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(DATA)\SW 2020\design libraries\FASTENERS\T-NUTS\8020\(BASE)\"/>
    </mc:Choice>
  </mc:AlternateContent>
  <xr:revisionPtr revIDLastSave="0" documentId="13_ncr:1_{D0923839-7831-44E1-8C59-857077490413}" xr6:coauthVersionLast="47" xr6:coauthVersionMax="47" xr10:uidLastSave="{00000000-0000-0000-0000-000000000000}"/>
  <bookViews>
    <workbookView xWindow="28680" yWindow="-120" windowWidth="29040" windowHeight="15720" xr2:uid="{F4F63F87-E974-4ECF-8492-008EC7A2C671}"/>
  </bookViews>
  <sheets>
    <sheet name="SHCS" sheetId="3" r:id="rId1"/>
    <sheet name="NUTS" sheetId="8" r:id="rId2"/>
    <sheet name="WASHERS" sheetId="7" r:id="rId3"/>
    <sheet name="HOME" sheetId="6" r:id="rId4"/>
  </sheets>
  <definedNames>
    <definedName name="Family">#REF!</definedName>
    <definedName name="FOLDER">HOME!$B$2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Q3" i="3"/>
  <c r="Q4" i="3"/>
  <c r="Q5" i="3"/>
  <c r="Q6" i="3"/>
  <c r="Q7" i="3"/>
  <c r="Q8" i="3"/>
  <c r="Q9" i="3"/>
  <c r="Q10" i="3"/>
  <c r="Q18" i="3"/>
  <c r="Q19" i="3"/>
  <c r="Q20" i="3"/>
  <c r="Q23" i="3"/>
  <c r="Q24" i="3"/>
  <c r="Q25" i="3"/>
  <c r="Q26" i="3"/>
  <c r="Q27" i="3"/>
  <c r="Q28" i="3"/>
  <c r="Q29" i="3"/>
  <c r="Q30" i="3"/>
  <c r="Q35" i="3"/>
  <c r="Q36" i="3"/>
  <c r="Q37" i="3"/>
  <c r="Q38" i="3"/>
  <c r="Q43" i="3"/>
  <c r="Q44" i="3"/>
  <c r="Q45" i="3"/>
  <c r="Q46" i="3"/>
  <c r="Q47" i="3"/>
  <c r="Q48" i="3"/>
  <c r="Q49" i="3"/>
  <c r="Q58" i="3"/>
  <c r="Q59" i="3"/>
  <c r="Q60" i="3"/>
  <c r="Q61" i="3"/>
  <c r="Q63" i="3"/>
  <c r="Q64" i="3"/>
  <c r="Q65" i="3"/>
  <c r="Q66" i="3"/>
  <c r="Q67" i="3"/>
  <c r="Q68" i="3"/>
  <c r="Q69" i="3"/>
  <c r="Q70" i="3"/>
  <c r="Q83" i="3"/>
  <c r="Q84" i="3"/>
  <c r="Q85" i="3"/>
  <c r="Q86" i="3"/>
  <c r="Q98" i="3"/>
  <c r="Q99" i="3"/>
  <c r="Q100" i="3"/>
  <c r="Q101" i="3"/>
  <c r="Q103" i="3"/>
  <c r="Q104" i="3"/>
  <c r="Q105" i="3"/>
  <c r="Q106" i="3"/>
  <c r="Q107" i="3"/>
  <c r="Q108" i="3"/>
  <c r="Q109" i="3"/>
  <c r="Q110" i="3"/>
  <c r="Q118" i="3"/>
  <c r="Q119" i="3"/>
  <c r="Q120" i="3"/>
  <c r="Q123" i="3"/>
  <c r="Q124" i="3"/>
  <c r="Q125" i="3"/>
  <c r="Q126" i="3"/>
  <c r="Q127" i="3"/>
  <c r="Q128" i="3"/>
  <c r="Q129" i="3"/>
  <c r="Q130" i="3"/>
  <c r="Q135" i="3"/>
  <c r="Q136" i="3"/>
  <c r="Q137" i="3"/>
  <c r="Q138" i="3"/>
  <c r="Q143" i="3"/>
  <c r="Q144" i="3"/>
  <c r="Q145" i="3"/>
  <c r="Q146" i="3"/>
  <c r="Q147" i="3"/>
  <c r="Q148" i="3"/>
  <c r="Q149" i="3"/>
  <c r="Q158" i="3"/>
  <c r="Q159" i="3"/>
  <c r="Q160" i="3"/>
  <c r="Q161" i="3"/>
  <c r="Q163" i="3"/>
  <c r="Q164" i="3"/>
  <c r="Q165" i="3"/>
  <c r="Q166" i="3"/>
  <c r="Q167" i="3"/>
  <c r="Q168" i="3"/>
  <c r="Q169" i="3"/>
  <c r="Q170" i="3"/>
  <c r="Q183" i="3"/>
  <c r="Q184" i="3"/>
  <c r="Q185" i="3"/>
  <c r="Q186" i="3"/>
  <c r="Q198" i="3"/>
  <c r="Q199" i="3"/>
  <c r="Q200" i="3"/>
  <c r="Q201" i="3"/>
  <c r="Q203" i="3"/>
  <c r="Q204" i="3"/>
  <c r="Q205" i="3"/>
  <c r="Q206" i="3"/>
  <c r="Q207" i="3"/>
  <c r="Q208" i="3"/>
  <c r="Q209" i="3"/>
  <c r="Q210" i="3"/>
  <c r="Q218" i="3"/>
  <c r="Q219" i="3"/>
  <c r="Q220" i="3"/>
  <c r="Q223" i="3"/>
  <c r="Q224" i="3"/>
  <c r="Q225" i="3"/>
  <c r="Q226" i="3"/>
  <c r="Q227" i="3"/>
  <c r="Q228" i="3"/>
  <c r="Q229" i="3"/>
  <c r="Q230" i="3"/>
  <c r="Q235" i="3"/>
  <c r="Q236" i="3"/>
  <c r="Q237" i="3"/>
  <c r="Q238" i="3"/>
  <c r="Q243" i="3"/>
  <c r="Q244" i="3"/>
  <c r="Q245" i="3"/>
  <c r="Q246" i="3"/>
  <c r="Q247" i="3"/>
  <c r="Q248" i="3"/>
  <c r="Q249" i="3"/>
  <c r="Q258" i="3"/>
  <c r="Q259" i="3"/>
  <c r="Q260" i="3"/>
  <c r="Q261" i="3"/>
  <c r="Q263" i="3"/>
  <c r="Q264" i="3"/>
  <c r="Q265" i="3"/>
  <c r="Q266" i="3"/>
  <c r="Q267" i="3"/>
  <c r="Q268" i="3"/>
  <c r="Q269" i="3"/>
  <c r="Q270" i="3"/>
  <c r="Q283" i="3"/>
  <c r="Q284" i="3"/>
  <c r="Q285" i="3"/>
  <c r="Q286" i="3"/>
  <c r="Q298" i="3"/>
  <c r="Q299" i="3"/>
  <c r="Q300" i="3"/>
  <c r="Q301" i="3"/>
  <c r="Q303" i="3"/>
  <c r="Q304" i="3"/>
  <c r="Q305" i="3"/>
  <c r="Q306" i="3"/>
  <c r="Q307" i="3"/>
  <c r="Q308" i="3"/>
  <c r="Q309" i="3"/>
  <c r="Q310" i="3"/>
  <c r="Q318" i="3"/>
  <c r="Q319" i="3"/>
  <c r="Q320" i="3"/>
  <c r="Q323" i="3"/>
  <c r="Q324" i="3"/>
  <c r="Q325" i="3"/>
  <c r="Q326" i="3"/>
  <c r="Q327" i="3"/>
  <c r="Q328" i="3"/>
  <c r="Q329" i="3"/>
  <c r="Q330" i="3"/>
  <c r="Q335" i="3"/>
  <c r="Q336" i="3"/>
  <c r="Q337" i="3"/>
  <c r="Q338" i="3"/>
  <c r="Q343" i="3"/>
  <c r="Q344" i="3"/>
  <c r="Q345" i="3"/>
  <c r="Q346" i="3"/>
  <c r="Q347" i="3"/>
  <c r="Q348" i="3"/>
  <c r="Q349" i="3"/>
  <c r="Q358" i="3"/>
  <c r="Q359" i="3"/>
  <c r="Q360" i="3"/>
  <c r="Q361" i="3"/>
  <c r="Q363" i="3"/>
  <c r="Q364" i="3"/>
  <c r="Q365" i="3"/>
  <c r="Q366" i="3"/>
  <c r="Q367" i="3"/>
  <c r="Q368" i="3"/>
  <c r="Q369" i="3"/>
  <c r="Q370" i="3"/>
  <c r="Q383" i="3"/>
  <c r="Q384" i="3"/>
  <c r="Q385" i="3"/>
  <c r="Q386" i="3"/>
  <c r="Q398" i="3"/>
  <c r="Q399" i="3"/>
  <c r="Q400" i="3"/>
  <c r="Q401" i="3"/>
  <c r="Q403" i="3"/>
  <c r="Q404" i="3"/>
  <c r="Q405" i="3"/>
  <c r="Q406" i="3"/>
  <c r="Q407" i="3"/>
  <c r="Q408" i="3"/>
  <c r="Q409" i="3"/>
  <c r="Q410" i="3"/>
  <c r="Q418" i="3"/>
  <c r="Q419" i="3"/>
  <c r="Q420" i="3"/>
  <c r="Q423" i="3"/>
  <c r="Q424" i="3"/>
  <c r="Q425" i="3"/>
  <c r="Q426" i="3"/>
  <c r="Q427" i="3"/>
  <c r="Q428" i="3"/>
  <c r="Q429" i="3"/>
  <c r="Q430" i="3"/>
  <c r="Q435" i="3"/>
  <c r="Q436" i="3"/>
  <c r="Q437" i="3"/>
  <c r="Q438" i="3"/>
  <c r="Q443" i="3"/>
  <c r="Q444" i="3"/>
  <c r="Q445" i="3"/>
  <c r="Q446" i="3"/>
  <c r="Q447" i="3"/>
  <c r="Q448" i="3"/>
  <c r="Q449" i="3"/>
  <c r="Q458" i="3"/>
  <c r="Q459" i="3"/>
  <c r="Q460" i="3"/>
  <c r="Q461" i="3"/>
  <c r="Q463" i="3"/>
  <c r="Q464" i="3"/>
  <c r="Q465" i="3"/>
  <c r="Q466" i="3"/>
  <c r="Q467" i="3"/>
  <c r="Q468" i="3"/>
  <c r="Q469" i="3"/>
  <c r="Q470" i="3"/>
  <c r="Q483" i="3"/>
  <c r="Q484" i="3"/>
  <c r="Q485" i="3"/>
  <c r="Q486" i="3"/>
  <c r="Q498" i="3"/>
  <c r="Q499" i="3"/>
  <c r="Q500" i="3"/>
  <c r="Q501" i="3"/>
  <c r="Q503" i="3"/>
  <c r="Q504" i="3"/>
  <c r="Q505" i="3"/>
  <c r="Q506" i="3"/>
  <c r="Q507" i="3"/>
  <c r="Q508" i="3"/>
  <c r="Q509" i="3"/>
  <c r="Q510" i="3"/>
  <c r="Q518" i="3"/>
  <c r="Q519" i="3"/>
  <c r="Q520" i="3"/>
  <c r="Q523" i="3"/>
  <c r="Q524" i="3"/>
  <c r="Q525" i="3"/>
  <c r="Q526" i="3"/>
  <c r="Q527" i="3"/>
  <c r="Q528" i="3"/>
  <c r="Q529" i="3"/>
  <c r="Q530" i="3"/>
  <c r="Q535" i="3"/>
  <c r="Q536" i="3"/>
  <c r="Q537" i="3"/>
  <c r="Q538" i="3"/>
  <c r="Q543" i="3"/>
  <c r="Q544" i="3"/>
  <c r="Q545" i="3"/>
  <c r="Q546" i="3"/>
  <c r="Q547" i="3"/>
  <c r="Q548" i="3"/>
  <c r="Q549" i="3"/>
  <c r="Q558" i="3"/>
  <c r="Q559" i="3"/>
  <c r="Q560" i="3"/>
  <c r="Q561" i="3"/>
  <c r="Q563" i="3"/>
  <c r="Q564" i="3"/>
  <c r="Q565" i="3"/>
  <c r="Q566" i="3"/>
  <c r="Q567" i="3"/>
  <c r="Q568" i="3"/>
  <c r="Q569" i="3"/>
  <c r="Q570" i="3"/>
  <c r="Q583" i="3"/>
  <c r="Q584" i="3"/>
  <c r="Q585" i="3"/>
  <c r="Q586" i="3"/>
  <c r="Q598" i="3"/>
  <c r="Q599" i="3"/>
  <c r="Q600" i="3"/>
  <c r="Q601" i="3"/>
  <c r="Q603" i="3"/>
  <c r="Q604" i="3"/>
  <c r="Q605" i="3"/>
  <c r="Q606" i="3"/>
  <c r="Q607" i="3"/>
  <c r="Q608" i="3"/>
  <c r="Q609" i="3"/>
  <c r="Q610" i="3"/>
  <c r="Q618" i="3"/>
  <c r="Q619" i="3"/>
  <c r="Q623" i="3"/>
  <c r="Q624" i="3"/>
  <c r="Q625" i="3"/>
  <c r="Q626" i="3"/>
  <c r="Q627" i="3"/>
  <c r="Q628" i="3"/>
  <c r="Q629" i="3"/>
  <c r="Q630" i="3"/>
  <c r="Q635" i="3"/>
  <c r="Q636" i="3"/>
  <c r="Q637" i="3"/>
  <c r="Q638" i="3"/>
  <c r="Q643" i="3"/>
  <c r="Q644" i="3"/>
  <c r="Q645" i="3"/>
  <c r="Q646" i="3"/>
  <c r="Q647" i="3"/>
  <c r="Q648" i="3"/>
  <c r="Q649" i="3"/>
  <c r="Q658" i="3"/>
  <c r="Q659" i="3"/>
  <c r="Q660" i="3"/>
  <c r="Q661" i="3"/>
  <c r="Q663" i="3"/>
  <c r="Q664" i="3"/>
  <c r="Q665" i="3"/>
  <c r="Q666" i="3"/>
  <c r="Q667" i="3"/>
  <c r="Q668" i="3"/>
  <c r="Q669" i="3"/>
  <c r="Q670" i="3"/>
  <c r="Q683" i="3"/>
  <c r="Q684" i="3"/>
  <c r="Q685" i="3"/>
  <c r="Q686" i="3"/>
  <c r="Q698" i="3"/>
  <c r="Q699" i="3"/>
  <c r="Q700" i="3"/>
  <c r="Q703" i="3"/>
  <c r="Q704" i="3"/>
  <c r="Q705" i="3"/>
  <c r="Q706" i="3"/>
  <c r="Q707" i="3"/>
  <c r="Q708" i="3"/>
  <c r="Q709" i="3"/>
  <c r="Q710" i="3"/>
  <c r="Q718" i="3"/>
  <c r="Q719" i="3"/>
  <c r="Q723" i="3"/>
  <c r="Q724" i="3"/>
  <c r="Q725" i="3"/>
  <c r="Q726" i="3"/>
  <c r="Q727" i="3"/>
  <c r="Q728" i="3"/>
  <c r="Q729" i="3"/>
  <c r="O2" i="3"/>
  <c r="Q2" i="3" s="1"/>
  <c r="O3" i="3"/>
  <c r="O4" i="3"/>
  <c r="O5" i="3"/>
  <c r="O6" i="3"/>
  <c r="O7" i="3"/>
  <c r="O8" i="3"/>
  <c r="O9" i="3"/>
  <c r="O10" i="3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O19" i="3"/>
  <c r="O20" i="3"/>
  <c r="O21" i="3"/>
  <c r="Q21" i="3" s="1"/>
  <c r="O22" i="3"/>
  <c r="Q22" i="3" s="1"/>
  <c r="O23" i="3"/>
  <c r="O24" i="3"/>
  <c r="O25" i="3"/>
  <c r="O26" i="3"/>
  <c r="O27" i="3"/>
  <c r="O28" i="3"/>
  <c r="O29" i="3"/>
  <c r="O30" i="3"/>
  <c r="O31" i="3"/>
  <c r="Q31" i="3" s="1"/>
  <c r="O32" i="3"/>
  <c r="Q32" i="3" s="1"/>
  <c r="O33" i="3"/>
  <c r="Q33" i="3" s="1"/>
  <c r="O34" i="3"/>
  <c r="Q34" i="3" s="1"/>
  <c r="O35" i="3"/>
  <c r="O36" i="3"/>
  <c r="O37" i="3"/>
  <c r="O38" i="3"/>
  <c r="O39" i="3"/>
  <c r="Q39" i="3" s="1"/>
  <c r="O40" i="3"/>
  <c r="Q40" i="3" s="1"/>
  <c r="O41" i="3"/>
  <c r="Q41" i="3" s="1"/>
  <c r="O42" i="3"/>
  <c r="Q42" i="3" s="1"/>
  <c r="O43" i="3"/>
  <c r="O44" i="3"/>
  <c r="O45" i="3"/>
  <c r="O46" i="3"/>
  <c r="O47" i="3"/>
  <c r="O48" i="3"/>
  <c r="O49" i="3"/>
  <c r="O50" i="3"/>
  <c r="Q50" i="3" s="1"/>
  <c r="O51" i="3"/>
  <c r="Q51" i="3" s="1"/>
  <c r="O52" i="3"/>
  <c r="Q52" i="3" s="1"/>
  <c r="O53" i="3"/>
  <c r="Q53" i="3" s="1"/>
  <c r="O54" i="3"/>
  <c r="Q54" i="3" s="1"/>
  <c r="O55" i="3"/>
  <c r="Q55" i="3" s="1"/>
  <c r="O56" i="3"/>
  <c r="Q56" i="3" s="1"/>
  <c r="O57" i="3"/>
  <c r="Q57" i="3" s="1"/>
  <c r="O58" i="3"/>
  <c r="O59" i="3"/>
  <c r="O60" i="3"/>
  <c r="O61" i="3"/>
  <c r="O62" i="3"/>
  <c r="Q62" i="3" s="1"/>
  <c r="O63" i="3"/>
  <c r="O64" i="3"/>
  <c r="O65" i="3"/>
  <c r="O66" i="3"/>
  <c r="O67" i="3"/>
  <c r="O68" i="3"/>
  <c r="O69" i="3"/>
  <c r="O70" i="3"/>
  <c r="O71" i="3"/>
  <c r="Q71" i="3" s="1"/>
  <c r="O72" i="3"/>
  <c r="Q72" i="3" s="1"/>
  <c r="O73" i="3"/>
  <c r="Q73" i="3" s="1"/>
  <c r="O74" i="3"/>
  <c r="Q74" i="3" s="1"/>
  <c r="O75" i="3"/>
  <c r="Q75" i="3" s="1"/>
  <c r="O76" i="3"/>
  <c r="Q76" i="3" s="1"/>
  <c r="O77" i="3"/>
  <c r="Q77" i="3" s="1"/>
  <c r="O78" i="3"/>
  <c r="Q78" i="3" s="1"/>
  <c r="O79" i="3"/>
  <c r="Q79" i="3" s="1"/>
  <c r="O80" i="3"/>
  <c r="Q80" i="3" s="1"/>
  <c r="O81" i="3"/>
  <c r="Q81" i="3" s="1"/>
  <c r="O82" i="3"/>
  <c r="Q82" i="3" s="1"/>
  <c r="O83" i="3"/>
  <c r="O84" i="3"/>
  <c r="O85" i="3"/>
  <c r="O86" i="3"/>
  <c r="O87" i="3"/>
  <c r="Q87" i="3" s="1"/>
  <c r="O88" i="3"/>
  <c r="Q88" i="3" s="1"/>
  <c r="O89" i="3"/>
  <c r="Q89" i="3" s="1"/>
  <c r="O90" i="3"/>
  <c r="Q90" i="3" s="1"/>
  <c r="O91" i="3"/>
  <c r="Q91" i="3" s="1"/>
  <c r="O92" i="3"/>
  <c r="Q92" i="3" s="1"/>
  <c r="O93" i="3"/>
  <c r="Q93" i="3" s="1"/>
  <c r="O94" i="3"/>
  <c r="Q94" i="3" s="1"/>
  <c r="O95" i="3"/>
  <c r="Q95" i="3" s="1"/>
  <c r="O96" i="3"/>
  <c r="Q96" i="3" s="1"/>
  <c r="O97" i="3"/>
  <c r="Q97" i="3" s="1"/>
  <c r="O98" i="3"/>
  <c r="O99" i="3"/>
  <c r="O100" i="3"/>
  <c r="O101" i="3"/>
  <c r="O102" i="3"/>
  <c r="Q102" i="3" s="1"/>
  <c r="O103" i="3"/>
  <c r="O104" i="3"/>
  <c r="O105" i="3"/>
  <c r="O106" i="3"/>
  <c r="O107" i="3"/>
  <c r="O108" i="3"/>
  <c r="O109" i="3"/>
  <c r="O110" i="3"/>
  <c r="O111" i="3"/>
  <c r="Q111" i="3" s="1"/>
  <c r="O112" i="3"/>
  <c r="Q112" i="3" s="1"/>
  <c r="O113" i="3"/>
  <c r="Q113" i="3" s="1"/>
  <c r="O114" i="3"/>
  <c r="Q114" i="3" s="1"/>
  <c r="O115" i="3"/>
  <c r="Q115" i="3" s="1"/>
  <c r="O116" i="3"/>
  <c r="Q116" i="3" s="1"/>
  <c r="O117" i="3"/>
  <c r="Q117" i="3" s="1"/>
  <c r="O118" i="3"/>
  <c r="O119" i="3"/>
  <c r="O120" i="3"/>
  <c r="O121" i="3"/>
  <c r="Q121" i="3" s="1"/>
  <c r="O122" i="3"/>
  <c r="Q122" i="3" s="1"/>
  <c r="O123" i="3"/>
  <c r="O124" i="3"/>
  <c r="O125" i="3"/>
  <c r="O126" i="3"/>
  <c r="O127" i="3"/>
  <c r="O128" i="3"/>
  <c r="O129" i="3"/>
  <c r="O130" i="3"/>
  <c r="O131" i="3"/>
  <c r="Q131" i="3" s="1"/>
  <c r="O132" i="3"/>
  <c r="Q132" i="3" s="1"/>
  <c r="O133" i="3"/>
  <c r="Q133" i="3" s="1"/>
  <c r="O134" i="3"/>
  <c r="Q134" i="3" s="1"/>
  <c r="O135" i="3"/>
  <c r="O136" i="3"/>
  <c r="O137" i="3"/>
  <c r="O138" i="3"/>
  <c r="O139" i="3"/>
  <c r="Q139" i="3" s="1"/>
  <c r="O140" i="3"/>
  <c r="Q140" i="3" s="1"/>
  <c r="O141" i="3"/>
  <c r="Q141" i="3" s="1"/>
  <c r="O142" i="3"/>
  <c r="Q142" i="3" s="1"/>
  <c r="O143" i="3"/>
  <c r="O144" i="3"/>
  <c r="O145" i="3"/>
  <c r="O146" i="3"/>
  <c r="O147" i="3"/>
  <c r="O148" i="3"/>
  <c r="O149" i="3"/>
  <c r="O150" i="3"/>
  <c r="Q150" i="3" s="1"/>
  <c r="O151" i="3"/>
  <c r="Q151" i="3" s="1"/>
  <c r="O152" i="3"/>
  <c r="Q152" i="3" s="1"/>
  <c r="O153" i="3"/>
  <c r="Q153" i="3" s="1"/>
  <c r="O154" i="3"/>
  <c r="Q154" i="3" s="1"/>
  <c r="O155" i="3"/>
  <c r="Q155" i="3" s="1"/>
  <c r="O156" i="3"/>
  <c r="Q156" i="3" s="1"/>
  <c r="O157" i="3"/>
  <c r="Q157" i="3" s="1"/>
  <c r="O158" i="3"/>
  <c r="O159" i="3"/>
  <c r="O160" i="3"/>
  <c r="O161" i="3"/>
  <c r="O162" i="3"/>
  <c r="Q162" i="3" s="1"/>
  <c r="O163" i="3"/>
  <c r="O164" i="3"/>
  <c r="O165" i="3"/>
  <c r="O166" i="3"/>
  <c r="O167" i="3"/>
  <c r="O168" i="3"/>
  <c r="O169" i="3"/>
  <c r="O170" i="3"/>
  <c r="O171" i="3"/>
  <c r="Q171" i="3" s="1"/>
  <c r="O172" i="3"/>
  <c r="Q172" i="3" s="1"/>
  <c r="O173" i="3"/>
  <c r="Q173" i="3" s="1"/>
  <c r="O174" i="3"/>
  <c r="Q174" i="3" s="1"/>
  <c r="O175" i="3"/>
  <c r="Q175" i="3" s="1"/>
  <c r="O176" i="3"/>
  <c r="Q176" i="3" s="1"/>
  <c r="O177" i="3"/>
  <c r="Q177" i="3" s="1"/>
  <c r="O178" i="3"/>
  <c r="Q178" i="3" s="1"/>
  <c r="O179" i="3"/>
  <c r="Q179" i="3" s="1"/>
  <c r="O180" i="3"/>
  <c r="Q180" i="3" s="1"/>
  <c r="O181" i="3"/>
  <c r="Q181" i="3" s="1"/>
  <c r="O182" i="3"/>
  <c r="Q182" i="3" s="1"/>
  <c r="O183" i="3"/>
  <c r="O184" i="3"/>
  <c r="O185" i="3"/>
  <c r="O186" i="3"/>
  <c r="O187" i="3"/>
  <c r="Q187" i="3" s="1"/>
  <c r="O188" i="3"/>
  <c r="Q188" i="3" s="1"/>
  <c r="O189" i="3"/>
  <c r="Q189" i="3" s="1"/>
  <c r="O190" i="3"/>
  <c r="Q190" i="3" s="1"/>
  <c r="O191" i="3"/>
  <c r="Q191" i="3" s="1"/>
  <c r="O192" i="3"/>
  <c r="Q192" i="3" s="1"/>
  <c r="O193" i="3"/>
  <c r="Q193" i="3" s="1"/>
  <c r="O194" i="3"/>
  <c r="Q194" i="3" s="1"/>
  <c r="O195" i="3"/>
  <c r="Q195" i="3" s="1"/>
  <c r="O196" i="3"/>
  <c r="Q196" i="3" s="1"/>
  <c r="O197" i="3"/>
  <c r="Q197" i="3" s="1"/>
  <c r="O198" i="3"/>
  <c r="O199" i="3"/>
  <c r="O200" i="3"/>
  <c r="O201" i="3"/>
  <c r="O202" i="3"/>
  <c r="Q202" i="3" s="1"/>
  <c r="O203" i="3"/>
  <c r="O204" i="3"/>
  <c r="O205" i="3"/>
  <c r="O206" i="3"/>
  <c r="O207" i="3"/>
  <c r="O208" i="3"/>
  <c r="O209" i="3"/>
  <c r="O210" i="3"/>
  <c r="O211" i="3"/>
  <c r="Q211" i="3" s="1"/>
  <c r="O212" i="3"/>
  <c r="Q212" i="3" s="1"/>
  <c r="O213" i="3"/>
  <c r="Q213" i="3" s="1"/>
  <c r="O214" i="3"/>
  <c r="Q214" i="3" s="1"/>
  <c r="O215" i="3"/>
  <c r="Q215" i="3" s="1"/>
  <c r="O216" i="3"/>
  <c r="Q216" i="3" s="1"/>
  <c r="O217" i="3"/>
  <c r="Q217" i="3" s="1"/>
  <c r="O218" i="3"/>
  <c r="O219" i="3"/>
  <c r="O220" i="3"/>
  <c r="O221" i="3"/>
  <c r="Q221" i="3" s="1"/>
  <c r="O222" i="3"/>
  <c r="Q222" i="3" s="1"/>
  <c r="O223" i="3"/>
  <c r="O224" i="3"/>
  <c r="O225" i="3"/>
  <c r="O226" i="3"/>
  <c r="O227" i="3"/>
  <c r="O228" i="3"/>
  <c r="O229" i="3"/>
  <c r="O230" i="3"/>
  <c r="O231" i="3"/>
  <c r="Q231" i="3" s="1"/>
  <c r="O232" i="3"/>
  <c r="Q232" i="3" s="1"/>
  <c r="O233" i="3"/>
  <c r="Q233" i="3" s="1"/>
  <c r="O234" i="3"/>
  <c r="Q234" i="3" s="1"/>
  <c r="O235" i="3"/>
  <c r="O236" i="3"/>
  <c r="O237" i="3"/>
  <c r="O238" i="3"/>
  <c r="O239" i="3"/>
  <c r="Q239" i="3" s="1"/>
  <c r="O240" i="3"/>
  <c r="Q240" i="3" s="1"/>
  <c r="O241" i="3"/>
  <c r="Q241" i="3" s="1"/>
  <c r="O242" i="3"/>
  <c r="Q242" i="3" s="1"/>
  <c r="O243" i="3"/>
  <c r="O244" i="3"/>
  <c r="O245" i="3"/>
  <c r="O246" i="3"/>
  <c r="O247" i="3"/>
  <c r="O248" i="3"/>
  <c r="O249" i="3"/>
  <c r="O250" i="3"/>
  <c r="Q250" i="3" s="1"/>
  <c r="O251" i="3"/>
  <c r="Q251" i="3" s="1"/>
  <c r="O252" i="3"/>
  <c r="Q252" i="3" s="1"/>
  <c r="O253" i="3"/>
  <c r="Q253" i="3" s="1"/>
  <c r="O254" i="3"/>
  <c r="Q254" i="3" s="1"/>
  <c r="O255" i="3"/>
  <c r="Q255" i="3" s="1"/>
  <c r="O256" i="3"/>
  <c r="Q256" i="3" s="1"/>
  <c r="O257" i="3"/>
  <c r="Q257" i="3" s="1"/>
  <c r="O258" i="3"/>
  <c r="O259" i="3"/>
  <c r="O260" i="3"/>
  <c r="O261" i="3"/>
  <c r="O262" i="3"/>
  <c r="Q262" i="3" s="1"/>
  <c r="O263" i="3"/>
  <c r="O264" i="3"/>
  <c r="O265" i="3"/>
  <c r="O266" i="3"/>
  <c r="O267" i="3"/>
  <c r="O268" i="3"/>
  <c r="O269" i="3"/>
  <c r="O270" i="3"/>
  <c r="O271" i="3"/>
  <c r="Q271" i="3" s="1"/>
  <c r="O272" i="3"/>
  <c r="Q272" i="3" s="1"/>
  <c r="O273" i="3"/>
  <c r="Q273" i="3" s="1"/>
  <c r="O274" i="3"/>
  <c r="Q274" i="3" s="1"/>
  <c r="O275" i="3"/>
  <c r="Q275" i="3" s="1"/>
  <c r="O276" i="3"/>
  <c r="Q276" i="3" s="1"/>
  <c r="O277" i="3"/>
  <c r="Q277" i="3" s="1"/>
  <c r="O278" i="3"/>
  <c r="Q278" i="3" s="1"/>
  <c r="O279" i="3"/>
  <c r="Q279" i="3" s="1"/>
  <c r="O280" i="3"/>
  <c r="Q280" i="3" s="1"/>
  <c r="O281" i="3"/>
  <c r="Q281" i="3" s="1"/>
  <c r="O282" i="3"/>
  <c r="Q282" i="3" s="1"/>
  <c r="O283" i="3"/>
  <c r="O284" i="3"/>
  <c r="O285" i="3"/>
  <c r="O286" i="3"/>
  <c r="O287" i="3"/>
  <c r="Q287" i="3" s="1"/>
  <c r="O288" i="3"/>
  <c r="Q288" i="3" s="1"/>
  <c r="O289" i="3"/>
  <c r="Q289" i="3" s="1"/>
  <c r="O290" i="3"/>
  <c r="Q290" i="3" s="1"/>
  <c r="O291" i="3"/>
  <c r="Q291" i="3" s="1"/>
  <c r="O292" i="3"/>
  <c r="Q292" i="3" s="1"/>
  <c r="O293" i="3"/>
  <c r="Q293" i="3" s="1"/>
  <c r="O294" i="3"/>
  <c r="Q294" i="3" s="1"/>
  <c r="O295" i="3"/>
  <c r="Q295" i="3" s="1"/>
  <c r="O296" i="3"/>
  <c r="Q296" i="3" s="1"/>
  <c r="O297" i="3"/>
  <c r="Q297" i="3" s="1"/>
  <c r="O298" i="3"/>
  <c r="O299" i="3"/>
  <c r="O300" i="3"/>
  <c r="O301" i="3"/>
  <c r="O302" i="3"/>
  <c r="Q302" i="3" s="1"/>
  <c r="O303" i="3"/>
  <c r="O304" i="3"/>
  <c r="O305" i="3"/>
  <c r="O306" i="3"/>
  <c r="O307" i="3"/>
  <c r="O308" i="3"/>
  <c r="O309" i="3"/>
  <c r="O310" i="3"/>
  <c r="O311" i="3"/>
  <c r="Q311" i="3" s="1"/>
  <c r="O312" i="3"/>
  <c r="Q312" i="3" s="1"/>
  <c r="O313" i="3"/>
  <c r="Q313" i="3" s="1"/>
  <c r="O314" i="3"/>
  <c r="Q314" i="3" s="1"/>
  <c r="O315" i="3"/>
  <c r="Q315" i="3" s="1"/>
  <c r="O316" i="3"/>
  <c r="Q316" i="3" s="1"/>
  <c r="O317" i="3"/>
  <c r="Q317" i="3" s="1"/>
  <c r="O318" i="3"/>
  <c r="O319" i="3"/>
  <c r="O320" i="3"/>
  <c r="O321" i="3"/>
  <c r="Q321" i="3" s="1"/>
  <c r="O322" i="3"/>
  <c r="Q322" i="3" s="1"/>
  <c r="O323" i="3"/>
  <c r="O324" i="3"/>
  <c r="O325" i="3"/>
  <c r="O326" i="3"/>
  <c r="O327" i="3"/>
  <c r="O328" i="3"/>
  <c r="O329" i="3"/>
  <c r="O330" i="3"/>
  <c r="O331" i="3"/>
  <c r="Q331" i="3" s="1"/>
  <c r="O332" i="3"/>
  <c r="Q332" i="3" s="1"/>
  <c r="O333" i="3"/>
  <c r="Q333" i="3" s="1"/>
  <c r="O334" i="3"/>
  <c r="Q334" i="3" s="1"/>
  <c r="O335" i="3"/>
  <c r="O336" i="3"/>
  <c r="O337" i="3"/>
  <c r="O338" i="3"/>
  <c r="O339" i="3"/>
  <c r="Q339" i="3" s="1"/>
  <c r="O340" i="3"/>
  <c r="Q340" i="3" s="1"/>
  <c r="O341" i="3"/>
  <c r="Q341" i="3" s="1"/>
  <c r="O342" i="3"/>
  <c r="Q342" i="3" s="1"/>
  <c r="O343" i="3"/>
  <c r="O344" i="3"/>
  <c r="O345" i="3"/>
  <c r="O346" i="3"/>
  <c r="O347" i="3"/>
  <c r="O348" i="3"/>
  <c r="O349" i="3"/>
  <c r="O350" i="3"/>
  <c r="Q350" i="3" s="1"/>
  <c r="O351" i="3"/>
  <c r="Q351" i="3" s="1"/>
  <c r="O352" i="3"/>
  <c r="Q352" i="3" s="1"/>
  <c r="O353" i="3"/>
  <c r="Q353" i="3" s="1"/>
  <c r="O354" i="3"/>
  <c r="Q354" i="3" s="1"/>
  <c r="O355" i="3"/>
  <c r="Q355" i="3" s="1"/>
  <c r="O356" i="3"/>
  <c r="Q356" i="3" s="1"/>
  <c r="O357" i="3"/>
  <c r="Q357" i="3" s="1"/>
  <c r="O358" i="3"/>
  <c r="O359" i="3"/>
  <c r="O360" i="3"/>
  <c r="O361" i="3"/>
  <c r="O362" i="3"/>
  <c r="Q362" i="3" s="1"/>
  <c r="O363" i="3"/>
  <c r="O364" i="3"/>
  <c r="O365" i="3"/>
  <c r="O366" i="3"/>
  <c r="O367" i="3"/>
  <c r="O368" i="3"/>
  <c r="O369" i="3"/>
  <c r="O370" i="3"/>
  <c r="O371" i="3"/>
  <c r="Q371" i="3" s="1"/>
  <c r="O372" i="3"/>
  <c r="Q372" i="3" s="1"/>
  <c r="O373" i="3"/>
  <c r="Q373" i="3" s="1"/>
  <c r="O374" i="3"/>
  <c r="Q374" i="3" s="1"/>
  <c r="O375" i="3"/>
  <c r="Q375" i="3" s="1"/>
  <c r="O376" i="3"/>
  <c r="Q376" i="3" s="1"/>
  <c r="O377" i="3"/>
  <c r="Q377" i="3" s="1"/>
  <c r="O378" i="3"/>
  <c r="Q378" i="3" s="1"/>
  <c r="O379" i="3"/>
  <c r="Q379" i="3" s="1"/>
  <c r="O380" i="3"/>
  <c r="Q380" i="3" s="1"/>
  <c r="O381" i="3"/>
  <c r="Q381" i="3" s="1"/>
  <c r="O382" i="3"/>
  <c r="Q382" i="3" s="1"/>
  <c r="O383" i="3"/>
  <c r="O384" i="3"/>
  <c r="O385" i="3"/>
  <c r="O386" i="3"/>
  <c r="O387" i="3"/>
  <c r="Q387" i="3" s="1"/>
  <c r="O388" i="3"/>
  <c r="Q388" i="3" s="1"/>
  <c r="O389" i="3"/>
  <c r="Q389" i="3" s="1"/>
  <c r="O390" i="3"/>
  <c r="Q390" i="3" s="1"/>
  <c r="O391" i="3"/>
  <c r="Q391" i="3" s="1"/>
  <c r="O392" i="3"/>
  <c r="Q392" i="3" s="1"/>
  <c r="O393" i="3"/>
  <c r="Q393" i="3" s="1"/>
  <c r="O394" i="3"/>
  <c r="Q394" i="3" s="1"/>
  <c r="O395" i="3"/>
  <c r="Q395" i="3" s="1"/>
  <c r="O396" i="3"/>
  <c r="Q396" i="3" s="1"/>
  <c r="O397" i="3"/>
  <c r="Q397" i="3" s="1"/>
  <c r="O398" i="3"/>
  <c r="O399" i="3"/>
  <c r="O400" i="3"/>
  <c r="O401" i="3"/>
  <c r="O402" i="3"/>
  <c r="Q402" i="3" s="1"/>
  <c r="O403" i="3"/>
  <c r="O404" i="3"/>
  <c r="O405" i="3"/>
  <c r="O406" i="3"/>
  <c r="O407" i="3"/>
  <c r="O408" i="3"/>
  <c r="O409" i="3"/>
  <c r="O410" i="3"/>
  <c r="O411" i="3"/>
  <c r="Q411" i="3" s="1"/>
  <c r="O412" i="3"/>
  <c r="Q412" i="3" s="1"/>
  <c r="O413" i="3"/>
  <c r="Q413" i="3" s="1"/>
  <c r="O414" i="3"/>
  <c r="Q414" i="3" s="1"/>
  <c r="O415" i="3"/>
  <c r="Q415" i="3" s="1"/>
  <c r="O416" i="3"/>
  <c r="Q416" i="3" s="1"/>
  <c r="O417" i="3"/>
  <c r="Q417" i="3" s="1"/>
  <c r="O418" i="3"/>
  <c r="O419" i="3"/>
  <c r="O420" i="3"/>
  <c r="O421" i="3"/>
  <c r="Q421" i="3" s="1"/>
  <c r="O422" i="3"/>
  <c r="Q422" i="3" s="1"/>
  <c r="O423" i="3"/>
  <c r="O424" i="3"/>
  <c r="O425" i="3"/>
  <c r="O426" i="3"/>
  <c r="O427" i="3"/>
  <c r="O428" i="3"/>
  <c r="O429" i="3"/>
  <c r="O430" i="3"/>
  <c r="O431" i="3"/>
  <c r="Q431" i="3" s="1"/>
  <c r="O432" i="3"/>
  <c r="Q432" i="3" s="1"/>
  <c r="O433" i="3"/>
  <c r="Q433" i="3" s="1"/>
  <c r="O434" i="3"/>
  <c r="Q434" i="3" s="1"/>
  <c r="O435" i="3"/>
  <c r="O436" i="3"/>
  <c r="O437" i="3"/>
  <c r="O438" i="3"/>
  <c r="O439" i="3"/>
  <c r="Q439" i="3" s="1"/>
  <c r="O440" i="3"/>
  <c r="Q440" i="3" s="1"/>
  <c r="O441" i="3"/>
  <c r="Q441" i="3" s="1"/>
  <c r="O442" i="3"/>
  <c r="Q442" i="3" s="1"/>
  <c r="O443" i="3"/>
  <c r="O444" i="3"/>
  <c r="O445" i="3"/>
  <c r="O446" i="3"/>
  <c r="O447" i="3"/>
  <c r="O448" i="3"/>
  <c r="O449" i="3"/>
  <c r="O450" i="3"/>
  <c r="Q450" i="3" s="1"/>
  <c r="O451" i="3"/>
  <c r="Q451" i="3" s="1"/>
  <c r="O452" i="3"/>
  <c r="Q452" i="3" s="1"/>
  <c r="O453" i="3"/>
  <c r="Q453" i="3" s="1"/>
  <c r="O454" i="3"/>
  <c r="Q454" i="3" s="1"/>
  <c r="O455" i="3"/>
  <c r="Q455" i="3" s="1"/>
  <c r="O456" i="3"/>
  <c r="Q456" i="3" s="1"/>
  <c r="O457" i="3"/>
  <c r="Q457" i="3" s="1"/>
  <c r="O458" i="3"/>
  <c r="O459" i="3"/>
  <c r="O460" i="3"/>
  <c r="O461" i="3"/>
  <c r="O462" i="3"/>
  <c r="Q462" i="3" s="1"/>
  <c r="O463" i="3"/>
  <c r="O464" i="3"/>
  <c r="O465" i="3"/>
  <c r="O466" i="3"/>
  <c r="O467" i="3"/>
  <c r="O468" i="3"/>
  <c r="O469" i="3"/>
  <c r="O470" i="3"/>
  <c r="O471" i="3"/>
  <c r="Q471" i="3" s="1"/>
  <c r="O472" i="3"/>
  <c r="Q472" i="3" s="1"/>
  <c r="O473" i="3"/>
  <c r="Q473" i="3" s="1"/>
  <c r="O474" i="3"/>
  <c r="Q474" i="3" s="1"/>
  <c r="O475" i="3"/>
  <c r="Q475" i="3" s="1"/>
  <c r="O476" i="3"/>
  <c r="Q476" i="3" s="1"/>
  <c r="O477" i="3"/>
  <c r="Q477" i="3" s="1"/>
  <c r="O478" i="3"/>
  <c r="Q478" i="3" s="1"/>
  <c r="O479" i="3"/>
  <c r="Q479" i="3" s="1"/>
  <c r="O480" i="3"/>
  <c r="Q480" i="3" s="1"/>
  <c r="O481" i="3"/>
  <c r="Q481" i="3" s="1"/>
  <c r="O482" i="3"/>
  <c r="Q482" i="3" s="1"/>
  <c r="O483" i="3"/>
  <c r="O484" i="3"/>
  <c r="O485" i="3"/>
  <c r="O486" i="3"/>
  <c r="O487" i="3"/>
  <c r="Q487" i="3" s="1"/>
  <c r="O488" i="3"/>
  <c r="Q488" i="3" s="1"/>
  <c r="O489" i="3"/>
  <c r="Q489" i="3" s="1"/>
  <c r="O490" i="3"/>
  <c r="Q490" i="3" s="1"/>
  <c r="O491" i="3"/>
  <c r="Q491" i="3" s="1"/>
  <c r="O492" i="3"/>
  <c r="Q492" i="3" s="1"/>
  <c r="O493" i="3"/>
  <c r="Q493" i="3" s="1"/>
  <c r="O494" i="3"/>
  <c r="Q494" i="3" s="1"/>
  <c r="O495" i="3"/>
  <c r="Q495" i="3" s="1"/>
  <c r="O496" i="3"/>
  <c r="Q496" i="3" s="1"/>
  <c r="O497" i="3"/>
  <c r="Q497" i="3" s="1"/>
  <c r="O498" i="3"/>
  <c r="O499" i="3"/>
  <c r="O500" i="3"/>
  <c r="O501" i="3"/>
  <c r="O502" i="3"/>
  <c r="Q502" i="3" s="1"/>
  <c r="O503" i="3"/>
  <c r="O504" i="3"/>
  <c r="O505" i="3"/>
  <c r="O506" i="3"/>
  <c r="O507" i="3"/>
  <c r="O508" i="3"/>
  <c r="O509" i="3"/>
  <c r="O510" i="3"/>
  <c r="O511" i="3"/>
  <c r="Q511" i="3" s="1"/>
  <c r="O512" i="3"/>
  <c r="Q512" i="3" s="1"/>
  <c r="O513" i="3"/>
  <c r="Q513" i="3" s="1"/>
  <c r="O514" i="3"/>
  <c r="Q514" i="3" s="1"/>
  <c r="O515" i="3"/>
  <c r="Q515" i="3" s="1"/>
  <c r="O516" i="3"/>
  <c r="Q516" i="3" s="1"/>
  <c r="O517" i="3"/>
  <c r="Q517" i="3" s="1"/>
  <c r="O518" i="3"/>
  <c r="O519" i="3"/>
  <c r="O520" i="3"/>
  <c r="O521" i="3"/>
  <c r="Q521" i="3" s="1"/>
  <c r="O522" i="3"/>
  <c r="Q522" i="3" s="1"/>
  <c r="O523" i="3"/>
  <c r="O524" i="3"/>
  <c r="O525" i="3"/>
  <c r="O526" i="3"/>
  <c r="O527" i="3"/>
  <c r="O528" i="3"/>
  <c r="O529" i="3"/>
  <c r="O530" i="3"/>
  <c r="O531" i="3"/>
  <c r="Q531" i="3" s="1"/>
  <c r="O532" i="3"/>
  <c r="Q532" i="3" s="1"/>
  <c r="O533" i="3"/>
  <c r="Q533" i="3" s="1"/>
  <c r="O534" i="3"/>
  <c r="Q534" i="3" s="1"/>
  <c r="O535" i="3"/>
  <c r="O536" i="3"/>
  <c r="O537" i="3"/>
  <c r="O538" i="3"/>
  <c r="O539" i="3"/>
  <c r="Q539" i="3" s="1"/>
  <c r="O540" i="3"/>
  <c r="Q540" i="3" s="1"/>
  <c r="O541" i="3"/>
  <c r="Q541" i="3" s="1"/>
  <c r="O542" i="3"/>
  <c r="Q542" i="3" s="1"/>
  <c r="O543" i="3"/>
  <c r="O544" i="3"/>
  <c r="O545" i="3"/>
  <c r="O546" i="3"/>
  <c r="O547" i="3"/>
  <c r="O548" i="3"/>
  <c r="O549" i="3"/>
  <c r="O550" i="3"/>
  <c r="Q550" i="3" s="1"/>
  <c r="O551" i="3"/>
  <c r="Q551" i="3" s="1"/>
  <c r="O552" i="3"/>
  <c r="Q552" i="3" s="1"/>
  <c r="O553" i="3"/>
  <c r="Q553" i="3" s="1"/>
  <c r="O554" i="3"/>
  <c r="Q554" i="3" s="1"/>
  <c r="O555" i="3"/>
  <c r="Q555" i="3" s="1"/>
  <c r="O556" i="3"/>
  <c r="Q556" i="3" s="1"/>
  <c r="O557" i="3"/>
  <c r="Q557" i="3" s="1"/>
  <c r="O558" i="3"/>
  <c r="O559" i="3"/>
  <c r="O560" i="3"/>
  <c r="O561" i="3"/>
  <c r="O562" i="3"/>
  <c r="Q562" i="3" s="1"/>
  <c r="O563" i="3"/>
  <c r="O564" i="3"/>
  <c r="O565" i="3"/>
  <c r="O566" i="3"/>
  <c r="O567" i="3"/>
  <c r="O568" i="3"/>
  <c r="O569" i="3"/>
  <c r="O570" i="3"/>
  <c r="O571" i="3"/>
  <c r="Q571" i="3" s="1"/>
  <c r="O572" i="3"/>
  <c r="Q572" i="3" s="1"/>
  <c r="O573" i="3"/>
  <c r="Q573" i="3" s="1"/>
  <c r="O574" i="3"/>
  <c r="Q574" i="3" s="1"/>
  <c r="O575" i="3"/>
  <c r="Q575" i="3" s="1"/>
  <c r="O576" i="3"/>
  <c r="Q576" i="3" s="1"/>
  <c r="O577" i="3"/>
  <c r="Q577" i="3" s="1"/>
  <c r="O578" i="3"/>
  <c r="Q578" i="3" s="1"/>
  <c r="O579" i="3"/>
  <c r="Q579" i="3" s="1"/>
  <c r="O580" i="3"/>
  <c r="Q580" i="3" s="1"/>
  <c r="O581" i="3"/>
  <c r="Q581" i="3" s="1"/>
  <c r="O582" i="3"/>
  <c r="Q582" i="3" s="1"/>
  <c r="O583" i="3"/>
  <c r="O584" i="3"/>
  <c r="O585" i="3"/>
  <c r="O586" i="3"/>
  <c r="O587" i="3"/>
  <c r="Q587" i="3" s="1"/>
  <c r="O588" i="3"/>
  <c r="Q588" i="3" s="1"/>
  <c r="O589" i="3"/>
  <c r="Q589" i="3" s="1"/>
  <c r="O590" i="3"/>
  <c r="Q590" i="3" s="1"/>
  <c r="O591" i="3"/>
  <c r="Q591" i="3" s="1"/>
  <c r="O592" i="3"/>
  <c r="Q592" i="3" s="1"/>
  <c r="O593" i="3"/>
  <c r="Q593" i="3" s="1"/>
  <c r="O594" i="3"/>
  <c r="Q594" i="3" s="1"/>
  <c r="O595" i="3"/>
  <c r="Q595" i="3" s="1"/>
  <c r="O596" i="3"/>
  <c r="Q596" i="3" s="1"/>
  <c r="O597" i="3"/>
  <c r="Q597" i="3" s="1"/>
  <c r="O598" i="3"/>
  <c r="O599" i="3"/>
  <c r="O600" i="3"/>
  <c r="O601" i="3"/>
  <c r="O602" i="3"/>
  <c r="Q602" i="3" s="1"/>
  <c r="O603" i="3"/>
  <c r="O604" i="3"/>
  <c r="O605" i="3"/>
  <c r="O606" i="3"/>
  <c r="O607" i="3"/>
  <c r="O608" i="3"/>
  <c r="O609" i="3"/>
  <c r="O610" i="3"/>
  <c r="O611" i="3"/>
  <c r="Q611" i="3" s="1"/>
  <c r="O612" i="3"/>
  <c r="Q612" i="3" s="1"/>
  <c r="O613" i="3"/>
  <c r="Q613" i="3" s="1"/>
  <c r="O614" i="3"/>
  <c r="Q614" i="3" s="1"/>
  <c r="O615" i="3"/>
  <c r="Q615" i="3" s="1"/>
  <c r="O616" i="3"/>
  <c r="Q616" i="3" s="1"/>
  <c r="O617" i="3"/>
  <c r="Q617" i="3" s="1"/>
  <c r="O618" i="3"/>
  <c r="O619" i="3"/>
  <c r="O620" i="3"/>
  <c r="Q620" i="3" s="1"/>
  <c r="O621" i="3"/>
  <c r="Q621" i="3" s="1"/>
  <c r="O622" i="3"/>
  <c r="Q622" i="3" s="1"/>
  <c r="O623" i="3"/>
  <c r="O624" i="3"/>
  <c r="O625" i="3"/>
  <c r="O626" i="3"/>
  <c r="O627" i="3"/>
  <c r="O628" i="3"/>
  <c r="O629" i="3"/>
  <c r="O630" i="3"/>
  <c r="O631" i="3"/>
  <c r="Q631" i="3" s="1"/>
  <c r="O632" i="3"/>
  <c r="Q632" i="3" s="1"/>
  <c r="O633" i="3"/>
  <c r="Q633" i="3" s="1"/>
  <c r="O634" i="3"/>
  <c r="Q634" i="3" s="1"/>
  <c r="O635" i="3"/>
  <c r="O636" i="3"/>
  <c r="O637" i="3"/>
  <c r="O638" i="3"/>
  <c r="O639" i="3"/>
  <c r="Q639" i="3" s="1"/>
  <c r="O640" i="3"/>
  <c r="Q640" i="3" s="1"/>
  <c r="O641" i="3"/>
  <c r="Q641" i="3" s="1"/>
  <c r="O642" i="3"/>
  <c r="Q642" i="3" s="1"/>
  <c r="O643" i="3"/>
  <c r="O644" i="3"/>
  <c r="O645" i="3"/>
  <c r="O646" i="3"/>
  <c r="O647" i="3"/>
  <c r="O648" i="3"/>
  <c r="O649" i="3"/>
  <c r="O650" i="3"/>
  <c r="Q650" i="3" s="1"/>
  <c r="O651" i="3"/>
  <c r="Q651" i="3" s="1"/>
  <c r="O652" i="3"/>
  <c r="Q652" i="3" s="1"/>
  <c r="O653" i="3"/>
  <c r="Q653" i="3" s="1"/>
  <c r="O654" i="3"/>
  <c r="Q654" i="3" s="1"/>
  <c r="O655" i="3"/>
  <c r="Q655" i="3" s="1"/>
  <c r="O656" i="3"/>
  <c r="Q656" i="3" s="1"/>
  <c r="O657" i="3"/>
  <c r="Q657" i="3" s="1"/>
  <c r="O658" i="3"/>
  <c r="O659" i="3"/>
  <c r="O660" i="3"/>
  <c r="O661" i="3"/>
  <c r="O662" i="3"/>
  <c r="Q662" i="3" s="1"/>
  <c r="O663" i="3"/>
  <c r="O664" i="3"/>
  <c r="O665" i="3"/>
  <c r="O666" i="3"/>
  <c r="O667" i="3"/>
  <c r="O668" i="3"/>
  <c r="O669" i="3"/>
  <c r="O670" i="3"/>
  <c r="O671" i="3"/>
  <c r="Q671" i="3" s="1"/>
  <c r="O672" i="3"/>
  <c r="Q672" i="3" s="1"/>
  <c r="O673" i="3"/>
  <c r="Q673" i="3" s="1"/>
  <c r="O674" i="3"/>
  <c r="Q674" i="3" s="1"/>
  <c r="O675" i="3"/>
  <c r="Q675" i="3" s="1"/>
  <c r="O676" i="3"/>
  <c r="Q676" i="3" s="1"/>
  <c r="O677" i="3"/>
  <c r="Q677" i="3" s="1"/>
  <c r="O678" i="3"/>
  <c r="Q678" i="3" s="1"/>
  <c r="O679" i="3"/>
  <c r="Q679" i="3" s="1"/>
  <c r="O680" i="3"/>
  <c r="Q680" i="3" s="1"/>
  <c r="O681" i="3"/>
  <c r="Q681" i="3" s="1"/>
  <c r="O682" i="3"/>
  <c r="Q682" i="3" s="1"/>
  <c r="O683" i="3"/>
  <c r="O684" i="3"/>
  <c r="O685" i="3"/>
  <c r="O686" i="3"/>
  <c r="O687" i="3"/>
  <c r="Q687" i="3" s="1"/>
  <c r="O688" i="3"/>
  <c r="Q688" i="3" s="1"/>
  <c r="O689" i="3"/>
  <c r="Q689" i="3" s="1"/>
  <c r="O690" i="3"/>
  <c r="Q690" i="3" s="1"/>
  <c r="O691" i="3"/>
  <c r="Q691" i="3" s="1"/>
  <c r="O692" i="3"/>
  <c r="Q692" i="3" s="1"/>
  <c r="O693" i="3"/>
  <c r="Q693" i="3" s="1"/>
  <c r="O694" i="3"/>
  <c r="Q694" i="3" s="1"/>
  <c r="O695" i="3"/>
  <c r="Q695" i="3" s="1"/>
  <c r="O696" i="3"/>
  <c r="Q696" i="3" s="1"/>
  <c r="O697" i="3"/>
  <c r="Q697" i="3" s="1"/>
  <c r="O698" i="3"/>
  <c r="O699" i="3"/>
  <c r="O700" i="3"/>
  <c r="O701" i="3"/>
  <c r="Q701" i="3" s="1"/>
  <c r="O702" i="3"/>
  <c r="Q702" i="3" s="1"/>
  <c r="O703" i="3"/>
  <c r="O704" i="3"/>
  <c r="O705" i="3"/>
  <c r="O706" i="3"/>
  <c r="O707" i="3"/>
  <c r="O708" i="3"/>
  <c r="O709" i="3"/>
  <c r="O710" i="3"/>
  <c r="O711" i="3"/>
  <c r="Q711" i="3" s="1"/>
  <c r="O712" i="3"/>
  <c r="Q712" i="3" s="1"/>
  <c r="O713" i="3"/>
  <c r="Q713" i="3" s="1"/>
  <c r="O714" i="3"/>
  <c r="Q714" i="3" s="1"/>
  <c r="O715" i="3"/>
  <c r="Q715" i="3" s="1"/>
  <c r="O716" i="3"/>
  <c r="Q716" i="3" s="1"/>
  <c r="O717" i="3"/>
  <c r="Q717" i="3" s="1"/>
  <c r="O718" i="3"/>
  <c r="O719" i="3"/>
  <c r="O720" i="3"/>
  <c r="Q720" i="3" s="1"/>
  <c r="O721" i="3"/>
  <c r="Q721" i="3" s="1"/>
  <c r="O722" i="3"/>
  <c r="Q722" i="3" s="1"/>
  <c r="O723" i="3"/>
  <c r="O724" i="3"/>
  <c r="O725" i="3"/>
  <c r="O726" i="3"/>
  <c r="O727" i="3"/>
  <c r="O728" i="3"/>
  <c r="O72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55" i="3" l="1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Encinas</author>
  </authors>
  <commentList>
    <comment ref="B1" authorId="0" shapeId="0" xr:uid="{A68488E8-47C7-4E36-B635-C3C6F33A9D34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CBORE Size
"A"</t>
        </r>
      </text>
    </comment>
    <comment ref="C1" authorId="0" shapeId="0" xr:uid="{D53218F0-F32B-4820-A42B-613A3DBD6F8C}">
      <text>
        <r>
          <rPr>
            <b/>
            <sz val="9"/>
            <color indexed="81"/>
            <rFont val="Tahoma"/>
            <charset val="1"/>
          </rPr>
          <t>Edgar Encinas:</t>
        </r>
        <r>
          <rPr>
            <sz val="9"/>
            <color indexed="81"/>
            <rFont val="Tahoma"/>
            <charset val="1"/>
          </rPr>
          <t xml:space="preserve">
CBORE Depth
"H"</t>
        </r>
      </text>
    </comment>
  </commentList>
</comments>
</file>

<file path=xl/sharedStrings.xml><?xml version="1.0" encoding="utf-8"?>
<sst xmlns="http://schemas.openxmlformats.org/spreadsheetml/2006/main" count="5625" uniqueCount="94">
  <si>
    <t>$PRP@DESCRIPTION</t>
  </si>
  <si>
    <t>Config Name</t>
  </si>
  <si>
    <t>$SLD@B18.21.1 FLAT</t>
  </si>
  <si>
    <t>$SLD@B18.21.1 LOCK</t>
  </si>
  <si>
    <t>FOLDER</t>
  </si>
  <si>
    <t>MEDIDA</t>
  </si>
  <si>
    <t>M3</t>
  </si>
  <si>
    <t>M4</t>
  </si>
  <si>
    <t>M5</t>
  </si>
  <si>
    <t>M6</t>
  </si>
  <si>
    <t>M8</t>
  </si>
  <si>
    <t>M10</t>
  </si>
  <si>
    <t>M12</t>
  </si>
  <si>
    <t>M16</t>
  </si>
  <si>
    <t>B18.21.1 FLAT #6</t>
  </si>
  <si>
    <t>B18.21.1 FLAT #8</t>
  </si>
  <si>
    <t>B18.21.1 FLAT 3_16</t>
  </si>
  <si>
    <t>B18.21.1 FLAT 1_4</t>
  </si>
  <si>
    <t>B18.21.1 FLAT 5_16</t>
  </si>
  <si>
    <t>B18.21.1 FLAT 3_8</t>
  </si>
  <si>
    <t>B18.21.1 FLAT 7_16</t>
  </si>
  <si>
    <t>B18.21.1 FLAT 3_4</t>
  </si>
  <si>
    <t>B18.21.1 SPRING #6</t>
  </si>
  <si>
    <t>B18.21.1 SPRING #8</t>
  </si>
  <si>
    <t>B18.21.1 SPRING #10</t>
  </si>
  <si>
    <t>B18.21.1 SPRING 1_4</t>
  </si>
  <si>
    <t>B18.21.1 SPRING 5_16</t>
  </si>
  <si>
    <t>B18.21.1 SPRING 7_16</t>
  </si>
  <si>
    <t>B18.21.1 SPRING 1_2</t>
  </si>
  <si>
    <t>B18.21.1 SPRING 3_4</t>
  </si>
  <si>
    <t>PITCH</t>
  </si>
  <si>
    <t>LENGTH</t>
  </si>
  <si>
    <t>6</t>
  </si>
  <si>
    <t>8</t>
  </si>
  <si>
    <t>10</t>
  </si>
  <si>
    <t>12</t>
  </si>
  <si>
    <t>16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</si>
  <si>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</si>
  <si>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</si>
  <si>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</si>
  <si>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</si>
  <si>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</si>
  <si>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</si>
  <si>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</si>
  <si>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</si>
  <si>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</si>
  <si>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</si>
  <si>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</si>
  <si>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80</t>
  </si>
  <si>
    <t>90</t>
  </si>
  <si>
    <t>100</t>
  </si>
  <si>
    <t>110</t>
  </si>
  <si>
    <t>120</t>
  </si>
  <si>
    <t>0.7</t>
  </si>
  <si>
    <t>0.8</t>
  </si>
  <si>
    <t>1</t>
  </si>
  <si>
    <t>$SLD@T-NUT-1</t>
  </si>
  <si>
    <t>$SLD@SHCS-3</t>
  </si>
  <si>
    <t>Part Name</t>
  </si>
  <si>
    <t>S40M4</t>
  </si>
  <si>
    <t>S40M5</t>
  </si>
  <si>
    <t>S40M6</t>
  </si>
  <si>
    <t>SERIE</t>
  </si>
  <si>
    <t>S40</t>
  </si>
  <si>
    <t>S45</t>
  </si>
  <si>
    <t>QUERY</t>
  </si>
  <si>
    <t>S30</t>
  </si>
  <si>
    <t>S30M4</t>
  </si>
  <si>
    <t>S30M5</t>
  </si>
  <si>
    <t>S30M6</t>
  </si>
  <si>
    <t>S45M4</t>
  </si>
  <si>
    <t>S45M5</t>
  </si>
  <si>
    <t>S45M6</t>
  </si>
  <si>
    <t>S45M8</t>
  </si>
  <si>
    <t>FINISH</t>
  </si>
  <si>
    <t xml:space="preserve">SS </t>
  </si>
  <si>
    <t>FINISH DESCRIPTION</t>
  </si>
  <si>
    <t>PAVONADO</t>
  </si>
  <si>
    <t>INOXIDABLE</t>
  </si>
  <si>
    <t>FINISH FOLDER</t>
  </si>
  <si>
    <t>BLACK OXIDE</t>
  </si>
  <si>
    <t>STAINLESS STEEL</t>
  </si>
  <si>
    <t>SCREW</t>
  </si>
  <si>
    <t>B18.3.1M</t>
  </si>
  <si>
    <t>SCREW FOLDER</t>
  </si>
  <si>
    <t>B18.3.1M - SHCS</t>
  </si>
  <si>
    <t>B18.3.4M</t>
  </si>
  <si>
    <t>B18.3.4M - SBHCS</t>
  </si>
  <si>
    <t>SCREW DESCRIPTION</t>
  </si>
  <si>
    <t>CILÍNDRICO</t>
  </si>
  <si>
    <t>BOTÓN</t>
  </si>
  <si>
    <t>SCREW QUERY</t>
  </si>
  <si>
    <t>C:\LG\(DATA)\SW 2020\design libraries\FASTENERS\</t>
  </si>
  <si>
    <t>T-NUT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</si>
</sst>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textRotation="90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alignment horizontal="general" vertical="bottom" textRotation="90" wrapText="0" indent="0" justifyLastLine="0" shrinkToFit="0" readingOrder="0"/>
    </dxf>
    <dxf>
      <alignment horizontal="general" vertical="bottom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900D3-F065-4B2A-8A01-4E4370A844BF}" name="SHCS" displayName="SHCS" ref="A1:R729" totalsRowShown="0" headerRowDxfId="14" headerRowCellStyle="Hyperlink">
  <autoFilter ref="A1:R729" xr:uid="{398900D3-F065-4B2A-8A01-4E4370A844BF}"/>
  <tableColumns count="18">
    <tableColumn id="1" xr3:uid="{3C53E1FA-78F6-4C5A-8E55-907FF23CCD1E}" name="Config Name" dataDxfId="0">
      <calculatedColumnFormula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calculatedColumnFormula>
    </tableColumn>
    <tableColumn id="2" xr3:uid="{3103161D-F8CD-43A7-97BD-E013D5F8D213}" name="Part Name" dataDxfId="13">
      <calculatedColumnFormula>SHCS[[#This Row],[SCREW]]&amp;" "&amp;SHCS[[#This Row],[FINISH]]&amp;"W_T-NUT "&amp;SHCS[[#This Row],[SERIE]]&amp;" "&amp;SHCS[[#This Row],[MEDIDA]]&amp;" X "&amp;SHCS[[#This Row],[PITCH]]&amp;" X "&amp;SHCS[[#This Row],[LENGTH]]</calculatedColumnFormula>
    </tableColumn>
    <tableColumn id="14" xr3:uid="{9342C941-3AC6-4F54-92D9-27FC30F109DB}" name="SCREW"/>
    <tableColumn id="15" xr3:uid="{121AF5E0-7740-4089-AE19-8E9A16712CD1}" name="SCREW FOLDER"/>
    <tableColumn id="16" xr3:uid="{20A64BD3-5B76-4407-ADF2-4686A7DBB900}" name="SCREW DESCRIPTION"/>
    <tableColumn id="10" xr3:uid="{77B5493F-E6EF-48BC-BC78-FB6F45B04F66}" name="FINISH" dataDxfId="12"/>
    <tableColumn id="13" xr3:uid="{D98EE48D-29D3-4717-A536-6B0D4CF534FA}" name="FINISH FOLDER"/>
    <tableColumn id="12" xr3:uid="{27A3847F-25FA-4B2E-8F04-AF213DB1E794}" name="FINISH DESCRIPTION" dataDxfId="11"/>
    <tableColumn id="5" xr3:uid="{680B5A79-6252-4798-84F0-3B0999FAD887}" name="MEDIDA" dataDxfId="10"/>
    <tableColumn id="3" xr3:uid="{0BAD609B-169D-43BA-860C-B807B949856E}" name="SERIE"/>
    <tableColumn id="7" xr3:uid="{78653738-77D6-4894-80C1-8B513B4AB817}" name="PITCH" dataDxfId="9"/>
    <tableColumn id="8" xr3:uid="{1643A6AD-E774-4036-99A2-D33A7D62A82B}" name="LENGTH"/>
    <tableColumn id="18" xr3:uid="{A224FFFE-A493-4FAC-9051-4E5FAB06B8E9}" name="T-NUT" dataDxfId="8">
      <calculatedColumnFormula>_xlfn.XLOOKUP(SHCS[[#This Row],[QUERY]],NUTS[MEDIDA],NUTS[$SLD@T-NUT-1],0/0,0,1)&amp;".SLDPRT"</calculatedColumnFormula>
    </tableColumn>
    <tableColumn id="9" xr3:uid="{13DAC929-2E45-41B0-99F5-E65E6B93E254}" name="QUERY" dataDxfId="7">
      <calculatedColumnFormula>SHCS[[#This Row],[SERIE]]&amp;SHCS[[#This Row],[MEDIDA]]</calculatedColumnFormula>
    </tableColumn>
    <tableColumn id="17" xr3:uid="{00D82FEC-A829-4827-BADB-405158BDDD05}" name="SCREW QUERY" dataDxfId="6">
      <calculatedColumnFormula>SHCS[[#This Row],[SCREW]]&amp;" "&amp;SHCS[[#This Row],[MEDIDA]]&amp;" X "&amp;SHCS[[#This Row],[PITCH]]&amp;" X "&amp;SHCS[[#This Row],[LENGTH]]&amp;".SLDASM"</calculatedColumnFormula>
    </tableColumn>
    <tableColumn id="11" xr3:uid="{57CBA040-D1E4-4104-8BF7-E67E192252F1}" name="$PRP@DESCRIPTION" dataDxfId="5">
      <calculatedColumnFormula>"TORNILLO ALLEN "&amp;SHCS[[#This Row],[SCREW DESCRIPTION]]&amp;" "&amp;SHCS[[#This Row],[FINISH DESCRIPTION]]&amp;" "&amp;SHCS[[#This Row],[MEDIDA]]&amp;" X "&amp;SHCS[[#This Row],[PITCH]]&amp;" X "&amp;SHCS[[#This Row],[LENGTH]]&amp;" C/T-NUT "&amp;SHCS[[#This Row],[SERIE]]</calculatedColumnFormula>
    </tableColumn>
    <tableColumn id="4" xr3:uid="{069E5E98-59FC-40BB-BB21-DA9901B7B461}" name="$SLD@SHCS-3" dataDxfId="4">
      <calculatedColumnFormula>FOLDER&amp;"SCREWS\"&amp;SHCS[[#This Row],[SCREW FOLDER]]&amp;"\"&amp;SHCS[[#This Row],[FINISH FOLDER]]&amp;"\ASSEMBLIES\"&amp;SHCS[[#This Row],[MEDIDA]]&amp;"\"&amp;SHCS[[#This Row],[SCREW QUERY]]</calculatedColumnFormula>
    </tableColumn>
    <tableColumn id="6" xr3:uid="{643A8A17-DDC1-49AF-896A-72D45432713F}" name="$SLD@T-NUT-1" dataDxfId="3">
      <calculatedColumnFormula>FOLDER&amp;"T-NUTS\8020\"&amp;SHCS[[#This Row],[SERIE]]&amp;"\PARTS\"&amp;SHCS[[#This Row],[MEDIDA]]&amp;"\"&amp;SHCS[[#This Row],[T-NUT]]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8B9F5-C0D4-4CB9-ADE5-156223603E83}" name="NUTS" displayName="NUTS" ref="A1:B11" totalsRowShown="0" headerRowDxfId="2" headerRowCellStyle="Hyperlink">
  <autoFilter ref="A1:B11" xr:uid="{398900D3-F065-4B2A-8A01-4E4370A844BF}"/>
  <tableColumns count="2">
    <tableColumn id="5" xr3:uid="{25481352-D5EA-45C3-BB62-66F424801AC5}" name="MEDIDA"/>
    <tableColumn id="2" xr3:uid="{1EC3D07A-AB12-4B7B-8BFC-44FD245F7196}" name="$SLD@T-NUT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7E57C-0071-42E3-894D-EF09CBEF5122}" name="WASHERS" displayName="WASHERS" ref="A1:C9" totalsRowShown="0" headerRowDxfId="1" headerRowCellStyle="Hyperlink">
  <autoFilter ref="A1:C9" xr:uid="{398900D3-F065-4B2A-8A01-4E4370A844BF}"/>
  <tableColumns count="3">
    <tableColumn id="5" xr3:uid="{BBE6B076-4AC9-421B-88F6-892E1ED968FA}" name="MEDIDA"/>
    <tableColumn id="2" xr3:uid="{9CCA98FF-3159-426C-98D5-58C287EEFA1A}" name="$SLD@B18.21.1 FLAT"/>
    <tableColumn id="3" xr3:uid="{AC133969-26C6-49BF-AA69-89292524848E}" name="$SLD@B18.21.1 LO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LD@T-NUT-1" TargetMode="External"/><Relationship Id="rId2" Type="http://schemas.openxmlformats.org/officeDocument/2006/relationships/hyperlink" Target="mailto:$SLD@SHCS-3" TargetMode="External"/><Relationship Id="rId1" Type="http://schemas.openxmlformats.org/officeDocument/2006/relationships/hyperlink" Target="mailto:$PRP@DESCRIPTIO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$SLD@T-NUT-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$SLD@B18.21.1%20LOCK" TargetMode="External"/><Relationship Id="rId1" Type="http://schemas.openxmlformats.org/officeDocument/2006/relationships/hyperlink" Target="mailto:$SLD@B18.21.1%20FLAT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D883-8E4A-4D5A-9AC9-C7D4984B720C}">
  <dimension ref="A1:R729"/>
  <sheetViews>
    <sheetView tabSelected="1" topLeftCell="A708" workbookViewId="0">
      <selection activeCell="A732" sqref="A732"/>
    </sheetView>
  </sheetViews>
  <sheetFormatPr defaultRowHeight="15" x14ac:dyDescent="0.25"/>
  <cols>
    <col min="1" max="1" width="102.7109375" bestFit="1" customWidth="1"/>
    <col min="2" max="2" width="38.28515625" bestFit="1" customWidth="1"/>
    <col min="4" max="4" width="16.85546875" bestFit="1" customWidth="1"/>
    <col min="5" max="5" width="16.85546875" customWidth="1"/>
    <col min="6" max="6" width="9.5703125" bestFit="1" customWidth="1"/>
    <col min="7" max="7" width="16.85546875" bestFit="1" customWidth="1"/>
    <col min="8" max="10" width="20.85546875" customWidth="1"/>
    <col min="11" max="13" width="23.7109375" customWidth="1"/>
    <col min="15" max="15" width="31.140625" bestFit="1" customWidth="1"/>
    <col min="16" max="16" width="64.140625" bestFit="1" customWidth="1"/>
    <col min="17" max="17" width="135" bestFit="1" customWidth="1"/>
    <col min="18" max="18" width="87.7109375" bestFit="1" customWidth="1"/>
    <col min="19" max="19" width="116.28515625" bestFit="1" customWidth="1"/>
    <col min="20" max="20" width="160.85546875" bestFit="1" customWidth="1"/>
    <col min="21" max="21" width="98.42578125" bestFit="1" customWidth="1"/>
  </cols>
  <sheetData>
    <row r="1" spans="1:18" ht="42.75" customHeight="1" x14ac:dyDescent="0.25">
      <c r="A1" t="s">
        <v>1</v>
      </c>
      <c r="B1" t="s">
        <v>58</v>
      </c>
      <c r="C1" t="s">
        <v>82</v>
      </c>
      <c r="D1" t="s">
        <v>84</v>
      </c>
      <c r="E1" t="s">
        <v>88</v>
      </c>
      <c r="F1" t="s">
        <v>74</v>
      </c>
      <c r="G1" t="s">
        <v>79</v>
      </c>
      <c r="H1" t="s">
        <v>76</v>
      </c>
      <c r="I1" t="s">
        <v>5</v>
      </c>
      <c r="J1" t="s">
        <v>62</v>
      </c>
      <c r="K1" t="s">
        <v>30</v>
      </c>
      <c r="L1" t="s">
        <v>31</v>
      </c>
      <c r="M1" t="s">
        <v>93</v>
      </c>
      <c r="N1" t="s">
        <v>65</v>
      </c>
      <c r="O1" t="s">
        <v>91</v>
      </c>
      <c r="P1" s="1" t="s">
        <v>0</v>
      </c>
      <c r="Q1" s="1" t="s">
        <v>57</v>
      </c>
      <c r="R1" s="1" t="s">
        <v>56</v>
      </c>
    </row>
    <row r="2" spans="1:18" x14ac:dyDescent="0.25">
      <c r="A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6</v>
      </c>
      <c r="B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6</v>
      </c>
      <c r="C2" t="s">
        <v>83</v>
      </c>
      <c r="D2" t="s">
        <v>85</v>
      </c>
      <c r="E2" t="s">
        <v>89</v>
      </c>
      <c r="G2" t="s">
        <v>80</v>
      </c>
      <c r="H2" t="s">
        <v>77</v>
      </c>
      <c r="I2" t="s">
        <v>7</v>
      </c>
      <c r="J2" t="s">
        <v>63</v>
      </c>
      <c r="K2" t="s">
        <v>53</v>
      </c>
      <c r="L2" t="s">
        <v>32</v>
      </c>
      <c r="M2" t="str">
        <f>_xlfn.XLOOKUP(SHCS[[#This Row],[QUERY]],NUTS[MEDIDA],NUTS[$SLD@T-NUT-1],0/0,0,1)&amp;".SLDPRT"</f>
        <v>13114.SLDPRT</v>
      </c>
      <c r="N2" t="str">
        <f>SHCS[[#This Row],[SERIE]]&amp;SHCS[[#This Row],[MEDIDA]]</f>
        <v>S40M4</v>
      </c>
      <c r="O2" t="str">
        <f>SHCS[[#This Row],[SCREW]]&amp;" "&amp;SHCS[[#This Row],[MEDIDA]]&amp;" X "&amp;SHCS[[#This Row],[PITCH]]&amp;" X "&amp;SHCS[[#This Row],[LENGTH]]&amp;".SLDASM"</f>
        <v>B18.3.1M M4 X 0.7 X 6.SLDASM</v>
      </c>
      <c r="P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 C/T-NUT S40</v>
      </c>
      <c r="Q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6.SLDASM</v>
      </c>
      <c r="R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" spans="1:18" x14ac:dyDescent="0.25">
      <c r="A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8</v>
      </c>
      <c r="B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8</v>
      </c>
      <c r="C3" t="s">
        <v>83</v>
      </c>
      <c r="D3" t="s">
        <v>85</v>
      </c>
      <c r="E3" t="s">
        <v>89</v>
      </c>
      <c r="G3" t="s">
        <v>80</v>
      </c>
      <c r="H3" t="s">
        <v>77</v>
      </c>
      <c r="I3" t="s">
        <v>7</v>
      </c>
      <c r="J3" t="s">
        <v>63</v>
      </c>
      <c r="K3" t="s">
        <v>53</v>
      </c>
      <c r="L3" t="s">
        <v>33</v>
      </c>
      <c r="M3" t="str">
        <f>_xlfn.XLOOKUP(SHCS[[#This Row],[QUERY]],NUTS[MEDIDA],NUTS[$SLD@T-NUT-1],0/0,0,1)&amp;".SLDPRT"</f>
        <v>13114.SLDPRT</v>
      </c>
      <c r="N3" t="str">
        <f>SHCS[[#This Row],[SERIE]]&amp;SHCS[[#This Row],[MEDIDA]]</f>
        <v>S40M4</v>
      </c>
      <c r="O3" t="str">
        <f>SHCS[[#This Row],[SCREW]]&amp;" "&amp;SHCS[[#This Row],[MEDIDA]]&amp;" X "&amp;SHCS[[#This Row],[PITCH]]&amp;" X "&amp;SHCS[[#This Row],[LENGTH]]&amp;".SLDASM"</f>
        <v>B18.3.1M M4 X 0.7 X 8.SLDASM</v>
      </c>
      <c r="P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8 C/T-NUT S40</v>
      </c>
      <c r="Q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8.SLDASM</v>
      </c>
      <c r="R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4" spans="1:18" x14ac:dyDescent="0.25">
      <c r="A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10</v>
      </c>
      <c r="B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10</v>
      </c>
      <c r="C4" t="s">
        <v>83</v>
      </c>
      <c r="D4" t="s">
        <v>85</v>
      </c>
      <c r="E4" t="s">
        <v>89</v>
      </c>
      <c r="G4" t="s">
        <v>80</v>
      </c>
      <c r="H4" t="s">
        <v>77</v>
      </c>
      <c r="I4" t="s">
        <v>7</v>
      </c>
      <c r="J4" t="s">
        <v>63</v>
      </c>
      <c r="K4" t="s">
        <v>53</v>
      </c>
      <c r="L4" t="s">
        <v>34</v>
      </c>
      <c r="M4" t="str">
        <f>_xlfn.XLOOKUP(SHCS[[#This Row],[QUERY]],NUTS[MEDIDA],NUTS[$SLD@T-NUT-1],0/0,0,1)&amp;".SLDPRT"</f>
        <v>13114.SLDPRT</v>
      </c>
      <c r="N4" t="str">
        <f>SHCS[[#This Row],[SERIE]]&amp;SHCS[[#This Row],[MEDIDA]]</f>
        <v>S40M4</v>
      </c>
      <c r="O4" t="str">
        <f>SHCS[[#This Row],[SCREW]]&amp;" "&amp;SHCS[[#This Row],[MEDIDA]]&amp;" X "&amp;SHCS[[#This Row],[PITCH]]&amp;" X "&amp;SHCS[[#This Row],[LENGTH]]&amp;".SLDASM"</f>
        <v>B18.3.1M M4 X 0.7 X 10.SLDASM</v>
      </c>
      <c r="P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10 C/T-NUT S40</v>
      </c>
      <c r="Q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10.SLDASM</v>
      </c>
      <c r="R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" spans="1:18" x14ac:dyDescent="0.25">
      <c r="A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12</v>
      </c>
      <c r="B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12</v>
      </c>
      <c r="C5" t="s">
        <v>83</v>
      </c>
      <c r="D5" t="s">
        <v>85</v>
      </c>
      <c r="E5" t="s">
        <v>89</v>
      </c>
      <c r="G5" t="s">
        <v>80</v>
      </c>
      <c r="H5" t="s">
        <v>77</v>
      </c>
      <c r="I5" t="s">
        <v>7</v>
      </c>
      <c r="J5" t="s">
        <v>63</v>
      </c>
      <c r="K5" t="s">
        <v>53</v>
      </c>
      <c r="L5" t="s">
        <v>35</v>
      </c>
      <c r="M5" t="str">
        <f>_xlfn.XLOOKUP(SHCS[[#This Row],[QUERY]],NUTS[MEDIDA],NUTS[$SLD@T-NUT-1],0/0,0,1)&amp;".SLDPRT"</f>
        <v>13114.SLDPRT</v>
      </c>
      <c r="N5" t="str">
        <f>SHCS[[#This Row],[SERIE]]&amp;SHCS[[#This Row],[MEDIDA]]</f>
        <v>S40M4</v>
      </c>
      <c r="O5" t="str">
        <f>SHCS[[#This Row],[SCREW]]&amp;" "&amp;SHCS[[#This Row],[MEDIDA]]&amp;" X "&amp;SHCS[[#This Row],[PITCH]]&amp;" X "&amp;SHCS[[#This Row],[LENGTH]]&amp;".SLDASM"</f>
        <v>B18.3.1M M4 X 0.7 X 12.SLDASM</v>
      </c>
      <c r="P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12 C/T-NUT S40</v>
      </c>
      <c r="Q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12.SLDASM</v>
      </c>
      <c r="R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6" spans="1:18" x14ac:dyDescent="0.25">
      <c r="A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16</v>
      </c>
      <c r="B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16</v>
      </c>
      <c r="C6" t="s">
        <v>83</v>
      </c>
      <c r="D6" t="s">
        <v>85</v>
      </c>
      <c r="E6" t="s">
        <v>89</v>
      </c>
      <c r="G6" t="s">
        <v>80</v>
      </c>
      <c r="H6" t="s">
        <v>77</v>
      </c>
      <c r="I6" t="s">
        <v>7</v>
      </c>
      <c r="J6" t="s">
        <v>63</v>
      </c>
      <c r="K6" t="s">
        <v>53</v>
      </c>
      <c r="L6" t="s">
        <v>36</v>
      </c>
      <c r="M6" t="str">
        <f>_xlfn.XLOOKUP(SHCS[[#This Row],[QUERY]],NUTS[MEDIDA],NUTS[$SLD@T-NUT-1],0/0,0,1)&amp;".SLDPRT"</f>
        <v>13114.SLDPRT</v>
      </c>
      <c r="N6" t="str">
        <f>SHCS[[#This Row],[SERIE]]&amp;SHCS[[#This Row],[MEDIDA]]</f>
        <v>S40M4</v>
      </c>
      <c r="O6" t="str">
        <f>SHCS[[#This Row],[SCREW]]&amp;" "&amp;SHCS[[#This Row],[MEDIDA]]&amp;" X "&amp;SHCS[[#This Row],[PITCH]]&amp;" X "&amp;SHCS[[#This Row],[LENGTH]]&amp;".SLDASM"</f>
        <v>B18.3.1M M4 X 0.7 X 16.SLDASM</v>
      </c>
      <c r="P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16 C/T-NUT S40</v>
      </c>
      <c r="Q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16.SLDASM</v>
      </c>
      <c r="R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7" spans="1:18" x14ac:dyDescent="0.25">
      <c r="A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20</v>
      </c>
      <c r="B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20</v>
      </c>
      <c r="C7" t="s">
        <v>83</v>
      </c>
      <c r="D7" t="s">
        <v>85</v>
      </c>
      <c r="E7" t="s">
        <v>89</v>
      </c>
      <c r="G7" t="s">
        <v>80</v>
      </c>
      <c r="H7" t="s">
        <v>77</v>
      </c>
      <c r="I7" t="s">
        <v>7</v>
      </c>
      <c r="J7" t="s">
        <v>63</v>
      </c>
      <c r="K7" t="s">
        <v>53</v>
      </c>
      <c r="L7" t="s">
        <v>37</v>
      </c>
      <c r="M7" t="str">
        <f>_xlfn.XLOOKUP(SHCS[[#This Row],[QUERY]],NUTS[MEDIDA],NUTS[$SLD@T-NUT-1],0/0,0,1)&amp;".SLDPRT"</f>
        <v>13114.SLDPRT</v>
      </c>
      <c r="N7" t="str">
        <f>SHCS[[#This Row],[SERIE]]&amp;SHCS[[#This Row],[MEDIDA]]</f>
        <v>S40M4</v>
      </c>
      <c r="O7" t="str">
        <f>SHCS[[#This Row],[SCREW]]&amp;" "&amp;SHCS[[#This Row],[MEDIDA]]&amp;" X "&amp;SHCS[[#This Row],[PITCH]]&amp;" X "&amp;SHCS[[#This Row],[LENGTH]]&amp;".SLDASM"</f>
        <v>B18.3.1M M4 X 0.7 X 20.SLDASM</v>
      </c>
      <c r="P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20 C/T-NUT S40</v>
      </c>
      <c r="Q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20.SLDASM</v>
      </c>
      <c r="R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8" spans="1:18" x14ac:dyDescent="0.25">
      <c r="A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25</v>
      </c>
      <c r="B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25</v>
      </c>
      <c r="C8" t="s">
        <v>83</v>
      </c>
      <c r="D8" t="s">
        <v>85</v>
      </c>
      <c r="E8" t="s">
        <v>89</v>
      </c>
      <c r="G8" t="s">
        <v>80</v>
      </c>
      <c r="H8" t="s">
        <v>77</v>
      </c>
      <c r="I8" t="s">
        <v>7</v>
      </c>
      <c r="J8" t="s">
        <v>63</v>
      </c>
      <c r="K8" t="s">
        <v>53</v>
      </c>
      <c r="L8" t="s">
        <v>38</v>
      </c>
      <c r="M8" t="str">
        <f>_xlfn.XLOOKUP(SHCS[[#This Row],[QUERY]],NUTS[MEDIDA],NUTS[$SLD@T-NUT-1],0/0,0,1)&amp;".SLDPRT"</f>
        <v>13114.SLDPRT</v>
      </c>
      <c r="N8" t="str">
        <f>SHCS[[#This Row],[SERIE]]&amp;SHCS[[#This Row],[MEDIDA]]</f>
        <v>S40M4</v>
      </c>
      <c r="O8" t="str">
        <f>SHCS[[#This Row],[SCREW]]&amp;" "&amp;SHCS[[#This Row],[MEDIDA]]&amp;" X "&amp;SHCS[[#This Row],[PITCH]]&amp;" X "&amp;SHCS[[#This Row],[LENGTH]]&amp;".SLDASM"</f>
        <v>B18.3.1M M4 X 0.7 X 25.SLDASM</v>
      </c>
      <c r="P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25 C/T-NUT S40</v>
      </c>
      <c r="Q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25.SLDASM</v>
      </c>
      <c r="R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9" spans="1:18" x14ac:dyDescent="0.25">
      <c r="A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30</v>
      </c>
      <c r="B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30</v>
      </c>
      <c r="C9" t="s">
        <v>83</v>
      </c>
      <c r="D9" t="s">
        <v>85</v>
      </c>
      <c r="E9" t="s">
        <v>89</v>
      </c>
      <c r="G9" t="s">
        <v>80</v>
      </c>
      <c r="H9" t="s">
        <v>77</v>
      </c>
      <c r="I9" t="s">
        <v>7</v>
      </c>
      <c r="J9" t="s">
        <v>63</v>
      </c>
      <c r="K9" t="s">
        <v>53</v>
      </c>
      <c r="L9" t="s">
        <v>39</v>
      </c>
      <c r="M9" t="str">
        <f>_xlfn.XLOOKUP(SHCS[[#This Row],[QUERY]],NUTS[MEDIDA],NUTS[$SLD@T-NUT-1],0/0,0,1)&amp;".SLDPRT"</f>
        <v>13114.SLDPRT</v>
      </c>
      <c r="N9" t="str">
        <f>SHCS[[#This Row],[SERIE]]&amp;SHCS[[#This Row],[MEDIDA]]</f>
        <v>S40M4</v>
      </c>
      <c r="O9" t="str">
        <f>SHCS[[#This Row],[SCREW]]&amp;" "&amp;SHCS[[#This Row],[MEDIDA]]&amp;" X "&amp;SHCS[[#This Row],[PITCH]]&amp;" X "&amp;SHCS[[#This Row],[LENGTH]]&amp;".SLDASM"</f>
        <v>B18.3.1M M4 X 0.7 X 30.SLDASM</v>
      </c>
      <c r="P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30 C/T-NUT S40</v>
      </c>
      <c r="Q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30.SLDASM</v>
      </c>
      <c r="R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0" spans="1:18" x14ac:dyDescent="0.25">
      <c r="A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35</v>
      </c>
      <c r="B1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35</v>
      </c>
      <c r="C10" t="s">
        <v>83</v>
      </c>
      <c r="D10" t="s">
        <v>85</v>
      </c>
      <c r="E10" t="s">
        <v>89</v>
      </c>
      <c r="G10" t="s">
        <v>80</v>
      </c>
      <c r="H10" t="s">
        <v>77</v>
      </c>
      <c r="I10" t="s">
        <v>7</v>
      </c>
      <c r="J10" t="s">
        <v>63</v>
      </c>
      <c r="K10" t="s">
        <v>53</v>
      </c>
      <c r="L10" t="s">
        <v>40</v>
      </c>
      <c r="M10" t="str">
        <f>_xlfn.XLOOKUP(SHCS[[#This Row],[QUERY]],NUTS[MEDIDA],NUTS[$SLD@T-NUT-1],0/0,0,1)&amp;".SLDPRT"</f>
        <v>13114.SLDPRT</v>
      </c>
      <c r="N10" t="str">
        <f>SHCS[[#This Row],[SERIE]]&amp;SHCS[[#This Row],[MEDIDA]]</f>
        <v>S40M4</v>
      </c>
      <c r="O10" t="str">
        <f>SHCS[[#This Row],[SCREW]]&amp;" "&amp;SHCS[[#This Row],[MEDIDA]]&amp;" X "&amp;SHCS[[#This Row],[PITCH]]&amp;" X "&amp;SHCS[[#This Row],[LENGTH]]&amp;".SLDASM"</f>
        <v>B18.3.1M M4 X 0.7 X 35.SLDASM</v>
      </c>
      <c r="P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35 C/T-NUT S40</v>
      </c>
      <c r="Q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35.SLDASM</v>
      </c>
      <c r="R1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1" spans="1:18" x14ac:dyDescent="0.25">
      <c r="A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40</v>
      </c>
      <c r="B1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40</v>
      </c>
      <c r="C11" t="s">
        <v>83</v>
      </c>
      <c r="D11" t="s">
        <v>85</v>
      </c>
      <c r="E11" t="s">
        <v>89</v>
      </c>
      <c r="G11" t="s">
        <v>80</v>
      </c>
      <c r="H11" t="s">
        <v>77</v>
      </c>
      <c r="I11" t="s">
        <v>7</v>
      </c>
      <c r="J11" t="s">
        <v>63</v>
      </c>
      <c r="K11" t="s">
        <v>53</v>
      </c>
      <c r="L11" t="s">
        <v>41</v>
      </c>
      <c r="M11" t="str">
        <f>_xlfn.XLOOKUP(SHCS[[#This Row],[QUERY]],NUTS[MEDIDA],NUTS[$SLD@T-NUT-1],0/0,0,1)&amp;".SLDPRT"</f>
        <v>13114.SLDPRT</v>
      </c>
      <c r="N11" t="str">
        <f>SHCS[[#This Row],[SERIE]]&amp;SHCS[[#This Row],[MEDIDA]]</f>
        <v>S40M4</v>
      </c>
      <c r="O11" t="str">
        <f>SHCS[[#This Row],[SCREW]]&amp;" "&amp;SHCS[[#This Row],[MEDIDA]]&amp;" X "&amp;SHCS[[#This Row],[PITCH]]&amp;" X "&amp;SHCS[[#This Row],[LENGTH]]&amp;".SLDASM"</f>
        <v>B18.3.1M M4 X 0.7 X 40.SLDASM</v>
      </c>
      <c r="P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40 C/T-NUT S40</v>
      </c>
      <c r="Q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40.SLDASM</v>
      </c>
      <c r="R1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2" spans="1:18" x14ac:dyDescent="0.25">
      <c r="A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45</v>
      </c>
      <c r="B1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45</v>
      </c>
      <c r="C12" t="s">
        <v>83</v>
      </c>
      <c r="D12" t="s">
        <v>85</v>
      </c>
      <c r="E12" t="s">
        <v>89</v>
      </c>
      <c r="G12" t="s">
        <v>80</v>
      </c>
      <c r="H12" t="s">
        <v>77</v>
      </c>
      <c r="I12" t="s">
        <v>7</v>
      </c>
      <c r="J12" t="s">
        <v>63</v>
      </c>
      <c r="K12" t="s">
        <v>53</v>
      </c>
      <c r="L12" t="s">
        <v>42</v>
      </c>
      <c r="M12" t="str">
        <f>_xlfn.XLOOKUP(SHCS[[#This Row],[QUERY]],NUTS[MEDIDA],NUTS[$SLD@T-NUT-1],0/0,0,1)&amp;".SLDPRT"</f>
        <v>13114.SLDPRT</v>
      </c>
      <c r="N12" t="str">
        <f>SHCS[[#This Row],[SERIE]]&amp;SHCS[[#This Row],[MEDIDA]]</f>
        <v>S40M4</v>
      </c>
      <c r="O12" t="str">
        <f>SHCS[[#This Row],[SCREW]]&amp;" "&amp;SHCS[[#This Row],[MEDIDA]]&amp;" X "&amp;SHCS[[#This Row],[PITCH]]&amp;" X "&amp;SHCS[[#This Row],[LENGTH]]&amp;".SLDASM"</f>
        <v>B18.3.1M M4 X 0.7 X 45.SLDASM</v>
      </c>
      <c r="P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45 C/T-NUT S40</v>
      </c>
      <c r="Q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45.SLDASM</v>
      </c>
      <c r="R1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3" spans="1:18" x14ac:dyDescent="0.25">
      <c r="A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50</v>
      </c>
      <c r="B1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50</v>
      </c>
      <c r="C13" t="s">
        <v>83</v>
      </c>
      <c r="D13" t="s">
        <v>85</v>
      </c>
      <c r="E13" t="s">
        <v>89</v>
      </c>
      <c r="G13" t="s">
        <v>80</v>
      </c>
      <c r="H13" t="s">
        <v>77</v>
      </c>
      <c r="I13" t="s">
        <v>7</v>
      </c>
      <c r="J13" t="s">
        <v>63</v>
      </c>
      <c r="K13" t="s">
        <v>53</v>
      </c>
      <c r="L13" t="s">
        <v>43</v>
      </c>
      <c r="M13" t="str">
        <f>_xlfn.XLOOKUP(SHCS[[#This Row],[QUERY]],NUTS[MEDIDA],NUTS[$SLD@T-NUT-1],0/0,0,1)&amp;".SLDPRT"</f>
        <v>13114.SLDPRT</v>
      </c>
      <c r="N13" t="str">
        <f>SHCS[[#This Row],[SERIE]]&amp;SHCS[[#This Row],[MEDIDA]]</f>
        <v>S40M4</v>
      </c>
      <c r="O13" t="str">
        <f>SHCS[[#This Row],[SCREW]]&amp;" "&amp;SHCS[[#This Row],[MEDIDA]]&amp;" X "&amp;SHCS[[#This Row],[PITCH]]&amp;" X "&amp;SHCS[[#This Row],[LENGTH]]&amp;".SLDASM"</f>
        <v>B18.3.1M M4 X 0.7 X 50.SLDASM</v>
      </c>
      <c r="P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50 C/T-NUT S40</v>
      </c>
      <c r="Q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50.SLDASM</v>
      </c>
      <c r="R1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4" spans="1:18" x14ac:dyDescent="0.25">
      <c r="A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55</v>
      </c>
      <c r="B1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55</v>
      </c>
      <c r="C14" t="s">
        <v>83</v>
      </c>
      <c r="D14" t="s">
        <v>85</v>
      </c>
      <c r="E14" t="s">
        <v>89</v>
      </c>
      <c r="G14" t="s">
        <v>80</v>
      </c>
      <c r="H14" t="s">
        <v>77</v>
      </c>
      <c r="I14" t="s">
        <v>7</v>
      </c>
      <c r="J14" t="s">
        <v>63</v>
      </c>
      <c r="K14" t="s">
        <v>53</v>
      </c>
      <c r="L14" t="s">
        <v>44</v>
      </c>
      <c r="M14" t="str">
        <f>_xlfn.XLOOKUP(SHCS[[#This Row],[QUERY]],NUTS[MEDIDA],NUTS[$SLD@T-NUT-1],0/0,0,1)&amp;".SLDPRT"</f>
        <v>13114.SLDPRT</v>
      </c>
      <c r="N14" t="str">
        <f>SHCS[[#This Row],[SERIE]]&amp;SHCS[[#This Row],[MEDIDA]]</f>
        <v>S40M4</v>
      </c>
      <c r="O14" t="str">
        <f>SHCS[[#This Row],[SCREW]]&amp;" "&amp;SHCS[[#This Row],[MEDIDA]]&amp;" X "&amp;SHCS[[#This Row],[PITCH]]&amp;" X "&amp;SHCS[[#This Row],[LENGTH]]&amp;".SLDASM"</f>
        <v>B18.3.1M M4 X 0.7 X 55.SLDASM</v>
      </c>
      <c r="P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55 C/T-NUT S40</v>
      </c>
      <c r="Q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55.SLDASM</v>
      </c>
      <c r="R1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5" spans="1:18" x14ac:dyDescent="0.25">
      <c r="A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60</v>
      </c>
      <c r="B1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60</v>
      </c>
      <c r="C15" t="s">
        <v>83</v>
      </c>
      <c r="D15" t="s">
        <v>85</v>
      </c>
      <c r="E15" t="s">
        <v>89</v>
      </c>
      <c r="G15" t="s">
        <v>80</v>
      </c>
      <c r="H15" t="s">
        <v>77</v>
      </c>
      <c r="I15" t="s">
        <v>7</v>
      </c>
      <c r="J15" t="s">
        <v>63</v>
      </c>
      <c r="K15" t="s">
        <v>53</v>
      </c>
      <c r="L15" t="s">
        <v>45</v>
      </c>
      <c r="M15" t="str">
        <f>_xlfn.XLOOKUP(SHCS[[#This Row],[QUERY]],NUTS[MEDIDA],NUTS[$SLD@T-NUT-1],0/0,0,1)&amp;".SLDPRT"</f>
        <v>13114.SLDPRT</v>
      </c>
      <c r="N15" t="str">
        <f>SHCS[[#This Row],[SERIE]]&amp;SHCS[[#This Row],[MEDIDA]]</f>
        <v>S40M4</v>
      </c>
      <c r="O15" t="str">
        <f>SHCS[[#This Row],[SCREW]]&amp;" "&amp;SHCS[[#This Row],[MEDIDA]]&amp;" X "&amp;SHCS[[#This Row],[PITCH]]&amp;" X "&amp;SHCS[[#This Row],[LENGTH]]&amp;".SLDASM"</f>
        <v>B18.3.1M M4 X 0.7 X 60.SLDASM</v>
      </c>
      <c r="P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60 C/T-NUT S40</v>
      </c>
      <c r="Q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60.SLDASM</v>
      </c>
      <c r="R1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6" spans="1:18" x14ac:dyDescent="0.25">
      <c r="A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65</v>
      </c>
      <c r="B1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65</v>
      </c>
      <c r="C16" t="s">
        <v>83</v>
      </c>
      <c r="D16" t="s">
        <v>85</v>
      </c>
      <c r="E16" t="s">
        <v>89</v>
      </c>
      <c r="G16" t="s">
        <v>80</v>
      </c>
      <c r="H16" t="s">
        <v>77</v>
      </c>
      <c r="I16" t="s">
        <v>7</v>
      </c>
      <c r="J16" t="s">
        <v>63</v>
      </c>
      <c r="K16" t="s">
        <v>53</v>
      </c>
      <c r="L16" t="s">
        <v>46</v>
      </c>
      <c r="M16" t="str">
        <f>_xlfn.XLOOKUP(SHCS[[#This Row],[QUERY]],NUTS[MEDIDA],NUTS[$SLD@T-NUT-1],0/0,0,1)&amp;".SLDPRT"</f>
        <v>13114.SLDPRT</v>
      </c>
      <c r="N16" t="str">
        <f>SHCS[[#This Row],[SERIE]]&amp;SHCS[[#This Row],[MEDIDA]]</f>
        <v>S40M4</v>
      </c>
      <c r="O16" t="str">
        <f>SHCS[[#This Row],[SCREW]]&amp;" "&amp;SHCS[[#This Row],[MEDIDA]]&amp;" X "&amp;SHCS[[#This Row],[PITCH]]&amp;" X "&amp;SHCS[[#This Row],[LENGTH]]&amp;".SLDASM"</f>
        <v>B18.3.1M M4 X 0.7 X 65.SLDASM</v>
      </c>
      <c r="P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65 C/T-NUT S40</v>
      </c>
      <c r="Q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65.SLDASM</v>
      </c>
      <c r="R1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7" spans="1:18" x14ac:dyDescent="0.25">
      <c r="A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OXIDE\M4\B18.3.1M W_T-NUT S40 M4 X 0.7 X 70</v>
      </c>
      <c r="B1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M4 X 0.7 X 70</v>
      </c>
      <c r="C17" t="s">
        <v>83</v>
      </c>
      <c r="D17" t="s">
        <v>85</v>
      </c>
      <c r="E17" t="s">
        <v>89</v>
      </c>
      <c r="G17" t="s">
        <v>80</v>
      </c>
      <c r="H17" t="s">
        <v>77</v>
      </c>
      <c r="I17" t="s">
        <v>7</v>
      </c>
      <c r="J17" t="s">
        <v>63</v>
      </c>
      <c r="K17" t="s">
        <v>53</v>
      </c>
      <c r="L17" t="s">
        <v>47</v>
      </c>
      <c r="M17" t="str">
        <f>_xlfn.XLOOKUP(SHCS[[#This Row],[QUERY]],NUTS[MEDIDA],NUTS[$SLD@T-NUT-1],0/0,0,1)&amp;".SLDPRT"</f>
        <v>13114.SLDPRT</v>
      </c>
      <c r="N17" t="str">
        <f>SHCS[[#This Row],[SERIE]]&amp;SHCS[[#This Row],[MEDIDA]]</f>
        <v>S40M4</v>
      </c>
      <c r="O17" t="str">
        <f>SHCS[[#This Row],[SCREW]]&amp;" "&amp;SHCS[[#This Row],[MEDIDA]]&amp;" X "&amp;SHCS[[#This Row],[PITCH]]&amp;" X "&amp;SHCS[[#This Row],[LENGTH]]&amp;".SLDASM"</f>
        <v>B18.3.1M M4 X 0.7 X 70.SLDASM</v>
      </c>
      <c r="P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70 C/T-NUT S40</v>
      </c>
      <c r="Q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70.SLDASM</v>
      </c>
      <c r="R1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" spans="1:18" x14ac:dyDescent="0.25">
      <c r="A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8</v>
      </c>
      <c r="B1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8</v>
      </c>
      <c r="C18" t="s">
        <v>83</v>
      </c>
      <c r="D18" t="s">
        <v>85</v>
      </c>
      <c r="E18" t="s">
        <v>89</v>
      </c>
      <c r="G18" t="s">
        <v>80</v>
      </c>
      <c r="H18" t="s">
        <v>77</v>
      </c>
      <c r="I18" t="s">
        <v>8</v>
      </c>
      <c r="J18" t="s">
        <v>63</v>
      </c>
      <c r="K18" t="s">
        <v>54</v>
      </c>
      <c r="L18" t="s">
        <v>33</v>
      </c>
      <c r="M18" t="str">
        <f>_xlfn.XLOOKUP(SHCS[[#This Row],[QUERY]],NUTS[MEDIDA],NUTS[$SLD@T-NUT-1],0/0,0,1)&amp;".SLDPRT"</f>
        <v>13116.SLDPRT</v>
      </c>
      <c r="N18" t="str">
        <f>SHCS[[#This Row],[SERIE]]&amp;SHCS[[#This Row],[MEDIDA]]</f>
        <v>S40M5</v>
      </c>
      <c r="O18" t="str">
        <f>SHCS[[#This Row],[SCREW]]&amp;" "&amp;SHCS[[#This Row],[MEDIDA]]&amp;" X "&amp;SHCS[[#This Row],[PITCH]]&amp;" X "&amp;SHCS[[#This Row],[LENGTH]]&amp;".SLDASM"</f>
        <v>B18.3.1M M5 X 0.8 X 8.SLDASM</v>
      </c>
      <c r="P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 C/T-NUT S40</v>
      </c>
      <c r="Q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8.SLDASM</v>
      </c>
      <c r="R1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19" spans="1:18" x14ac:dyDescent="0.25">
      <c r="A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10</v>
      </c>
      <c r="B1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10</v>
      </c>
      <c r="C19" t="s">
        <v>83</v>
      </c>
      <c r="D19" t="s">
        <v>85</v>
      </c>
      <c r="E19" t="s">
        <v>89</v>
      </c>
      <c r="G19" t="s">
        <v>80</v>
      </c>
      <c r="H19" t="s">
        <v>77</v>
      </c>
      <c r="I19" t="s">
        <v>8</v>
      </c>
      <c r="J19" t="s">
        <v>63</v>
      </c>
      <c r="K19" t="s">
        <v>54</v>
      </c>
      <c r="L19" t="s">
        <v>34</v>
      </c>
      <c r="M19" t="str">
        <f>_xlfn.XLOOKUP(SHCS[[#This Row],[QUERY]],NUTS[MEDIDA],NUTS[$SLD@T-NUT-1],0/0,0,1)&amp;".SLDPRT"</f>
        <v>13116.SLDPRT</v>
      </c>
      <c r="N19" t="str">
        <f>SHCS[[#This Row],[SERIE]]&amp;SHCS[[#This Row],[MEDIDA]]</f>
        <v>S40M5</v>
      </c>
      <c r="O19" t="str">
        <f>SHCS[[#This Row],[SCREW]]&amp;" "&amp;SHCS[[#This Row],[MEDIDA]]&amp;" X "&amp;SHCS[[#This Row],[PITCH]]&amp;" X "&amp;SHCS[[#This Row],[LENGTH]]&amp;".SLDASM"</f>
        <v>B18.3.1M M5 X 0.8 X 10.SLDASM</v>
      </c>
      <c r="P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 C/T-NUT S40</v>
      </c>
      <c r="Q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10.SLDASM</v>
      </c>
      <c r="R1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" spans="1:18" x14ac:dyDescent="0.25">
      <c r="A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12</v>
      </c>
      <c r="B2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12</v>
      </c>
      <c r="C20" t="s">
        <v>83</v>
      </c>
      <c r="D20" t="s">
        <v>85</v>
      </c>
      <c r="E20" t="s">
        <v>89</v>
      </c>
      <c r="G20" t="s">
        <v>80</v>
      </c>
      <c r="H20" t="s">
        <v>77</v>
      </c>
      <c r="I20" t="s">
        <v>8</v>
      </c>
      <c r="J20" t="s">
        <v>63</v>
      </c>
      <c r="K20" t="s">
        <v>54</v>
      </c>
      <c r="L20" t="s">
        <v>35</v>
      </c>
      <c r="M20" t="str">
        <f>_xlfn.XLOOKUP(SHCS[[#This Row],[QUERY]],NUTS[MEDIDA],NUTS[$SLD@T-NUT-1],0/0,0,1)&amp;".SLDPRT"</f>
        <v>13116.SLDPRT</v>
      </c>
      <c r="N20" t="str">
        <f>SHCS[[#This Row],[SERIE]]&amp;SHCS[[#This Row],[MEDIDA]]</f>
        <v>S40M5</v>
      </c>
      <c r="O20" t="str">
        <f>SHCS[[#This Row],[SCREW]]&amp;" "&amp;SHCS[[#This Row],[MEDIDA]]&amp;" X "&amp;SHCS[[#This Row],[PITCH]]&amp;" X "&amp;SHCS[[#This Row],[LENGTH]]&amp;".SLDASM"</f>
        <v>B18.3.1M M5 X 0.8 X 12.SLDASM</v>
      </c>
      <c r="P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12 C/T-NUT S40</v>
      </c>
      <c r="Q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12.SLDASM</v>
      </c>
      <c r="R2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" spans="1:18" x14ac:dyDescent="0.25">
      <c r="A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16</v>
      </c>
      <c r="B2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16</v>
      </c>
      <c r="C21" t="s">
        <v>83</v>
      </c>
      <c r="D21" t="s">
        <v>85</v>
      </c>
      <c r="E21" t="s">
        <v>89</v>
      </c>
      <c r="G21" t="s">
        <v>80</v>
      </c>
      <c r="H21" t="s">
        <v>77</v>
      </c>
      <c r="I21" t="s">
        <v>8</v>
      </c>
      <c r="J21" t="s">
        <v>63</v>
      </c>
      <c r="K21" t="s">
        <v>54</v>
      </c>
      <c r="L21" t="s">
        <v>36</v>
      </c>
      <c r="M21" t="str">
        <f>_xlfn.XLOOKUP(SHCS[[#This Row],[QUERY]],NUTS[MEDIDA],NUTS[$SLD@T-NUT-1],0/0,0,1)&amp;".SLDPRT"</f>
        <v>13116.SLDPRT</v>
      </c>
      <c r="N21" t="str">
        <f>SHCS[[#This Row],[SERIE]]&amp;SHCS[[#This Row],[MEDIDA]]</f>
        <v>S40M5</v>
      </c>
      <c r="O21" t="str">
        <f>SHCS[[#This Row],[SCREW]]&amp;" "&amp;SHCS[[#This Row],[MEDIDA]]&amp;" X "&amp;SHCS[[#This Row],[PITCH]]&amp;" X "&amp;SHCS[[#This Row],[LENGTH]]&amp;".SLDASM"</f>
        <v>B18.3.1M M5 X 0.8 X 16.SLDASM</v>
      </c>
      <c r="P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16 C/T-NUT S40</v>
      </c>
      <c r="Q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16.SLDASM</v>
      </c>
      <c r="R2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2" spans="1:18" x14ac:dyDescent="0.25">
      <c r="A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20</v>
      </c>
      <c r="B2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20</v>
      </c>
      <c r="C22" t="s">
        <v>83</v>
      </c>
      <c r="D22" t="s">
        <v>85</v>
      </c>
      <c r="E22" t="s">
        <v>89</v>
      </c>
      <c r="G22" t="s">
        <v>80</v>
      </c>
      <c r="H22" t="s">
        <v>77</v>
      </c>
      <c r="I22" t="s">
        <v>8</v>
      </c>
      <c r="J22" t="s">
        <v>63</v>
      </c>
      <c r="K22" t="s">
        <v>54</v>
      </c>
      <c r="L22" t="s">
        <v>37</v>
      </c>
      <c r="M22" t="str">
        <f>_xlfn.XLOOKUP(SHCS[[#This Row],[QUERY]],NUTS[MEDIDA],NUTS[$SLD@T-NUT-1],0/0,0,1)&amp;".SLDPRT"</f>
        <v>13116.SLDPRT</v>
      </c>
      <c r="N22" t="str">
        <f>SHCS[[#This Row],[SERIE]]&amp;SHCS[[#This Row],[MEDIDA]]</f>
        <v>S40M5</v>
      </c>
      <c r="O22" t="str">
        <f>SHCS[[#This Row],[SCREW]]&amp;" "&amp;SHCS[[#This Row],[MEDIDA]]&amp;" X "&amp;SHCS[[#This Row],[PITCH]]&amp;" X "&amp;SHCS[[#This Row],[LENGTH]]&amp;".SLDASM"</f>
        <v>B18.3.1M M5 X 0.8 X 20.SLDASM</v>
      </c>
      <c r="P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20 C/T-NUT S40</v>
      </c>
      <c r="Q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20.SLDASM</v>
      </c>
      <c r="R2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3" spans="1:18" x14ac:dyDescent="0.25">
      <c r="A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25</v>
      </c>
      <c r="B2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25</v>
      </c>
      <c r="C23" t="s">
        <v>83</v>
      </c>
      <c r="D23" t="s">
        <v>85</v>
      </c>
      <c r="E23" t="s">
        <v>89</v>
      </c>
      <c r="G23" t="s">
        <v>80</v>
      </c>
      <c r="H23" t="s">
        <v>77</v>
      </c>
      <c r="I23" t="s">
        <v>8</v>
      </c>
      <c r="J23" t="s">
        <v>63</v>
      </c>
      <c r="K23" t="s">
        <v>54</v>
      </c>
      <c r="L23" t="s">
        <v>38</v>
      </c>
      <c r="M23" t="str">
        <f>_xlfn.XLOOKUP(SHCS[[#This Row],[QUERY]],NUTS[MEDIDA],NUTS[$SLD@T-NUT-1],0/0,0,1)&amp;".SLDPRT"</f>
        <v>13116.SLDPRT</v>
      </c>
      <c r="N23" t="str">
        <f>SHCS[[#This Row],[SERIE]]&amp;SHCS[[#This Row],[MEDIDA]]</f>
        <v>S40M5</v>
      </c>
      <c r="O23" t="str">
        <f>SHCS[[#This Row],[SCREW]]&amp;" "&amp;SHCS[[#This Row],[MEDIDA]]&amp;" X "&amp;SHCS[[#This Row],[PITCH]]&amp;" X "&amp;SHCS[[#This Row],[LENGTH]]&amp;".SLDASM"</f>
        <v>B18.3.1M M5 X 0.8 X 25.SLDASM</v>
      </c>
      <c r="P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25 C/T-NUT S40</v>
      </c>
      <c r="Q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25.SLDASM</v>
      </c>
      <c r="R2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4" spans="1:18" x14ac:dyDescent="0.25">
      <c r="A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30</v>
      </c>
      <c r="B2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30</v>
      </c>
      <c r="C24" t="s">
        <v>83</v>
      </c>
      <c r="D24" t="s">
        <v>85</v>
      </c>
      <c r="E24" t="s">
        <v>89</v>
      </c>
      <c r="G24" t="s">
        <v>80</v>
      </c>
      <c r="H24" t="s">
        <v>77</v>
      </c>
      <c r="I24" t="s">
        <v>8</v>
      </c>
      <c r="J24" t="s">
        <v>63</v>
      </c>
      <c r="K24" t="s">
        <v>54</v>
      </c>
      <c r="L24" t="s">
        <v>39</v>
      </c>
      <c r="M24" t="str">
        <f>_xlfn.XLOOKUP(SHCS[[#This Row],[QUERY]],NUTS[MEDIDA],NUTS[$SLD@T-NUT-1],0/0,0,1)&amp;".SLDPRT"</f>
        <v>13116.SLDPRT</v>
      </c>
      <c r="N24" t="str">
        <f>SHCS[[#This Row],[SERIE]]&amp;SHCS[[#This Row],[MEDIDA]]</f>
        <v>S40M5</v>
      </c>
      <c r="O24" t="str">
        <f>SHCS[[#This Row],[SCREW]]&amp;" "&amp;SHCS[[#This Row],[MEDIDA]]&amp;" X "&amp;SHCS[[#This Row],[PITCH]]&amp;" X "&amp;SHCS[[#This Row],[LENGTH]]&amp;".SLDASM"</f>
        <v>B18.3.1M M5 X 0.8 X 30.SLDASM</v>
      </c>
      <c r="P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30 C/T-NUT S40</v>
      </c>
      <c r="Q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30.SLDASM</v>
      </c>
      <c r="R2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5" spans="1:18" x14ac:dyDescent="0.25">
      <c r="A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35</v>
      </c>
      <c r="B2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35</v>
      </c>
      <c r="C25" t="s">
        <v>83</v>
      </c>
      <c r="D25" t="s">
        <v>85</v>
      </c>
      <c r="E25" t="s">
        <v>89</v>
      </c>
      <c r="G25" t="s">
        <v>80</v>
      </c>
      <c r="H25" t="s">
        <v>77</v>
      </c>
      <c r="I25" t="s">
        <v>8</v>
      </c>
      <c r="J25" t="s">
        <v>63</v>
      </c>
      <c r="K25" t="s">
        <v>54</v>
      </c>
      <c r="L25" t="s">
        <v>40</v>
      </c>
      <c r="M25" t="str">
        <f>_xlfn.XLOOKUP(SHCS[[#This Row],[QUERY]],NUTS[MEDIDA],NUTS[$SLD@T-NUT-1],0/0,0,1)&amp;".SLDPRT"</f>
        <v>13116.SLDPRT</v>
      </c>
      <c r="N25" t="str">
        <f>SHCS[[#This Row],[SERIE]]&amp;SHCS[[#This Row],[MEDIDA]]</f>
        <v>S40M5</v>
      </c>
      <c r="O25" t="str">
        <f>SHCS[[#This Row],[SCREW]]&amp;" "&amp;SHCS[[#This Row],[MEDIDA]]&amp;" X "&amp;SHCS[[#This Row],[PITCH]]&amp;" X "&amp;SHCS[[#This Row],[LENGTH]]&amp;".SLDASM"</f>
        <v>B18.3.1M M5 X 0.8 X 35.SLDASM</v>
      </c>
      <c r="P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35 C/T-NUT S40</v>
      </c>
      <c r="Q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35.SLDASM</v>
      </c>
      <c r="R2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6" spans="1:18" x14ac:dyDescent="0.25">
      <c r="A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40</v>
      </c>
      <c r="B2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40</v>
      </c>
      <c r="C26" t="s">
        <v>83</v>
      </c>
      <c r="D26" t="s">
        <v>85</v>
      </c>
      <c r="E26" t="s">
        <v>89</v>
      </c>
      <c r="G26" t="s">
        <v>80</v>
      </c>
      <c r="H26" t="s">
        <v>77</v>
      </c>
      <c r="I26" t="s">
        <v>8</v>
      </c>
      <c r="J26" t="s">
        <v>63</v>
      </c>
      <c r="K26" t="s">
        <v>54</v>
      </c>
      <c r="L26" t="s">
        <v>41</v>
      </c>
      <c r="M26" t="str">
        <f>_xlfn.XLOOKUP(SHCS[[#This Row],[QUERY]],NUTS[MEDIDA],NUTS[$SLD@T-NUT-1],0/0,0,1)&amp;".SLDPRT"</f>
        <v>13116.SLDPRT</v>
      </c>
      <c r="N26" t="str">
        <f>SHCS[[#This Row],[SERIE]]&amp;SHCS[[#This Row],[MEDIDA]]</f>
        <v>S40M5</v>
      </c>
      <c r="O26" t="str">
        <f>SHCS[[#This Row],[SCREW]]&amp;" "&amp;SHCS[[#This Row],[MEDIDA]]&amp;" X "&amp;SHCS[[#This Row],[PITCH]]&amp;" X "&amp;SHCS[[#This Row],[LENGTH]]&amp;".SLDASM"</f>
        <v>B18.3.1M M5 X 0.8 X 40.SLDASM</v>
      </c>
      <c r="P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40 C/T-NUT S40</v>
      </c>
      <c r="Q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40.SLDASM</v>
      </c>
      <c r="R2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7" spans="1:18" x14ac:dyDescent="0.25">
      <c r="A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45</v>
      </c>
      <c r="B2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45</v>
      </c>
      <c r="C27" t="s">
        <v>83</v>
      </c>
      <c r="D27" t="s">
        <v>85</v>
      </c>
      <c r="E27" t="s">
        <v>89</v>
      </c>
      <c r="G27" t="s">
        <v>80</v>
      </c>
      <c r="H27" t="s">
        <v>77</v>
      </c>
      <c r="I27" t="s">
        <v>8</v>
      </c>
      <c r="J27" t="s">
        <v>63</v>
      </c>
      <c r="K27" t="s">
        <v>54</v>
      </c>
      <c r="L27" t="s">
        <v>42</v>
      </c>
      <c r="M27" t="str">
        <f>_xlfn.XLOOKUP(SHCS[[#This Row],[QUERY]],NUTS[MEDIDA],NUTS[$SLD@T-NUT-1],0/0,0,1)&amp;".SLDPRT"</f>
        <v>13116.SLDPRT</v>
      </c>
      <c r="N27" t="str">
        <f>SHCS[[#This Row],[SERIE]]&amp;SHCS[[#This Row],[MEDIDA]]</f>
        <v>S40M5</v>
      </c>
      <c r="O27" t="str">
        <f>SHCS[[#This Row],[SCREW]]&amp;" "&amp;SHCS[[#This Row],[MEDIDA]]&amp;" X "&amp;SHCS[[#This Row],[PITCH]]&amp;" X "&amp;SHCS[[#This Row],[LENGTH]]&amp;".SLDASM"</f>
        <v>B18.3.1M M5 X 0.8 X 45.SLDASM</v>
      </c>
      <c r="P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45 C/T-NUT S40</v>
      </c>
      <c r="Q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45.SLDASM</v>
      </c>
      <c r="R2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8" spans="1:18" x14ac:dyDescent="0.25">
      <c r="A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50</v>
      </c>
      <c r="B2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50</v>
      </c>
      <c r="C28" t="s">
        <v>83</v>
      </c>
      <c r="D28" t="s">
        <v>85</v>
      </c>
      <c r="E28" t="s">
        <v>89</v>
      </c>
      <c r="G28" t="s">
        <v>80</v>
      </c>
      <c r="H28" t="s">
        <v>77</v>
      </c>
      <c r="I28" t="s">
        <v>8</v>
      </c>
      <c r="J28" t="s">
        <v>63</v>
      </c>
      <c r="K28" t="s">
        <v>54</v>
      </c>
      <c r="L28" t="s">
        <v>43</v>
      </c>
      <c r="M28" t="str">
        <f>_xlfn.XLOOKUP(SHCS[[#This Row],[QUERY]],NUTS[MEDIDA],NUTS[$SLD@T-NUT-1],0/0,0,1)&amp;".SLDPRT"</f>
        <v>13116.SLDPRT</v>
      </c>
      <c r="N28" t="str">
        <f>SHCS[[#This Row],[SERIE]]&amp;SHCS[[#This Row],[MEDIDA]]</f>
        <v>S40M5</v>
      </c>
      <c r="O28" t="str">
        <f>SHCS[[#This Row],[SCREW]]&amp;" "&amp;SHCS[[#This Row],[MEDIDA]]&amp;" X "&amp;SHCS[[#This Row],[PITCH]]&amp;" X "&amp;SHCS[[#This Row],[LENGTH]]&amp;".SLDASM"</f>
        <v>B18.3.1M M5 X 0.8 X 50.SLDASM</v>
      </c>
      <c r="P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50 C/T-NUT S40</v>
      </c>
      <c r="Q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50.SLDASM</v>
      </c>
      <c r="R2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9" spans="1:18" x14ac:dyDescent="0.25">
      <c r="A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55</v>
      </c>
      <c r="B2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55</v>
      </c>
      <c r="C29" t="s">
        <v>83</v>
      </c>
      <c r="D29" t="s">
        <v>85</v>
      </c>
      <c r="E29" t="s">
        <v>89</v>
      </c>
      <c r="G29" t="s">
        <v>80</v>
      </c>
      <c r="H29" t="s">
        <v>77</v>
      </c>
      <c r="I29" t="s">
        <v>8</v>
      </c>
      <c r="J29" t="s">
        <v>63</v>
      </c>
      <c r="K29" t="s">
        <v>54</v>
      </c>
      <c r="L29" t="s">
        <v>44</v>
      </c>
      <c r="M29" t="str">
        <f>_xlfn.XLOOKUP(SHCS[[#This Row],[QUERY]],NUTS[MEDIDA],NUTS[$SLD@T-NUT-1],0/0,0,1)&amp;".SLDPRT"</f>
        <v>13116.SLDPRT</v>
      </c>
      <c r="N29" t="str">
        <f>SHCS[[#This Row],[SERIE]]&amp;SHCS[[#This Row],[MEDIDA]]</f>
        <v>S40M5</v>
      </c>
      <c r="O29" t="str">
        <f>SHCS[[#This Row],[SCREW]]&amp;" "&amp;SHCS[[#This Row],[MEDIDA]]&amp;" X "&amp;SHCS[[#This Row],[PITCH]]&amp;" X "&amp;SHCS[[#This Row],[LENGTH]]&amp;".SLDASM"</f>
        <v>B18.3.1M M5 X 0.8 X 55.SLDASM</v>
      </c>
      <c r="P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55 C/T-NUT S40</v>
      </c>
      <c r="Q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55.SLDASM</v>
      </c>
      <c r="R2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0" spans="1:18" x14ac:dyDescent="0.25">
      <c r="A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60</v>
      </c>
      <c r="B3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60</v>
      </c>
      <c r="C30" t="s">
        <v>83</v>
      </c>
      <c r="D30" t="s">
        <v>85</v>
      </c>
      <c r="E30" t="s">
        <v>89</v>
      </c>
      <c r="G30" t="s">
        <v>80</v>
      </c>
      <c r="H30" t="s">
        <v>77</v>
      </c>
      <c r="I30" t="s">
        <v>8</v>
      </c>
      <c r="J30" t="s">
        <v>63</v>
      </c>
      <c r="K30" t="s">
        <v>54</v>
      </c>
      <c r="L30" t="s">
        <v>45</v>
      </c>
      <c r="M30" t="str">
        <f>_xlfn.XLOOKUP(SHCS[[#This Row],[QUERY]],NUTS[MEDIDA],NUTS[$SLD@T-NUT-1],0/0,0,1)&amp;".SLDPRT"</f>
        <v>13116.SLDPRT</v>
      </c>
      <c r="N30" t="str">
        <f>SHCS[[#This Row],[SERIE]]&amp;SHCS[[#This Row],[MEDIDA]]</f>
        <v>S40M5</v>
      </c>
      <c r="O30" t="str">
        <f>SHCS[[#This Row],[SCREW]]&amp;" "&amp;SHCS[[#This Row],[MEDIDA]]&amp;" X "&amp;SHCS[[#This Row],[PITCH]]&amp;" X "&amp;SHCS[[#This Row],[LENGTH]]&amp;".SLDASM"</f>
        <v>B18.3.1M M5 X 0.8 X 60.SLDASM</v>
      </c>
      <c r="P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60 C/T-NUT S40</v>
      </c>
      <c r="Q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60.SLDASM</v>
      </c>
      <c r="R3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1" spans="1:18" x14ac:dyDescent="0.25">
      <c r="A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65</v>
      </c>
      <c r="B3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65</v>
      </c>
      <c r="C31" t="s">
        <v>83</v>
      </c>
      <c r="D31" t="s">
        <v>85</v>
      </c>
      <c r="E31" t="s">
        <v>89</v>
      </c>
      <c r="G31" t="s">
        <v>80</v>
      </c>
      <c r="H31" t="s">
        <v>77</v>
      </c>
      <c r="I31" t="s">
        <v>8</v>
      </c>
      <c r="J31" t="s">
        <v>63</v>
      </c>
      <c r="K31" t="s">
        <v>54</v>
      </c>
      <c r="L31" t="s">
        <v>46</v>
      </c>
      <c r="M31" t="str">
        <f>_xlfn.XLOOKUP(SHCS[[#This Row],[QUERY]],NUTS[MEDIDA],NUTS[$SLD@T-NUT-1],0/0,0,1)&amp;".SLDPRT"</f>
        <v>13116.SLDPRT</v>
      </c>
      <c r="N31" t="str">
        <f>SHCS[[#This Row],[SERIE]]&amp;SHCS[[#This Row],[MEDIDA]]</f>
        <v>S40M5</v>
      </c>
      <c r="O31" t="str">
        <f>SHCS[[#This Row],[SCREW]]&amp;" "&amp;SHCS[[#This Row],[MEDIDA]]&amp;" X "&amp;SHCS[[#This Row],[PITCH]]&amp;" X "&amp;SHCS[[#This Row],[LENGTH]]&amp;".SLDASM"</f>
        <v>B18.3.1M M5 X 0.8 X 65.SLDASM</v>
      </c>
      <c r="P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65 C/T-NUT S40</v>
      </c>
      <c r="Q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65.SLDASM</v>
      </c>
      <c r="R3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2" spans="1:18" x14ac:dyDescent="0.25">
      <c r="A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70</v>
      </c>
      <c r="B3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70</v>
      </c>
      <c r="C32" t="s">
        <v>83</v>
      </c>
      <c r="D32" t="s">
        <v>85</v>
      </c>
      <c r="E32" t="s">
        <v>89</v>
      </c>
      <c r="G32" t="s">
        <v>80</v>
      </c>
      <c r="H32" t="s">
        <v>77</v>
      </c>
      <c r="I32" t="s">
        <v>8</v>
      </c>
      <c r="J32" t="s">
        <v>63</v>
      </c>
      <c r="K32" t="s">
        <v>54</v>
      </c>
      <c r="L32" t="s">
        <v>47</v>
      </c>
      <c r="M32" t="str">
        <f>_xlfn.XLOOKUP(SHCS[[#This Row],[QUERY]],NUTS[MEDIDA],NUTS[$SLD@T-NUT-1],0/0,0,1)&amp;".SLDPRT"</f>
        <v>13116.SLDPRT</v>
      </c>
      <c r="N32" t="str">
        <f>SHCS[[#This Row],[SERIE]]&amp;SHCS[[#This Row],[MEDIDA]]</f>
        <v>S40M5</v>
      </c>
      <c r="O32" t="str">
        <f>SHCS[[#This Row],[SCREW]]&amp;" "&amp;SHCS[[#This Row],[MEDIDA]]&amp;" X "&amp;SHCS[[#This Row],[PITCH]]&amp;" X "&amp;SHCS[[#This Row],[LENGTH]]&amp;".SLDASM"</f>
        <v>B18.3.1M M5 X 0.8 X 70.SLDASM</v>
      </c>
      <c r="P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70 C/T-NUT S40</v>
      </c>
      <c r="Q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70.SLDASM</v>
      </c>
      <c r="R3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3" spans="1:18" x14ac:dyDescent="0.25">
      <c r="A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80</v>
      </c>
      <c r="B3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80</v>
      </c>
      <c r="C33" t="s">
        <v>83</v>
      </c>
      <c r="D33" t="s">
        <v>85</v>
      </c>
      <c r="E33" t="s">
        <v>89</v>
      </c>
      <c r="G33" t="s">
        <v>80</v>
      </c>
      <c r="H33" t="s">
        <v>77</v>
      </c>
      <c r="I33" t="s">
        <v>8</v>
      </c>
      <c r="J33" t="s">
        <v>63</v>
      </c>
      <c r="K33" t="s">
        <v>54</v>
      </c>
      <c r="L33" t="s">
        <v>48</v>
      </c>
      <c r="M33" t="str">
        <f>_xlfn.XLOOKUP(SHCS[[#This Row],[QUERY]],NUTS[MEDIDA],NUTS[$SLD@T-NUT-1],0/0,0,1)&amp;".SLDPRT"</f>
        <v>13116.SLDPRT</v>
      </c>
      <c r="N33" t="str">
        <f>SHCS[[#This Row],[SERIE]]&amp;SHCS[[#This Row],[MEDIDA]]</f>
        <v>S40M5</v>
      </c>
      <c r="O33" t="str">
        <f>SHCS[[#This Row],[SCREW]]&amp;" "&amp;SHCS[[#This Row],[MEDIDA]]&amp;" X "&amp;SHCS[[#This Row],[PITCH]]&amp;" X "&amp;SHCS[[#This Row],[LENGTH]]&amp;".SLDASM"</f>
        <v>B18.3.1M M5 X 0.8 X 80.SLDASM</v>
      </c>
      <c r="P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80 C/T-NUT S40</v>
      </c>
      <c r="Q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80.SLDASM</v>
      </c>
      <c r="R3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4" spans="1:18" x14ac:dyDescent="0.25">
      <c r="A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90</v>
      </c>
      <c r="B3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90</v>
      </c>
      <c r="C34" t="s">
        <v>83</v>
      </c>
      <c r="D34" t="s">
        <v>85</v>
      </c>
      <c r="E34" t="s">
        <v>89</v>
      </c>
      <c r="G34" t="s">
        <v>80</v>
      </c>
      <c r="H34" t="s">
        <v>77</v>
      </c>
      <c r="I34" t="s">
        <v>8</v>
      </c>
      <c r="J34" t="s">
        <v>63</v>
      </c>
      <c r="K34" t="s">
        <v>54</v>
      </c>
      <c r="L34" t="s">
        <v>49</v>
      </c>
      <c r="M34" t="str">
        <f>_xlfn.XLOOKUP(SHCS[[#This Row],[QUERY]],NUTS[MEDIDA],NUTS[$SLD@T-NUT-1],0/0,0,1)&amp;".SLDPRT"</f>
        <v>13116.SLDPRT</v>
      </c>
      <c r="N34" t="str">
        <f>SHCS[[#This Row],[SERIE]]&amp;SHCS[[#This Row],[MEDIDA]]</f>
        <v>S40M5</v>
      </c>
      <c r="O34" t="str">
        <f>SHCS[[#This Row],[SCREW]]&amp;" "&amp;SHCS[[#This Row],[MEDIDA]]&amp;" X "&amp;SHCS[[#This Row],[PITCH]]&amp;" X "&amp;SHCS[[#This Row],[LENGTH]]&amp;".SLDASM"</f>
        <v>B18.3.1M M5 X 0.8 X 90.SLDASM</v>
      </c>
      <c r="P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90 C/T-NUT S40</v>
      </c>
      <c r="Q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90.SLDASM</v>
      </c>
      <c r="R3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5" spans="1:18" x14ac:dyDescent="0.25">
      <c r="A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OXIDE\M5\B18.3.1M W_T-NUT S40 M5 X 0.8 X 100</v>
      </c>
      <c r="B3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M5 X 0.8 X 100</v>
      </c>
      <c r="C35" t="s">
        <v>83</v>
      </c>
      <c r="D35" t="s">
        <v>85</v>
      </c>
      <c r="E35" t="s">
        <v>89</v>
      </c>
      <c r="G35" t="s">
        <v>80</v>
      </c>
      <c r="H35" t="s">
        <v>77</v>
      </c>
      <c r="I35" t="s">
        <v>8</v>
      </c>
      <c r="J35" t="s">
        <v>63</v>
      </c>
      <c r="K35" t="s">
        <v>54</v>
      </c>
      <c r="L35" t="s">
        <v>50</v>
      </c>
      <c r="M35" t="str">
        <f>_xlfn.XLOOKUP(SHCS[[#This Row],[QUERY]],NUTS[MEDIDA],NUTS[$SLD@T-NUT-1],0/0,0,1)&amp;".SLDPRT"</f>
        <v>13116.SLDPRT</v>
      </c>
      <c r="N35" t="str">
        <f>SHCS[[#This Row],[SERIE]]&amp;SHCS[[#This Row],[MEDIDA]]</f>
        <v>S40M5</v>
      </c>
      <c r="O35" t="str">
        <f>SHCS[[#This Row],[SCREW]]&amp;" "&amp;SHCS[[#This Row],[MEDIDA]]&amp;" X "&amp;SHCS[[#This Row],[PITCH]]&amp;" X "&amp;SHCS[[#This Row],[LENGTH]]&amp;".SLDASM"</f>
        <v>B18.3.1M M5 X 0.8 X 100.SLDASM</v>
      </c>
      <c r="P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100 C/T-NUT S40</v>
      </c>
      <c r="Q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100.SLDASM</v>
      </c>
      <c r="R3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6" spans="1:18" x14ac:dyDescent="0.25">
      <c r="A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10</v>
      </c>
      <c r="B3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10</v>
      </c>
      <c r="C36" t="s">
        <v>83</v>
      </c>
      <c r="D36" t="s">
        <v>85</v>
      </c>
      <c r="E36" t="s">
        <v>89</v>
      </c>
      <c r="G36" t="s">
        <v>80</v>
      </c>
      <c r="H36" t="s">
        <v>77</v>
      </c>
      <c r="I36" t="s">
        <v>9</v>
      </c>
      <c r="J36" t="s">
        <v>63</v>
      </c>
      <c r="K36" t="s">
        <v>55</v>
      </c>
      <c r="L36" t="s">
        <v>34</v>
      </c>
      <c r="M36" t="str">
        <f>_xlfn.XLOOKUP(SHCS[[#This Row],[QUERY]],NUTS[MEDIDA],NUTS[$SLD@T-NUT-1],0/0,0,1)&amp;".SLDPRT"</f>
        <v>13119.SLDPRT</v>
      </c>
      <c r="N36" t="str">
        <f>SHCS[[#This Row],[SERIE]]&amp;SHCS[[#This Row],[MEDIDA]]</f>
        <v>S40M6</v>
      </c>
      <c r="O36" t="str">
        <f>SHCS[[#This Row],[SCREW]]&amp;" "&amp;SHCS[[#This Row],[MEDIDA]]&amp;" X "&amp;SHCS[[#This Row],[PITCH]]&amp;" X "&amp;SHCS[[#This Row],[LENGTH]]&amp;".SLDASM"</f>
        <v>B18.3.1M M6 X 1 X 10.SLDASM</v>
      </c>
      <c r="P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 C/T-NUT S40</v>
      </c>
      <c r="Q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10.SLDASM</v>
      </c>
      <c r="R3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37" spans="1:18" x14ac:dyDescent="0.25">
      <c r="A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12</v>
      </c>
      <c r="B3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12</v>
      </c>
      <c r="C37" t="s">
        <v>83</v>
      </c>
      <c r="D37" t="s">
        <v>85</v>
      </c>
      <c r="E37" t="s">
        <v>89</v>
      </c>
      <c r="G37" t="s">
        <v>80</v>
      </c>
      <c r="H37" t="s">
        <v>77</v>
      </c>
      <c r="I37" t="s">
        <v>9</v>
      </c>
      <c r="J37" t="s">
        <v>63</v>
      </c>
      <c r="K37" t="s">
        <v>55</v>
      </c>
      <c r="L37" t="s">
        <v>35</v>
      </c>
      <c r="M37" t="str">
        <f>_xlfn.XLOOKUP(SHCS[[#This Row],[QUERY]],NUTS[MEDIDA],NUTS[$SLD@T-NUT-1],0/0,0,1)&amp;".SLDPRT"</f>
        <v>13119.SLDPRT</v>
      </c>
      <c r="N37" t="str">
        <f>SHCS[[#This Row],[SERIE]]&amp;SHCS[[#This Row],[MEDIDA]]</f>
        <v>S40M6</v>
      </c>
      <c r="O37" t="str">
        <f>SHCS[[#This Row],[SCREW]]&amp;" "&amp;SHCS[[#This Row],[MEDIDA]]&amp;" X "&amp;SHCS[[#This Row],[PITCH]]&amp;" X "&amp;SHCS[[#This Row],[LENGTH]]&amp;".SLDASM"</f>
        <v>B18.3.1M M6 X 1 X 12.SLDASM</v>
      </c>
      <c r="P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 C/T-NUT S40</v>
      </c>
      <c r="Q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12.SLDASM</v>
      </c>
      <c r="R3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38" spans="1:18" x14ac:dyDescent="0.25">
      <c r="A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16</v>
      </c>
      <c r="B3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16</v>
      </c>
      <c r="C38" t="s">
        <v>83</v>
      </c>
      <c r="D38" t="s">
        <v>85</v>
      </c>
      <c r="E38" t="s">
        <v>89</v>
      </c>
      <c r="G38" t="s">
        <v>80</v>
      </c>
      <c r="H38" t="s">
        <v>77</v>
      </c>
      <c r="I38" t="s">
        <v>9</v>
      </c>
      <c r="J38" t="s">
        <v>63</v>
      </c>
      <c r="K38" t="s">
        <v>55</v>
      </c>
      <c r="L38" t="s">
        <v>36</v>
      </c>
      <c r="M38" t="str">
        <f>_xlfn.XLOOKUP(SHCS[[#This Row],[QUERY]],NUTS[MEDIDA],NUTS[$SLD@T-NUT-1],0/0,0,1)&amp;".SLDPRT"</f>
        <v>13119.SLDPRT</v>
      </c>
      <c r="N38" t="str">
        <f>SHCS[[#This Row],[SERIE]]&amp;SHCS[[#This Row],[MEDIDA]]</f>
        <v>S40M6</v>
      </c>
      <c r="O38" t="str">
        <f>SHCS[[#This Row],[SCREW]]&amp;" "&amp;SHCS[[#This Row],[MEDIDA]]&amp;" X "&amp;SHCS[[#This Row],[PITCH]]&amp;" X "&amp;SHCS[[#This Row],[LENGTH]]&amp;".SLDASM"</f>
        <v>B18.3.1M M6 X 1 X 16.SLDASM</v>
      </c>
      <c r="P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16 C/T-NUT S40</v>
      </c>
      <c r="Q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16.SLDASM</v>
      </c>
      <c r="R3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39" spans="1:18" x14ac:dyDescent="0.25">
      <c r="A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20</v>
      </c>
      <c r="B3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20</v>
      </c>
      <c r="C39" t="s">
        <v>83</v>
      </c>
      <c r="D39" t="s">
        <v>85</v>
      </c>
      <c r="E39" t="s">
        <v>89</v>
      </c>
      <c r="G39" t="s">
        <v>80</v>
      </c>
      <c r="H39" t="s">
        <v>77</v>
      </c>
      <c r="I39" t="s">
        <v>9</v>
      </c>
      <c r="J39" t="s">
        <v>63</v>
      </c>
      <c r="K39" t="s">
        <v>55</v>
      </c>
      <c r="L39" t="s">
        <v>37</v>
      </c>
      <c r="M39" t="str">
        <f>_xlfn.XLOOKUP(SHCS[[#This Row],[QUERY]],NUTS[MEDIDA],NUTS[$SLD@T-NUT-1],0/0,0,1)&amp;".SLDPRT"</f>
        <v>13119.SLDPRT</v>
      </c>
      <c r="N39" t="str">
        <f>SHCS[[#This Row],[SERIE]]&amp;SHCS[[#This Row],[MEDIDA]]</f>
        <v>S40M6</v>
      </c>
      <c r="O39" t="str">
        <f>SHCS[[#This Row],[SCREW]]&amp;" "&amp;SHCS[[#This Row],[MEDIDA]]&amp;" X "&amp;SHCS[[#This Row],[PITCH]]&amp;" X "&amp;SHCS[[#This Row],[LENGTH]]&amp;".SLDASM"</f>
        <v>B18.3.1M M6 X 1 X 20.SLDASM</v>
      </c>
      <c r="P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20 C/T-NUT S40</v>
      </c>
      <c r="Q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20.SLDASM</v>
      </c>
      <c r="R3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" spans="1:18" x14ac:dyDescent="0.25">
      <c r="A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25</v>
      </c>
      <c r="B4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25</v>
      </c>
      <c r="C40" t="s">
        <v>83</v>
      </c>
      <c r="D40" t="s">
        <v>85</v>
      </c>
      <c r="E40" t="s">
        <v>89</v>
      </c>
      <c r="G40" t="s">
        <v>80</v>
      </c>
      <c r="H40" t="s">
        <v>77</v>
      </c>
      <c r="I40" t="s">
        <v>9</v>
      </c>
      <c r="J40" t="s">
        <v>63</v>
      </c>
      <c r="K40" t="s">
        <v>55</v>
      </c>
      <c r="L40" t="s">
        <v>38</v>
      </c>
      <c r="M40" t="str">
        <f>_xlfn.XLOOKUP(SHCS[[#This Row],[QUERY]],NUTS[MEDIDA],NUTS[$SLD@T-NUT-1],0/0,0,1)&amp;".SLDPRT"</f>
        <v>13119.SLDPRT</v>
      </c>
      <c r="N40" t="str">
        <f>SHCS[[#This Row],[SERIE]]&amp;SHCS[[#This Row],[MEDIDA]]</f>
        <v>S40M6</v>
      </c>
      <c r="O40" t="str">
        <f>SHCS[[#This Row],[SCREW]]&amp;" "&amp;SHCS[[#This Row],[MEDIDA]]&amp;" X "&amp;SHCS[[#This Row],[PITCH]]&amp;" X "&amp;SHCS[[#This Row],[LENGTH]]&amp;".SLDASM"</f>
        <v>B18.3.1M M6 X 1 X 25.SLDASM</v>
      </c>
      <c r="P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25 C/T-NUT S40</v>
      </c>
      <c r="Q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25.SLDASM</v>
      </c>
      <c r="R4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" spans="1:18" x14ac:dyDescent="0.25">
      <c r="A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30</v>
      </c>
      <c r="B4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30</v>
      </c>
      <c r="C41" t="s">
        <v>83</v>
      </c>
      <c r="D41" t="s">
        <v>85</v>
      </c>
      <c r="E41" t="s">
        <v>89</v>
      </c>
      <c r="G41" t="s">
        <v>80</v>
      </c>
      <c r="H41" t="s">
        <v>77</v>
      </c>
      <c r="I41" t="s">
        <v>9</v>
      </c>
      <c r="J41" t="s">
        <v>63</v>
      </c>
      <c r="K41" t="s">
        <v>55</v>
      </c>
      <c r="L41" t="s">
        <v>39</v>
      </c>
      <c r="M41" t="str">
        <f>_xlfn.XLOOKUP(SHCS[[#This Row],[QUERY]],NUTS[MEDIDA],NUTS[$SLD@T-NUT-1],0/0,0,1)&amp;".SLDPRT"</f>
        <v>13119.SLDPRT</v>
      </c>
      <c r="N41" t="str">
        <f>SHCS[[#This Row],[SERIE]]&amp;SHCS[[#This Row],[MEDIDA]]</f>
        <v>S40M6</v>
      </c>
      <c r="O41" t="str">
        <f>SHCS[[#This Row],[SCREW]]&amp;" "&amp;SHCS[[#This Row],[MEDIDA]]&amp;" X "&amp;SHCS[[#This Row],[PITCH]]&amp;" X "&amp;SHCS[[#This Row],[LENGTH]]&amp;".SLDASM"</f>
        <v>B18.3.1M M6 X 1 X 30.SLDASM</v>
      </c>
      <c r="P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30 C/T-NUT S40</v>
      </c>
      <c r="Q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30.SLDASM</v>
      </c>
      <c r="R4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2" spans="1:18" x14ac:dyDescent="0.25">
      <c r="A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35</v>
      </c>
      <c r="B4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35</v>
      </c>
      <c r="C42" t="s">
        <v>83</v>
      </c>
      <c r="D42" t="s">
        <v>85</v>
      </c>
      <c r="E42" t="s">
        <v>89</v>
      </c>
      <c r="G42" t="s">
        <v>80</v>
      </c>
      <c r="H42" t="s">
        <v>77</v>
      </c>
      <c r="I42" t="s">
        <v>9</v>
      </c>
      <c r="J42" t="s">
        <v>63</v>
      </c>
      <c r="K42" t="s">
        <v>55</v>
      </c>
      <c r="L42" t="s">
        <v>40</v>
      </c>
      <c r="M42" t="str">
        <f>_xlfn.XLOOKUP(SHCS[[#This Row],[QUERY]],NUTS[MEDIDA],NUTS[$SLD@T-NUT-1],0/0,0,1)&amp;".SLDPRT"</f>
        <v>13119.SLDPRT</v>
      </c>
      <c r="N42" t="str">
        <f>SHCS[[#This Row],[SERIE]]&amp;SHCS[[#This Row],[MEDIDA]]</f>
        <v>S40M6</v>
      </c>
      <c r="O42" t="str">
        <f>SHCS[[#This Row],[SCREW]]&amp;" "&amp;SHCS[[#This Row],[MEDIDA]]&amp;" X "&amp;SHCS[[#This Row],[PITCH]]&amp;" X "&amp;SHCS[[#This Row],[LENGTH]]&amp;".SLDASM"</f>
        <v>B18.3.1M M6 X 1 X 35.SLDASM</v>
      </c>
      <c r="P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35 C/T-NUT S40</v>
      </c>
      <c r="Q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35.SLDASM</v>
      </c>
      <c r="R4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3" spans="1:18" x14ac:dyDescent="0.25">
      <c r="A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40</v>
      </c>
      <c r="B4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40</v>
      </c>
      <c r="C43" t="s">
        <v>83</v>
      </c>
      <c r="D43" t="s">
        <v>85</v>
      </c>
      <c r="E43" t="s">
        <v>89</v>
      </c>
      <c r="G43" t="s">
        <v>80</v>
      </c>
      <c r="H43" t="s">
        <v>77</v>
      </c>
      <c r="I43" t="s">
        <v>9</v>
      </c>
      <c r="J43" t="s">
        <v>63</v>
      </c>
      <c r="K43" t="s">
        <v>55</v>
      </c>
      <c r="L43" t="s">
        <v>41</v>
      </c>
      <c r="M43" t="str">
        <f>_xlfn.XLOOKUP(SHCS[[#This Row],[QUERY]],NUTS[MEDIDA],NUTS[$SLD@T-NUT-1],0/0,0,1)&amp;".SLDPRT"</f>
        <v>13119.SLDPRT</v>
      </c>
      <c r="N43" t="str">
        <f>SHCS[[#This Row],[SERIE]]&amp;SHCS[[#This Row],[MEDIDA]]</f>
        <v>S40M6</v>
      </c>
      <c r="O43" t="str">
        <f>SHCS[[#This Row],[SCREW]]&amp;" "&amp;SHCS[[#This Row],[MEDIDA]]&amp;" X "&amp;SHCS[[#This Row],[PITCH]]&amp;" X "&amp;SHCS[[#This Row],[LENGTH]]&amp;".SLDASM"</f>
        <v>B18.3.1M M6 X 1 X 40.SLDASM</v>
      </c>
      <c r="P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40 C/T-NUT S40</v>
      </c>
      <c r="Q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40.SLDASM</v>
      </c>
      <c r="R4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4" spans="1:18" x14ac:dyDescent="0.25">
      <c r="A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45</v>
      </c>
      <c r="B4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45</v>
      </c>
      <c r="C44" t="s">
        <v>83</v>
      </c>
      <c r="D44" t="s">
        <v>85</v>
      </c>
      <c r="E44" t="s">
        <v>89</v>
      </c>
      <c r="G44" t="s">
        <v>80</v>
      </c>
      <c r="H44" t="s">
        <v>77</v>
      </c>
      <c r="I44" t="s">
        <v>9</v>
      </c>
      <c r="J44" t="s">
        <v>63</v>
      </c>
      <c r="K44" t="s">
        <v>55</v>
      </c>
      <c r="L44" t="s">
        <v>42</v>
      </c>
      <c r="M44" t="str">
        <f>_xlfn.XLOOKUP(SHCS[[#This Row],[QUERY]],NUTS[MEDIDA],NUTS[$SLD@T-NUT-1],0/0,0,1)&amp;".SLDPRT"</f>
        <v>13119.SLDPRT</v>
      </c>
      <c r="N44" t="str">
        <f>SHCS[[#This Row],[SERIE]]&amp;SHCS[[#This Row],[MEDIDA]]</f>
        <v>S40M6</v>
      </c>
      <c r="O44" t="str">
        <f>SHCS[[#This Row],[SCREW]]&amp;" "&amp;SHCS[[#This Row],[MEDIDA]]&amp;" X "&amp;SHCS[[#This Row],[PITCH]]&amp;" X "&amp;SHCS[[#This Row],[LENGTH]]&amp;".SLDASM"</f>
        <v>B18.3.1M M6 X 1 X 45.SLDASM</v>
      </c>
      <c r="P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45 C/T-NUT S40</v>
      </c>
      <c r="Q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45.SLDASM</v>
      </c>
      <c r="R4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5" spans="1:18" x14ac:dyDescent="0.25">
      <c r="A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50</v>
      </c>
      <c r="B4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50</v>
      </c>
      <c r="C45" t="s">
        <v>83</v>
      </c>
      <c r="D45" t="s">
        <v>85</v>
      </c>
      <c r="E45" t="s">
        <v>89</v>
      </c>
      <c r="G45" t="s">
        <v>80</v>
      </c>
      <c r="H45" t="s">
        <v>77</v>
      </c>
      <c r="I45" t="s">
        <v>9</v>
      </c>
      <c r="J45" t="s">
        <v>63</v>
      </c>
      <c r="K45" t="s">
        <v>55</v>
      </c>
      <c r="L45" t="s">
        <v>43</v>
      </c>
      <c r="M45" t="str">
        <f>_xlfn.XLOOKUP(SHCS[[#This Row],[QUERY]],NUTS[MEDIDA],NUTS[$SLD@T-NUT-1],0/0,0,1)&amp;".SLDPRT"</f>
        <v>13119.SLDPRT</v>
      </c>
      <c r="N45" t="str">
        <f>SHCS[[#This Row],[SERIE]]&amp;SHCS[[#This Row],[MEDIDA]]</f>
        <v>S40M6</v>
      </c>
      <c r="O45" t="str">
        <f>SHCS[[#This Row],[SCREW]]&amp;" "&amp;SHCS[[#This Row],[MEDIDA]]&amp;" X "&amp;SHCS[[#This Row],[PITCH]]&amp;" X "&amp;SHCS[[#This Row],[LENGTH]]&amp;".SLDASM"</f>
        <v>B18.3.1M M6 X 1 X 50.SLDASM</v>
      </c>
      <c r="P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50 C/T-NUT S40</v>
      </c>
      <c r="Q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50.SLDASM</v>
      </c>
      <c r="R4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6" spans="1:18" x14ac:dyDescent="0.25">
      <c r="A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55</v>
      </c>
      <c r="B4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55</v>
      </c>
      <c r="C46" t="s">
        <v>83</v>
      </c>
      <c r="D46" t="s">
        <v>85</v>
      </c>
      <c r="E46" t="s">
        <v>89</v>
      </c>
      <c r="G46" t="s">
        <v>80</v>
      </c>
      <c r="H46" t="s">
        <v>77</v>
      </c>
      <c r="I46" t="s">
        <v>9</v>
      </c>
      <c r="J46" t="s">
        <v>63</v>
      </c>
      <c r="K46" t="s">
        <v>55</v>
      </c>
      <c r="L46" t="s">
        <v>44</v>
      </c>
      <c r="M46" t="str">
        <f>_xlfn.XLOOKUP(SHCS[[#This Row],[QUERY]],NUTS[MEDIDA],NUTS[$SLD@T-NUT-1],0/0,0,1)&amp;".SLDPRT"</f>
        <v>13119.SLDPRT</v>
      </c>
      <c r="N46" t="str">
        <f>SHCS[[#This Row],[SERIE]]&amp;SHCS[[#This Row],[MEDIDA]]</f>
        <v>S40M6</v>
      </c>
      <c r="O46" t="str">
        <f>SHCS[[#This Row],[SCREW]]&amp;" "&amp;SHCS[[#This Row],[MEDIDA]]&amp;" X "&amp;SHCS[[#This Row],[PITCH]]&amp;" X "&amp;SHCS[[#This Row],[LENGTH]]&amp;".SLDASM"</f>
        <v>B18.3.1M M6 X 1 X 55.SLDASM</v>
      </c>
      <c r="P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55 C/T-NUT S40</v>
      </c>
      <c r="Q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55.SLDASM</v>
      </c>
      <c r="R4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7" spans="1:18" x14ac:dyDescent="0.25">
      <c r="A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60</v>
      </c>
      <c r="B4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60</v>
      </c>
      <c r="C47" t="s">
        <v>83</v>
      </c>
      <c r="D47" t="s">
        <v>85</v>
      </c>
      <c r="E47" t="s">
        <v>89</v>
      </c>
      <c r="G47" t="s">
        <v>80</v>
      </c>
      <c r="H47" t="s">
        <v>77</v>
      </c>
      <c r="I47" t="s">
        <v>9</v>
      </c>
      <c r="J47" t="s">
        <v>63</v>
      </c>
      <c r="K47" t="s">
        <v>55</v>
      </c>
      <c r="L47" t="s">
        <v>45</v>
      </c>
      <c r="M47" t="str">
        <f>_xlfn.XLOOKUP(SHCS[[#This Row],[QUERY]],NUTS[MEDIDA],NUTS[$SLD@T-NUT-1],0/0,0,1)&amp;".SLDPRT"</f>
        <v>13119.SLDPRT</v>
      </c>
      <c r="N47" t="str">
        <f>SHCS[[#This Row],[SERIE]]&amp;SHCS[[#This Row],[MEDIDA]]</f>
        <v>S40M6</v>
      </c>
      <c r="O47" t="str">
        <f>SHCS[[#This Row],[SCREW]]&amp;" "&amp;SHCS[[#This Row],[MEDIDA]]&amp;" X "&amp;SHCS[[#This Row],[PITCH]]&amp;" X "&amp;SHCS[[#This Row],[LENGTH]]&amp;".SLDASM"</f>
        <v>B18.3.1M M6 X 1 X 60.SLDASM</v>
      </c>
      <c r="P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60 C/T-NUT S40</v>
      </c>
      <c r="Q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60.SLDASM</v>
      </c>
      <c r="R4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8" spans="1:18" x14ac:dyDescent="0.25">
      <c r="A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65</v>
      </c>
      <c r="B4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65</v>
      </c>
      <c r="C48" t="s">
        <v>83</v>
      </c>
      <c r="D48" t="s">
        <v>85</v>
      </c>
      <c r="E48" t="s">
        <v>89</v>
      </c>
      <c r="G48" t="s">
        <v>80</v>
      </c>
      <c r="H48" t="s">
        <v>77</v>
      </c>
      <c r="I48" t="s">
        <v>9</v>
      </c>
      <c r="J48" t="s">
        <v>63</v>
      </c>
      <c r="K48" t="s">
        <v>55</v>
      </c>
      <c r="L48" t="s">
        <v>46</v>
      </c>
      <c r="M48" t="str">
        <f>_xlfn.XLOOKUP(SHCS[[#This Row],[QUERY]],NUTS[MEDIDA],NUTS[$SLD@T-NUT-1],0/0,0,1)&amp;".SLDPRT"</f>
        <v>13119.SLDPRT</v>
      </c>
      <c r="N48" t="str">
        <f>SHCS[[#This Row],[SERIE]]&amp;SHCS[[#This Row],[MEDIDA]]</f>
        <v>S40M6</v>
      </c>
      <c r="O48" t="str">
        <f>SHCS[[#This Row],[SCREW]]&amp;" "&amp;SHCS[[#This Row],[MEDIDA]]&amp;" X "&amp;SHCS[[#This Row],[PITCH]]&amp;" X "&amp;SHCS[[#This Row],[LENGTH]]&amp;".SLDASM"</f>
        <v>B18.3.1M M6 X 1 X 65.SLDASM</v>
      </c>
      <c r="P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65 C/T-NUT S40</v>
      </c>
      <c r="Q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65.SLDASM</v>
      </c>
      <c r="R4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9" spans="1:18" x14ac:dyDescent="0.25">
      <c r="A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70</v>
      </c>
      <c r="B4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70</v>
      </c>
      <c r="C49" t="s">
        <v>83</v>
      </c>
      <c r="D49" t="s">
        <v>85</v>
      </c>
      <c r="E49" t="s">
        <v>89</v>
      </c>
      <c r="G49" t="s">
        <v>80</v>
      </c>
      <c r="H49" t="s">
        <v>77</v>
      </c>
      <c r="I49" t="s">
        <v>9</v>
      </c>
      <c r="J49" t="s">
        <v>63</v>
      </c>
      <c r="K49" t="s">
        <v>55</v>
      </c>
      <c r="L49" t="s">
        <v>47</v>
      </c>
      <c r="M49" t="str">
        <f>_xlfn.XLOOKUP(SHCS[[#This Row],[QUERY]],NUTS[MEDIDA],NUTS[$SLD@T-NUT-1],0/0,0,1)&amp;".SLDPRT"</f>
        <v>13119.SLDPRT</v>
      </c>
      <c r="N49" t="str">
        <f>SHCS[[#This Row],[SERIE]]&amp;SHCS[[#This Row],[MEDIDA]]</f>
        <v>S40M6</v>
      </c>
      <c r="O49" t="str">
        <f>SHCS[[#This Row],[SCREW]]&amp;" "&amp;SHCS[[#This Row],[MEDIDA]]&amp;" X "&amp;SHCS[[#This Row],[PITCH]]&amp;" X "&amp;SHCS[[#This Row],[LENGTH]]&amp;".SLDASM"</f>
        <v>B18.3.1M M6 X 1 X 70.SLDASM</v>
      </c>
      <c r="P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70 C/T-NUT S40</v>
      </c>
      <c r="Q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70.SLDASM</v>
      </c>
      <c r="R4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0" spans="1:18" x14ac:dyDescent="0.25">
      <c r="A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80</v>
      </c>
      <c r="B5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80</v>
      </c>
      <c r="C50" t="s">
        <v>83</v>
      </c>
      <c r="D50" t="s">
        <v>85</v>
      </c>
      <c r="E50" t="s">
        <v>89</v>
      </c>
      <c r="G50" t="s">
        <v>80</v>
      </c>
      <c r="H50" t="s">
        <v>77</v>
      </c>
      <c r="I50" t="s">
        <v>9</v>
      </c>
      <c r="J50" t="s">
        <v>63</v>
      </c>
      <c r="K50" t="s">
        <v>55</v>
      </c>
      <c r="L50" t="s">
        <v>48</v>
      </c>
      <c r="M50" t="str">
        <f>_xlfn.XLOOKUP(SHCS[[#This Row],[QUERY]],NUTS[MEDIDA],NUTS[$SLD@T-NUT-1],0/0,0,1)&amp;".SLDPRT"</f>
        <v>13119.SLDPRT</v>
      </c>
      <c r="N50" t="str">
        <f>SHCS[[#This Row],[SERIE]]&amp;SHCS[[#This Row],[MEDIDA]]</f>
        <v>S40M6</v>
      </c>
      <c r="O50" t="str">
        <f>SHCS[[#This Row],[SCREW]]&amp;" "&amp;SHCS[[#This Row],[MEDIDA]]&amp;" X "&amp;SHCS[[#This Row],[PITCH]]&amp;" X "&amp;SHCS[[#This Row],[LENGTH]]&amp;".SLDASM"</f>
        <v>B18.3.1M M6 X 1 X 80.SLDASM</v>
      </c>
      <c r="P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80 C/T-NUT S40</v>
      </c>
      <c r="Q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80.SLDASM</v>
      </c>
      <c r="R5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1" spans="1:18" x14ac:dyDescent="0.25">
      <c r="A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90</v>
      </c>
      <c r="B5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90</v>
      </c>
      <c r="C51" t="s">
        <v>83</v>
      </c>
      <c r="D51" t="s">
        <v>85</v>
      </c>
      <c r="E51" t="s">
        <v>89</v>
      </c>
      <c r="G51" t="s">
        <v>80</v>
      </c>
      <c r="H51" t="s">
        <v>77</v>
      </c>
      <c r="I51" t="s">
        <v>9</v>
      </c>
      <c r="J51" t="s">
        <v>63</v>
      </c>
      <c r="K51" t="s">
        <v>55</v>
      </c>
      <c r="L51" t="s">
        <v>49</v>
      </c>
      <c r="M51" t="str">
        <f>_xlfn.XLOOKUP(SHCS[[#This Row],[QUERY]],NUTS[MEDIDA],NUTS[$SLD@T-NUT-1],0/0,0,1)&amp;".SLDPRT"</f>
        <v>13119.SLDPRT</v>
      </c>
      <c r="N51" t="str">
        <f>SHCS[[#This Row],[SERIE]]&amp;SHCS[[#This Row],[MEDIDA]]</f>
        <v>S40M6</v>
      </c>
      <c r="O51" t="str">
        <f>SHCS[[#This Row],[SCREW]]&amp;" "&amp;SHCS[[#This Row],[MEDIDA]]&amp;" X "&amp;SHCS[[#This Row],[PITCH]]&amp;" X "&amp;SHCS[[#This Row],[LENGTH]]&amp;".SLDASM"</f>
        <v>B18.3.1M M6 X 1 X 90.SLDASM</v>
      </c>
      <c r="P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90 C/T-NUT S40</v>
      </c>
      <c r="Q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90.SLDASM</v>
      </c>
      <c r="R5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2" spans="1:18" x14ac:dyDescent="0.25">
      <c r="A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100</v>
      </c>
      <c r="B5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100</v>
      </c>
      <c r="C52" t="s">
        <v>83</v>
      </c>
      <c r="D52" t="s">
        <v>85</v>
      </c>
      <c r="E52" t="s">
        <v>89</v>
      </c>
      <c r="G52" t="s">
        <v>80</v>
      </c>
      <c r="H52" t="s">
        <v>77</v>
      </c>
      <c r="I52" t="s">
        <v>9</v>
      </c>
      <c r="J52" t="s">
        <v>63</v>
      </c>
      <c r="K52" t="s">
        <v>55</v>
      </c>
      <c r="L52" t="s">
        <v>50</v>
      </c>
      <c r="M52" t="str">
        <f>_xlfn.XLOOKUP(SHCS[[#This Row],[QUERY]],NUTS[MEDIDA],NUTS[$SLD@T-NUT-1],0/0,0,1)&amp;".SLDPRT"</f>
        <v>13119.SLDPRT</v>
      </c>
      <c r="N52" t="str">
        <f>SHCS[[#This Row],[SERIE]]&amp;SHCS[[#This Row],[MEDIDA]]</f>
        <v>S40M6</v>
      </c>
      <c r="O52" t="str">
        <f>SHCS[[#This Row],[SCREW]]&amp;" "&amp;SHCS[[#This Row],[MEDIDA]]&amp;" X "&amp;SHCS[[#This Row],[PITCH]]&amp;" X "&amp;SHCS[[#This Row],[LENGTH]]&amp;".SLDASM"</f>
        <v>B18.3.1M M6 X 1 X 100.SLDASM</v>
      </c>
      <c r="P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100 C/T-NUT S40</v>
      </c>
      <c r="Q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100.SLDASM</v>
      </c>
      <c r="R5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3" spans="1:18" x14ac:dyDescent="0.25">
      <c r="A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110</v>
      </c>
      <c r="B5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110</v>
      </c>
      <c r="C53" t="s">
        <v>83</v>
      </c>
      <c r="D53" t="s">
        <v>85</v>
      </c>
      <c r="E53" t="s">
        <v>89</v>
      </c>
      <c r="G53" t="s">
        <v>80</v>
      </c>
      <c r="H53" t="s">
        <v>77</v>
      </c>
      <c r="I53" t="s">
        <v>9</v>
      </c>
      <c r="J53" t="s">
        <v>63</v>
      </c>
      <c r="K53" t="s">
        <v>55</v>
      </c>
      <c r="L53" t="s">
        <v>51</v>
      </c>
      <c r="M53" t="str">
        <f>_xlfn.XLOOKUP(SHCS[[#This Row],[QUERY]],NUTS[MEDIDA],NUTS[$SLD@T-NUT-1],0/0,0,1)&amp;".SLDPRT"</f>
        <v>13119.SLDPRT</v>
      </c>
      <c r="N53" t="str">
        <f>SHCS[[#This Row],[SERIE]]&amp;SHCS[[#This Row],[MEDIDA]]</f>
        <v>S40M6</v>
      </c>
      <c r="O53" t="str">
        <f>SHCS[[#This Row],[SCREW]]&amp;" "&amp;SHCS[[#This Row],[MEDIDA]]&amp;" X "&amp;SHCS[[#This Row],[PITCH]]&amp;" X "&amp;SHCS[[#This Row],[LENGTH]]&amp;".SLDASM"</f>
        <v>B18.3.1M M6 X 1 X 110.SLDASM</v>
      </c>
      <c r="P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110 C/T-NUT S40</v>
      </c>
      <c r="Q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110.SLDASM</v>
      </c>
      <c r="R5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4" spans="1:18" x14ac:dyDescent="0.25">
      <c r="A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SHCS\BLACK OXIDE\M6\B18.3.1M W_T-NUT S40 M6 X 1 X 120</v>
      </c>
      <c r="B5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S40 M6 X 1 X 120</v>
      </c>
      <c r="C54" t="s">
        <v>83</v>
      </c>
      <c r="D54" t="s">
        <v>85</v>
      </c>
      <c r="E54" t="s">
        <v>89</v>
      </c>
      <c r="G54" t="s">
        <v>80</v>
      </c>
      <c r="H54" t="s">
        <v>77</v>
      </c>
      <c r="I54" t="s">
        <v>9</v>
      </c>
      <c r="J54" t="s">
        <v>63</v>
      </c>
      <c r="K54" t="s">
        <v>55</v>
      </c>
      <c r="L54" t="s">
        <v>52</v>
      </c>
      <c r="M54" t="str">
        <f>_xlfn.XLOOKUP(SHCS[[#This Row],[QUERY]],NUTS[MEDIDA],NUTS[$SLD@T-NUT-1],0/0,0,1)&amp;".SLDPRT"</f>
        <v>13119.SLDPRT</v>
      </c>
      <c r="N54" t="str">
        <f>SHCS[[#This Row],[SERIE]]&amp;SHCS[[#This Row],[MEDIDA]]</f>
        <v>S40M6</v>
      </c>
      <c r="O54" t="str">
        <f>SHCS[[#This Row],[SCREW]]&amp;" "&amp;SHCS[[#This Row],[MEDIDA]]&amp;" X "&amp;SHCS[[#This Row],[PITCH]]&amp;" X "&amp;SHCS[[#This Row],[LENGTH]]&amp;".SLDASM"</f>
        <v>B18.3.1M M6 X 1 X 120.SLDASM</v>
      </c>
      <c r="P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120 C/T-NUT S40</v>
      </c>
      <c r="Q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120.SLDASM</v>
      </c>
      <c r="R5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5" spans="1:18" x14ac:dyDescent="0.25">
      <c r="A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6</v>
      </c>
      <c r="B5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6</v>
      </c>
      <c r="C55" t="s">
        <v>83</v>
      </c>
      <c r="D55" t="s">
        <v>85</v>
      </c>
      <c r="E55" t="s">
        <v>89</v>
      </c>
      <c r="G55" t="s">
        <v>80</v>
      </c>
      <c r="H55" t="s">
        <v>77</v>
      </c>
      <c r="I55" t="s">
        <v>7</v>
      </c>
      <c r="J55" t="s">
        <v>66</v>
      </c>
      <c r="K55">
        <v>0.7</v>
      </c>
      <c r="L55">
        <v>6</v>
      </c>
      <c r="M55" t="str">
        <f>_xlfn.XLOOKUP(SHCS[[#This Row],[QUERY]],NUTS[MEDIDA],NUTS[$SLD@T-NUT-1],0/0,0,1)&amp;".SLDPRT"</f>
        <v>13113.SLDPRT</v>
      </c>
      <c r="N55" t="str">
        <f>SHCS[[#This Row],[SERIE]]&amp;SHCS[[#This Row],[MEDIDA]]</f>
        <v>S30M4</v>
      </c>
      <c r="O55" t="str">
        <f>SHCS[[#This Row],[SCREW]]&amp;" "&amp;SHCS[[#This Row],[MEDIDA]]&amp;" X "&amp;SHCS[[#This Row],[PITCH]]&amp;" X "&amp;SHCS[[#This Row],[LENGTH]]&amp;".SLDASM"</f>
        <v>B18.3.1M M4 X 0.7 X 6.SLDASM</v>
      </c>
      <c r="P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 C/T-NUT S30</v>
      </c>
      <c r="Q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6.SLDASM</v>
      </c>
      <c r="R5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56" spans="1:18" x14ac:dyDescent="0.25">
      <c r="A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8</v>
      </c>
      <c r="B5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8</v>
      </c>
      <c r="C56" t="s">
        <v>83</v>
      </c>
      <c r="D56" t="s">
        <v>85</v>
      </c>
      <c r="E56" t="s">
        <v>89</v>
      </c>
      <c r="G56" t="s">
        <v>80</v>
      </c>
      <c r="H56" t="s">
        <v>77</v>
      </c>
      <c r="I56" t="s">
        <v>7</v>
      </c>
      <c r="J56" t="s">
        <v>66</v>
      </c>
      <c r="K56">
        <v>0.7</v>
      </c>
      <c r="L56">
        <v>8</v>
      </c>
      <c r="M56" t="str">
        <f>_xlfn.XLOOKUP(SHCS[[#This Row],[QUERY]],NUTS[MEDIDA],NUTS[$SLD@T-NUT-1],0/0,0,1)&amp;".SLDPRT"</f>
        <v>13113.SLDPRT</v>
      </c>
      <c r="N56" t="str">
        <f>SHCS[[#This Row],[SERIE]]&amp;SHCS[[#This Row],[MEDIDA]]</f>
        <v>S30M4</v>
      </c>
      <c r="O56" t="str">
        <f>SHCS[[#This Row],[SCREW]]&amp;" "&amp;SHCS[[#This Row],[MEDIDA]]&amp;" X "&amp;SHCS[[#This Row],[PITCH]]&amp;" X "&amp;SHCS[[#This Row],[LENGTH]]&amp;".SLDASM"</f>
        <v>B18.3.1M M4 X 0.7 X 8.SLDASM</v>
      </c>
      <c r="P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8 C/T-NUT S30</v>
      </c>
      <c r="Q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8.SLDASM</v>
      </c>
      <c r="R5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57" spans="1:18" x14ac:dyDescent="0.25">
      <c r="A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10</v>
      </c>
      <c r="B5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10</v>
      </c>
      <c r="C57" t="s">
        <v>83</v>
      </c>
      <c r="D57" t="s">
        <v>85</v>
      </c>
      <c r="E57" t="s">
        <v>89</v>
      </c>
      <c r="G57" t="s">
        <v>80</v>
      </c>
      <c r="H57" t="s">
        <v>77</v>
      </c>
      <c r="I57" t="s">
        <v>7</v>
      </c>
      <c r="J57" t="s">
        <v>66</v>
      </c>
      <c r="K57">
        <v>0.7</v>
      </c>
      <c r="L57">
        <v>10</v>
      </c>
      <c r="M57" t="str">
        <f>_xlfn.XLOOKUP(SHCS[[#This Row],[QUERY]],NUTS[MEDIDA],NUTS[$SLD@T-NUT-1],0/0,0,1)&amp;".SLDPRT"</f>
        <v>13113.SLDPRT</v>
      </c>
      <c r="N57" t="str">
        <f>SHCS[[#This Row],[SERIE]]&amp;SHCS[[#This Row],[MEDIDA]]</f>
        <v>S30M4</v>
      </c>
      <c r="O57" t="str">
        <f>SHCS[[#This Row],[SCREW]]&amp;" "&amp;SHCS[[#This Row],[MEDIDA]]&amp;" X "&amp;SHCS[[#This Row],[PITCH]]&amp;" X "&amp;SHCS[[#This Row],[LENGTH]]&amp;".SLDASM"</f>
        <v>B18.3.1M M4 X 0.7 X 10.SLDASM</v>
      </c>
      <c r="P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10 C/T-NUT S30</v>
      </c>
      <c r="Q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10.SLDASM</v>
      </c>
      <c r="R5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58" spans="1:18" x14ac:dyDescent="0.25">
      <c r="A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12</v>
      </c>
      <c r="B5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12</v>
      </c>
      <c r="C58" t="s">
        <v>83</v>
      </c>
      <c r="D58" t="s">
        <v>85</v>
      </c>
      <c r="E58" t="s">
        <v>89</v>
      </c>
      <c r="G58" t="s">
        <v>80</v>
      </c>
      <c r="H58" t="s">
        <v>77</v>
      </c>
      <c r="I58" t="s">
        <v>7</v>
      </c>
      <c r="J58" t="s">
        <v>66</v>
      </c>
      <c r="K58">
        <v>0.7</v>
      </c>
      <c r="L58">
        <v>12</v>
      </c>
      <c r="M58" t="str">
        <f>_xlfn.XLOOKUP(SHCS[[#This Row],[QUERY]],NUTS[MEDIDA],NUTS[$SLD@T-NUT-1],0/0,0,1)&amp;".SLDPRT"</f>
        <v>13113.SLDPRT</v>
      </c>
      <c r="N58" t="str">
        <f>SHCS[[#This Row],[SERIE]]&amp;SHCS[[#This Row],[MEDIDA]]</f>
        <v>S30M4</v>
      </c>
      <c r="O58" t="str">
        <f>SHCS[[#This Row],[SCREW]]&amp;" "&amp;SHCS[[#This Row],[MEDIDA]]&amp;" X "&amp;SHCS[[#This Row],[PITCH]]&amp;" X "&amp;SHCS[[#This Row],[LENGTH]]&amp;".SLDASM"</f>
        <v>B18.3.1M M4 X 0.7 X 12.SLDASM</v>
      </c>
      <c r="P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12 C/T-NUT S30</v>
      </c>
      <c r="Q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12.SLDASM</v>
      </c>
      <c r="R5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59" spans="1:18" x14ac:dyDescent="0.25">
      <c r="A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16</v>
      </c>
      <c r="B5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16</v>
      </c>
      <c r="C59" t="s">
        <v>83</v>
      </c>
      <c r="D59" t="s">
        <v>85</v>
      </c>
      <c r="E59" t="s">
        <v>89</v>
      </c>
      <c r="G59" t="s">
        <v>80</v>
      </c>
      <c r="H59" t="s">
        <v>77</v>
      </c>
      <c r="I59" t="s">
        <v>7</v>
      </c>
      <c r="J59" t="s">
        <v>66</v>
      </c>
      <c r="K59">
        <v>0.7</v>
      </c>
      <c r="L59">
        <v>16</v>
      </c>
      <c r="M59" t="str">
        <f>_xlfn.XLOOKUP(SHCS[[#This Row],[QUERY]],NUTS[MEDIDA],NUTS[$SLD@T-NUT-1],0/0,0,1)&amp;".SLDPRT"</f>
        <v>13113.SLDPRT</v>
      </c>
      <c r="N59" t="str">
        <f>SHCS[[#This Row],[SERIE]]&amp;SHCS[[#This Row],[MEDIDA]]</f>
        <v>S30M4</v>
      </c>
      <c r="O59" t="str">
        <f>SHCS[[#This Row],[SCREW]]&amp;" "&amp;SHCS[[#This Row],[MEDIDA]]&amp;" X "&amp;SHCS[[#This Row],[PITCH]]&amp;" X "&amp;SHCS[[#This Row],[LENGTH]]&amp;".SLDASM"</f>
        <v>B18.3.1M M4 X 0.7 X 16.SLDASM</v>
      </c>
      <c r="P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16 C/T-NUT S30</v>
      </c>
      <c r="Q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16.SLDASM</v>
      </c>
      <c r="R5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" spans="1:18" x14ac:dyDescent="0.25">
      <c r="A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20</v>
      </c>
      <c r="B6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20</v>
      </c>
      <c r="C60" t="s">
        <v>83</v>
      </c>
      <c r="D60" t="s">
        <v>85</v>
      </c>
      <c r="E60" t="s">
        <v>89</v>
      </c>
      <c r="G60" t="s">
        <v>80</v>
      </c>
      <c r="H60" t="s">
        <v>77</v>
      </c>
      <c r="I60" t="s">
        <v>7</v>
      </c>
      <c r="J60" t="s">
        <v>66</v>
      </c>
      <c r="K60">
        <v>0.7</v>
      </c>
      <c r="L60">
        <v>20</v>
      </c>
      <c r="M60" t="str">
        <f>_xlfn.XLOOKUP(SHCS[[#This Row],[QUERY]],NUTS[MEDIDA],NUTS[$SLD@T-NUT-1],0/0,0,1)&amp;".SLDPRT"</f>
        <v>13113.SLDPRT</v>
      </c>
      <c r="N60" t="str">
        <f>SHCS[[#This Row],[SERIE]]&amp;SHCS[[#This Row],[MEDIDA]]</f>
        <v>S30M4</v>
      </c>
      <c r="O60" t="str">
        <f>SHCS[[#This Row],[SCREW]]&amp;" "&amp;SHCS[[#This Row],[MEDIDA]]&amp;" X "&amp;SHCS[[#This Row],[PITCH]]&amp;" X "&amp;SHCS[[#This Row],[LENGTH]]&amp;".SLDASM"</f>
        <v>B18.3.1M M4 X 0.7 X 20.SLDASM</v>
      </c>
      <c r="P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20 C/T-NUT S30</v>
      </c>
      <c r="Q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20.SLDASM</v>
      </c>
      <c r="R6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" spans="1:18" x14ac:dyDescent="0.25">
      <c r="A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25</v>
      </c>
      <c r="B6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25</v>
      </c>
      <c r="C61" t="s">
        <v>83</v>
      </c>
      <c r="D61" t="s">
        <v>85</v>
      </c>
      <c r="E61" t="s">
        <v>89</v>
      </c>
      <c r="G61" t="s">
        <v>80</v>
      </c>
      <c r="H61" t="s">
        <v>77</v>
      </c>
      <c r="I61" t="s">
        <v>7</v>
      </c>
      <c r="J61" t="s">
        <v>66</v>
      </c>
      <c r="K61">
        <v>0.7</v>
      </c>
      <c r="L61">
        <v>25</v>
      </c>
      <c r="M61" t="str">
        <f>_xlfn.XLOOKUP(SHCS[[#This Row],[QUERY]],NUTS[MEDIDA],NUTS[$SLD@T-NUT-1],0/0,0,1)&amp;".SLDPRT"</f>
        <v>13113.SLDPRT</v>
      </c>
      <c r="N61" t="str">
        <f>SHCS[[#This Row],[SERIE]]&amp;SHCS[[#This Row],[MEDIDA]]</f>
        <v>S30M4</v>
      </c>
      <c r="O61" t="str">
        <f>SHCS[[#This Row],[SCREW]]&amp;" "&amp;SHCS[[#This Row],[MEDIDA]]&amp;" X "&amp;SHCS[[#This Row],[PITCH]]&amp;" X "&amp;SHCS[[#This Row],[LENGTH]]&amp;".SLDASM"</f>
        <v>B18.3.1M M4 X 0.7 X 25.SLDASM</v>
      </c>
      <c r="P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25 C/T-NUT S30</v>
      </c>
      <c r="Q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25.SLDASM</v>
      </c>
      <c r="R6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2" spans="1:18" x14ac:dyDescent="0.25">
      <c r="A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30</v>
      </c>
      <c r="B6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30</v>
      </c>
      <c r="C62" t="s">
        <v>83</v>
      </c>
      <c r="D62" t="s">
        <v>85</v>
      </c>
      <c r="E62" t="s">
        <v>89</v>
      </c>
      <c r="G62" t="s">
        <v>80</v>
      </c>
      <c r="H62" t="s">
        <v>77</v>
      </c>
      <c r="I62" t="s">
        <v>7</v>
      </c>
      <c r="J62" t="s">
        <v>66</v>
      </c>
      <c r="K62">
        <v>0.7</v>
      </c>
      <c r="L62">
        <v>30</v>
      </c>
      <c r="M62" t="str">
        <f>_xlfn.XLOOKUP(SHCS[[#This Row],[QUERY]],NUTS[MEDIDA],NUTS[$SLD@T-NUT-1],0/0,0,1)&amp;".SLDPRT"</f>
        <v>13113.SLDPRT</v>
      </c>
      <c r="N62" t="str">
        <f>SHCS[[#This Row],[SERIE]]&amp;SHCS[[#This Row],[MEDIDA]]</f>
        <v>S30M4</v>
      </c>
      <c r="O62" t="str">
        <f>SHCS[[#This Row],[SCREW]]&amp;" "&amp;SHCS[[#This Row],[MEDIDA]]&amp;" X "&amp;SHCS[[#This Row],[PITCH]]&amp;" X "&amp;SHCS[[#This Row],[LENGTH]]&amp;".SLDASM"</f>
        <v>B18.3.1M M4 X 0.7 X 30.SLDASM</v>
      </c>
      <c r="P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30 C/T-NUT S30</v>
      </c>
      <c r="Q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30.SLDASM</v>
      </c>
      <c r="R6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3" spans="1:18" x14ac:dyDescent="0.25">
      <c r="A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35</v>
      </c>
      <c r="B6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35</v>
      </c>
      <c r="C63" t="s">
        <v>83</v>
      </c>
      <c r="D63" t="s">
        <v>85</v>
      </c>
      <c r="E63" t="s">
        <v>89</v>
      </c>
      <c r="G63" t="s">
        <v>80</v>
      </c>
      <c r="H63" t="s">
        <v>77</v>
      </c>
      <c r="I63" t="s">
        <v>7</v>
      </c>
      <c r="J63" t="s">
        <v>66</v>
      </c>
      <c r="K63">
        <v>0.7</v>
      </c>
      <c r="L63">
        <v>35</v>
      </c>
      <c r="M63" t="str">
        <f>_xlfn.XLOOKUP(SHCS[[#This Row],[QUERY]],NUTS[MEDIDA],NUTS[$SLD@T-NUT-1],0/0,0,1)&amp;".SLDPRT"</f>
        <v>13113.SLDPRT</v>
      </c>
      <c r="N63" t="str">
        <f>SHCS[[#This Row],[SERIE]]&amp;SHCS[[#This Row],[MEDIDA]]</f>
        <v>S30M4</v>
      </c>
      <c r="O63" t="str">
        <f>SHCS[[#This Row],[SCREW]]&amp;" "&amp;SHCS[[#This Row],[MEDIDA]]&amp;" X "&amp;SHCS[[#This Row],[PITCH]]&amp;" X "&amp;SHCS[[#This Row],[LENGTH]]&amp;".SLDASM"</f>
        <v>B18.3.1M M4 X 0.7 X 35.SLDASM</v>
      </c>
      <c r="P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35 C/T-NUT S30</v>
      </c>
      <c r="Q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35.SLDASM</v>
      </c>
      <c r="R6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4" spans="1:18" x14ac:dyDescent="0.25">
      <c r="A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40</v>
      </c>
      <c r="B6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40</v>
      </c>
      <c r="C64" t="s">
        <v>83</v>
      </c>
      <c r="D64" t="s">
        <v>85</v>
      </c>
      <c r="E64" t="s">
        <v>89</v>
      </c>
      <c r="G64" t="s">
        <v>80</v>
      </c>
      <c r="H64" t="s">
        <v>77</v>
      </c>
      <c r="I64" t="s">
        <v>7</v>
      </c>
      <c r="J64" t="s">
        <v>66</v>
      </c>
      <c r="K64">
        <v>0.7</v>
      </c>
      <c r="L64">
        <v>40</v>
      </c>
      <c r="M64" t="str">
        <f>_xlfn.XLOOKUP(SHCS[[#This Row],[QUERY]],NUTS[MEDIDA],NUTS[$SLD@T-NUT-1],0/0,0,1)&amp;".SLDPRT"</f>
        <v>13113.SLDPRT</v>
      </c>
      <c r="N64" t="str">
        <f>SHCS[[#This Row],[SERIE]]&amp;SHCS[[#This Row],[MEDIDA]]</f>
        <v>S30M4</v>
      </c>
      <c r="O64" t="str">
        <f>SHCS[[#This Row],[SCREW]]&amp;" "&amp;SHCS[[#This Row],[MEDIDA]]&amp;" X "&amp;SHCS[[#This Row],[PITCH]]&amp;" X "&amp;SHCS[[#This Row],[LENGTH]]&amp;".SLDASM"</f>
        <v>B18.3.1M M4 X 0.7 X 40.SLDASM</v>
      </c>
      <c r="P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40 C/T-NUT S30</v>
      </c>
      <c r="Q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40.SLDASM</v>
      </c>
      <c r="R6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5" spans="1:18" x14ac:dyDescent="0.25">
      <c r="A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45</v>
      </c>
      <c r="B6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45</v>
      </c>
      <c r="C65" t="s">
        <v>83</v>
      </c>
      <c r="D65" t="s">
        <v>85</v>
      </c>
      <c r="E65" t="s">
        <v>89</v>
      </c>
      <c r="G65" t="s">
        <v>80</v>
      </c>
      <c r="H65" t="s">
        <v>77</v>
      </c>
      <c r="I65" t="s">
        <v>7</v>
      </c>
      <c r="J65" t="s">
        <v>66</v>
      </c>
      <c r="K65">
        <v>0.7</v>
      </c>
      <c r="L65">
        <v>45</v>
      </c>
      <c r="M65" t="str">
        <f>_xlfn.XLOOKUP(SHCS[[#This Row],[QUERY]],NUTS[MEDIDA],NUTS[$SLD@T-NUT-1],0/0,0,1)&amp;".SLDPRT"</f>
        <v>13113.SLDPRT</v>
      </c>
      <c r="N65" t="str">
        <f>SHCS[[#This Row],[SERIE]]&amp;SHCS[[#This Row],[MEDIDA]]</f>
        <v>S30M4</v>
      </c>
      <c r="O65" t="str">
        <f>SHCS[[#This Row],[SCREW]]&amp;" "&amp;SHCS[[#This Row],[MEDIDA]]&amp;" X "&amp;SHCS[[#This Row],[PITCH]]&amp;" X "&amp;SHCS[[#This Row],[LENGTH]]&amp;".SLDASM"</f>
        <v>B18.3.1M M4 X 0.7 X 45.SLDASM</v>
      </c>
      <c r="P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45 C/T-NUT S30</v>
      </c>
      <c r="Q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45.SLDASM</v>
      </c>
      <c r="R6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6" spans="1:18" x14ac:dyDescent="0.25">
      <c r="A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50</v>
      </c>
      <c r="B6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50</v>
      </c>
      <c r="C66" t="s">
        <v>83</v>
      </c>
      <c r="D66" t="s">
        <v>85</v>
      </c>
      <c r="E66" t="s">
        <v>89</v>
      </c>
      <c r="G66" t="s">
        <v>80</v>
      </c>
      <c r="H66" t="s">
        <v>77</v>
      </c>
      <c r="I66" t="s">
        <v>7</v>
      </c>
      <c r="J66" t="s">
        <v>66</v>
      </c>
      <c r="K66">
        <v>0.7</v>
      </c>
      <c r="L66">
        <v>50</v>
      </c>
      <c r="M66" t="str">
        <f>_xlfn.XLOOKUP(SHCS[[#This Row],[QUERY]],NUTS[MEDIDA],NUTS[$SLD@T-NUT-1],0/0,0,1)&amp;".SLDPRT"</f>
        <v>13113.SLDPRT</v>
      </c>
      <c r="N66" t="str">
        <f>SHCS[[#This Row],[SERIE]]&amp;SHCS[[#This Row],[MEDIDA]]</f>
        <v>S30M4</v>
      </c>
      <c r="O66" t="str">
        <f>SHCS[[#This Row],[SCREW]]&amp;" "&amp;SHCS[[#This Row],[MEDIDA]]&amp;" X "&amp;SHCS[[#This Row],[PITCH]]&amp;" X "&amp;SHCS[[#This Row],[LENGTH]]&amp;".SLDASM"</f>
        <v>B18.3.1M M4 X 0.7 X 50.SLDASM</v>
      </c>
      <c r="P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50 C/T-NUT S30</v>
      </c>
      <c r="Q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50.SLDASM</v>
      </c>
      <c r="R6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7" spans="1:18" x14ac:dyDescent="0.25">
      <c r="A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55</v>
      </c>
      <c r="B6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55</v>
      </c>
      <c r="C67" t="s">
        <v>83</v>
      </c>
      <c r="D67" t="s">
        <v>85</v>
      </c>
      <c r="E67" t="s">
        <v>89</v>
      </c>
      <c r="G67" t="s">
        <v>80</v>
      </c>
      <c r="H67" t="s">
        <v>77</v>
      </c>
      <c r="I67" t="s">
        <v>7</v>
      </c>
      <c r="J67" t="s">
        <v>66</v>
      </c>
      <c r="K67">
        <v>0.7</v>
      </c>
      <c r="L67">
        <v>55</v>
      </c>
      <c r="M67" t="str">
        <f>_xlfn.XLOOKUP(SHCS[[#This Row],[QUERY]],NUTS[MEDIDA],NUTS[$SLD@T-NUT-1],0/0,0,1)&amp;".SLDPRT"</f>
        <v>13113.SLDPRT</v>
      </c>
      <c r="N67" t="str">
        <f>SHCS[[#This Row],[SERIE]]&amp;SHCS[[#This Row],[MEDIDA]]</f>
        <v>S30M4</v>
      </c>
      <c r="O67" t="str">
        <f>SHCS[[#This Row],[SCREW]]&amp;" "&amp;SHCS[[#This Row],[MEDIDA]]&amp;" X "&amp;SHCS[[#This Row],[PITCH]]&amp;" X "&amp;SHCS[[#This Row],[LENGTH]]&amp;".SLDASM"</f>
        <v>B18.3.1M M4 X 0.7 X 55.SLDASM</v>
      </c>
      <c r="P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55 C/T-NUT S30</v>
      </c>
      <c r="Q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55.SLDASM</v>
      </c>
      <c r="R6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8" spans="1:18" x14ac:dyDescent="0.25">
      <c r="A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60</v>
      </c>
      <c r="B6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60</v>
      </c>
      <c r="C68" t="s">
        <v>83</v>
      </c>
      <c r="D68" t="s">
        <v>85</v>
      </c>
      <c r="E68" t="s">
        <v>89</v>
      </c>
      <c r="G68" t="s">
        <v>80</v>
      </c>
      <c r="H68" t="s">
        <v>77</v>
      </c>
      <c r="I68" t="s">
        <v>7</v>
      </c>
      <c r="J68" t="s">
        <v>66</v>
      </c>
      <c r="K68">
        <v>0.7</v>
      </c>
      <c r="L68">
        <v>60</v>
      </c>
      <c r="M68" t="str">
        <f>_xlfn.XLOOKUP(SHCS[[#This Row],[QUERY]],NUTS[MEDIDA],NUTS[$SLD@T-NUT-1],0/0,0,1)&amp;".SLDPRT"</f>
        <v>13113.SLDPRT</v>
      </c>
      <c r="N68" t="str">
        <f>SHCS[[#This Row],[SERIE]]&amp;SHCS[[#This Row],[MEDIDA]]</f>
        <v>S30M4</v>
      </c>
      <c r="O68" t="str">
        <f>SHCS[[#This Row],[SCREW]]&amp;" "&amp;SHCS[[#This Row],[MEDIDA]]&amp;" X "&amp;SHCS[[#This Row],[PITCH]]&amp;" X "&amp;SHCS[[#This Row],[LENGTH]]&amp;".SLDASM"</f>
        <v>B18.3.1M M4 X 0.7 X 60.SLDASM</v>
      </c>
      <c r="P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60 C/T-NUT S30</v>
      </c>
      <c r="Q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60.SLDASM</v>
      </c>
      <c r="R6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9" spans="1:18" x14ac:dyDescent="0.25">
      <c r="A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65</v>
      </c>
      <c r="B6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65</v>
      </c>
      <c r="C69" t="s">
        <v>83</v>
      </c>
      <c r="D69" t="s">
        <v>85</v>
      </c>
      <c r="E69" t="s">
        <v>89</v>
      </c>
      <c r="G69" t="s">
        <v>80</v>
      </c>
      <c r="H69" t="s">
        <v>77</v>
      </c>
      <c r="I69" t="s">
        <v>7</v>
      </c>
      <c r="J69" t="s">
        <v>66</v>
      </c>
      <c r="K69">
        <v>0.7</v>
      </c>
      <c r="L69">
        <v>65</v>
      </c>
      <c r="M69" t="str">
        <f>_xlfn.XLOOKUP(SHCS[[#This Row],[QUERY]],NUTS[MEDIDA],NUTS[$SLD@T-NUT-1],0/0,0,1)&amp;".SLDPRT"</f>
        <v>13113.SLDPRT</v>
      </c>
      <c r="N69" t="str">
        <f>SHCS[[#This Row],[SERIE]]&amp;SHCS[[#This Row],[MEDIDA]]</f>
        <v>S30M4</v>
      </c>
      <c r="O69" t="str">
        <f>SHCS[[#This Row],[SCREW]]&amp;" "&amp;SHCS[[#This Row],[MEDIDA]]&amp;" X "&amp;SHCS[[#This Row],[PITCH]]&amp;" X "&amp;SHCS[[#This Row],[LENGTH]]&amp;".SLDASM"</f>
        <v>B18.3.1M M4 X 0.7 X 65.SLDASM</v>
      </c>
      <c r="P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65 C/T-NUT S30</v>
      </c>
      <c r="Q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65.SLDASM</v>
      </c>
      <c r="R6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70" spans="1:18" x14ac:dyDescent="0.25">
      <c r="A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OXIDE\M4\B18.3.1M W_T-NUT S30 M4 X 0.7 X 70</v>
      </c>
      <c r="B7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M4 X 0.7 X 70</v>
      </c>
      <c r="C70" t="s">
        <v>83</v>
      </c>
      <c r="D70" t="s">
        <v>85</v>
      </c>
      <c r="E70" t="s">
        <v>89</v>
      </c>
      <c r="G70" t="s">
        <v>80</v>
      </c>
      <c r="H70" t="s">
        <v>77</v>
      </c>
      <c r="I70" t="s">
        <v>7</v>
      </c>
      <c r="J70" t="s">
        <v>66</v>
      </c>
      <c r="K70">
        <v>0.7</v>
      </c>
      <c r="L70">
        <v>70</v>
      </c>
      <c r="M70" t="str">
        <f>_xlfn.XLOOKUP(SHCS[[#This Row],[QUERY]],NUTS[MEDIDA],NUTS[$SLD@T-NUT-1],0/0,0,1)&amp;".SLDPRT"</f>
        <v>13113.SLDPRT</v>
      </c>
      <c r="N70" t="str">
        <f>SHCS[[#This Row],[SERIE]]&amp;SHCS[[#This Row],[MEDIDA]]</f>
        <v>S30M4</v>
      </c>
      <c r="O70" t="str">
        <f>SHCS[[#This Row],[SCREW]]&amp;" "&amp;SHCS[[#This Row],[MEDIDA]]&amp;" X "&amp;SHCS[[#This Row],[PITCH]]&amp;" X "&amp;SHCS[[#This Row],[LENGTH]]&amp;".SLDASM"</f>
        <v>B18.3.1M M4 X 0.7 X 70.SLDASM</v>
      </c>
      <c r="P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70 C/T-NUT S30</v>
      </c>
      <c r="Q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70.SLDASM</v>
      </c>
      <c r="R7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71" spans="1:18" x14ac:dyDescent="0.25">
      <c r="A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8</v>
      </c>
      <c r="B7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8</v>
      </c>
      <c r="C71" t="s">
        <v>83</v>
      </c>
      <c r="D71" t="s">
        <v>85</v>
      </c>
      <c r="E71" t="s">
        <v>89</v>
      </c>
      <c r="G71" t="s">
        <v>80</v>
      </c>
      <c r="H71" t="s">
        <v>77</v>
      </c>
      <c r="I71" t="s">
        <v>8</v>
      </c>
      <c r="J71" t="s">
        <v>66</v>
      </c>
      <c r="K71">
        <v>0.8</v>
      </c>
      <c r="L71">
        <v>8</v>
      </c>
      <c r="M71" t="str">
        <f>_xlfn.XLOOKUP(SHCS[[#This Row],[QUERY]],NUTS[MEDIDA],NUTS[$SLD@T-NUT-1],0/0,0,1)&amp;".SLDPRT"</f>
        <v>13115.SLDPRT</v>
      </c>
      <c r="N71" t="str">
        <f>SHCS[[#This Row],[SERIE]]&amp;SHCS[[#This Row],[MEDIDA]]</f>
        <v>S30M5</v>
      </c>
      <c r="O71" t="str">
        <f>SHCS[[#This Row],[SCREW]]&amp;" "&amp;SHCS[[#This Row],[MEDIDA]]&amp;" X "&amp;SHCS[[#This Row],[PITCH]]&amp;" X "&amp;SHCS[[#This Row],[LENGTH]]&amp;".SLDASM"</f>
        <v>B18.3.1M M5 X 0.8 X 8.SLDASM</v>
      </c>
      <c r="P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 C/T-NUT S30</v>
      </c>
      <c r="Q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8.SLDASM</v>
      </c>
      <c r="R7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2" spans="1:18" x14ac:dyDescent="0.25">
      <c r="A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10</v>
      </c>
      <c r="B7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10</v>
      </c>
      <c r="C72" t="s">
        <v>83</v>
      </c>
      <c r="D72" t="s">
        <v>85</v>
      </c>
      <c r="E72" t="s">
        <v>89</v>
      </c>
      <c r="G72" t="s">
        <v>80</v>
      </c>
      <c r="H72" t="s">
        <v>77</v>
      </c>
      <c r="I72" t="s">
        <v>8</v>
      </c>
      <c r="J72" t="s">
        <v>66</v>
      </c>
      <c r="K72">
        <v>0.8</v>
      </c>
      <c r="L72">
        <v>10</v>
      </c>
      <c r="M72" t="str">
        <f>_xlfn.XLOOKUP(SHCS[[#This Row],[QUERY]],NUTS[MEDIDA],NUTS[$SLD@T-NUT-1],0/0,0,1)&amp;".SLDPRT"</f>
        <v>13115.SLDPRT</v>
      </c>
      <c r="N72" t="str">
        <f>SHCS[[#This Row],[SERIE]]&amp;SHCS[[#This Row],[MEDIDA]]</f>
        <v>S30M5</v>
      </c>
      <c r="O72" t="str">
        <f>SHCS[[#This Row],[SCREW]]&amp;" "&amp;SHCS[[#This Row],[MEDIDA]]&amp;" X "&amp;SHCS[[#This Row],[PITCH]]&amp;" X "&amp;SHCS[[#This Row],[LENGTH]]&amp;".SLDASM"</f>
        <v>B18.3.1M M5 X 0.8 X 10.SLDASM</v>
      </c>
      <c r="P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 C/T-NUT S30</v>
      </c>
      <c r="Q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10.SLDASM</v>
      </c>
      <c r="R7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3" spans="1:18" x14ac:dyDescent="0.25">
      <c r="A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12</v>
      </c>
      <c r="B7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12</v>
      </c>
      <c r="C73" t="s">
        <v>83</v>
      </c>
      <c r="D73" t="s">
        <v>85</v>
      </c>
      <c r="E73" t="s">
        <v>89</v>
      </c>
      <c r="G73" t="s">
        <v>80</v>
      </c>
      <c r="H73" t="s">
        <v>77</v>
      </c>
      <c r="I73" t="s">
        <v>8</v>
      </c>
      <c r="J73" t="s">
        <v>66</v>
      </c>
      <c r="K73">
        <v>0.8</v>
      </c>
      <c r="L73">
        <v>12</v>
      </c>
      <c r="M73" t="str">
        <f>_xlfn.XLOOKUP(SHCS[[#This Row],[QUERY]],NUTS[MEDIDA],NUTS[$SLD@T-NUT-1],0/0,0,1)&amp;".SLDPRT"</f>
        <v>13115.SLDPRT</v>
      </c>
      <c r="N73" t="str">
        <f>SHCS[[#This Row],[SERIE]]&amp;SHCS[[#This Row],[MEDIDA]]</f>
        <v>S30M5</v>
      </c>
      <c r="O73" t="str">
        <f>SHCS[[#This Row],[SCREW]]&amp;" "&amp;SHCS[[#This Row],[MEDIDA]]&amp;" X "&amp;SHCS[[#This Row],[PITCH]]&amp;" X "&amp;SHCS[[#This Row],[LENGTH]]&amp;".SLDASM"</f>
        <v>B18.3.1M M5 X 0.8 X 12.SLDASM</v>
      </c>
      <c r="P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12 C/T-NUT S30</v>
      </c>
      <c r="Q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12.SLDASM</v>
      </c>
      <c r="R7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4" spans="1:18" x14ac:dyDescent="0.25">
      <c r="A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16</v>
      </c>
      <c r="B7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16</v>
      </c>
      <c r="C74" t="s">
        <v>83</v>
      </c>
      <c r="D74" t="s">
        <v>85</v>
      </c>
      <c r="E74" t="s">
        <v>89</v>
      </c>
      <c r="G74" t="s">
        <v>80</v>
      </c>
      <c r="H74" t="s">
        <v>77</v>
      </c>
      <c r="I74" t="s">
        <v>8</v>
      </c>
      <c r="J74" t="s">
        <v>66</v>
      </c>
      <c r="K74">
        <v>0.8</v>
      </c>
      <c r="L74">
        <v>16</v>
      </c>
      <c r="M74" t="str">
        <f>_xlfn.XLOOKUP(SHCS[[#This Row],[QUERY]],NUTS[MEDIDA],NUTS[$SLD@T-NUT-1],0/0,0,1)&amp;".SLDPRT"</f>
        <v>13115.SLDPRT</v>
      </c>
      <c r="N74" t="str">
        <f>SHCS[[#This Row],[SERIE]]&amp;SHCS[[#This Row],[MEDIDA]]</f>
        <v>S30M5</v>
      </c>
      <c r="O74" t="str">
        <f>SHCS[[#This Row],[SCREW]]&amp;" "&amp;SHCS[[#This Row],[MEDIDA]]&amp;" X "&amp;SHCS[[#This Row],[PITCH]]&amp;" X "&amp;SHCS[[#This Row],[LENGTH]]&amp;".SLDASM"</f>
        <v>B18.3.1M M5 X 0.8 X 16.SLDASM</v>
      </c>
      <c r="P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16 C/T-NUT S30</v>
      </c>
      <c r="Q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16.SLDASM</v>
      </c>
      <c r="R7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5" spans="1:18" x14ac:dyDescent="0.25">
      <c r="A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20</v>
      </c>
      <c r="B7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20</v>
      </c>
      <c r="C75" t="s">
        <v>83</v>
      </c>
      <c r="D75" t="s">
        <v>85</v>
      </c>
      <c r="E75" t="s">
        <v>89</v>
      </c>
      <c r="G75" t="s">
        <v>80</v>
      </c>
      <c r="H75" t="s">
        <v>77</v>
      </c>
      <c r="I75" t="s">
        <v>8</v>
      </c>
      <c r="J75" t="s">
        <v>66</v>
      </c>
      <c r="K75">
        <v>0.8</v>
      </c>
      <c r="L75">
        <v>20</v>
      </c>
      <c r="M75" t="str">
        <f>_xlfn.XLOOKUP(SHCS[[#This Row],[QUERY]],NUTS[MEDIDA],NUTS[$SLD@T-NUT-1],0/0,0,1)&amp;".SLDPRT"</f>
        <v>13115.SLDPRT</v>
      </c>
      <c r="N75" t="str">
        <f>SHCS[[#This Row],[SERIE]]&amp;SHCS[[#This Row],[MEDIDA]]</f>
        <v>S30M5</v>
      </c>
      <c r="O75" t="str">
        <f>SHCS[[#This Row],[SCREW]]&amp;" "&amp;SHCS[[#This Row],[MEDIDA]]&amp;" X "&amp;SHCS[[#This Row],[PITCH]]&amp;" X "&amp;SHCS[[#This Row],[LENGTH]]&amp;".SLDASM"</f>
        <v>B18.3.1M M5 X 0.8 X 20.SLDASM</v>
      </c>
      <c r="P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20 C/T-NUT S30</v>
      </c>
      <c r="Q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20.SLDASM</v>
      </c>
      <c r="R7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6" spans="1:18" x14ac:dyDescent="0.25">
      <c r="A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25</v>
      </c>
      <c r="B7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25</v>
      </c>
      <c r="C76" t="s">
        <v>83</v>
      </c>
      <c r="D76" t="s">
        <v>85</v>
      </c>
      <c r="E76" t="s">
        <v>89</v>
      </c>
      <c r="G76" t="s">
        <v>80</v>
      </c>
      <c r="H76" t="s">
        <v>77</v>
      </c>
      <c r="I76" t="s">
        <v>8</v>
      </c>
      <c r="J76" t="s">
        <v>66</v>
      </c>
      <c r="K76">
        <v>0.8</v>
      </c>
      <c r="L76">
        <v>25</v>
      </c>
      <c r="M76" t="str">
        <f>_xlfn.XLOOKUP(SHCS[[#This Row],[QUERY]],NUTS[MEDIDA],NUTS[$SLD@T-NUT-1],0/0,0,1)&amp;".SLDPRT"</f>
        <v>13115.SLDPRT</v>
      </c>
      <c r="N76" t="str">
        <f>SHCS[[#This Row],[SERIE]]&amp;SHCS[[#This Row],[MEDIDA]]</f>
        <v>S30M5</v>
      </c>
      <c r="O76" t="str">
        <f>SHCS[[#This Row],[SCREW]]&amp;" "&amp;SHCS[[#This Row],[MEDIDA]]&amp;" X "&amp;SHCS[[#This Row],[PITCH]]&amp;" X "&amp;SHCS[[#This Row],[LENGTH]]&amp;".SLDASM"</f>
        <v>B18.3.1M M5 X 0.8 X 25.SLDASM</v>
      </c>
      <c r="P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25 C/T-NUT S30</v>
      </c>
      <c r="Q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25.SLDASM</v>
      </c>
      <c r="R7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7" spans="1:18" x14ac:dyDescent="0.25">
      <c r="A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30</v>
      </c>
      <c r="B7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30</v>
      </c>
      <c r="C77" t="s">
        <v>83</v>
      </c>
      <c r="D77" t="s">
        <v>85</v>
      </c>
      <c r="E77" t="s">
        <v>89</v>
      </c>
      <c r="G77" t="s">
        <v>80</v>
      </c>
      <c r="H77" t="s">
        <v>77</v>
      </c>
      <c r="I77" t="s">
        <v>8</v>
      </c>
      <c r="J77" t="s">
        <v>66</v>
      </c>
      <c r="K77">
        <v>0.8</v>
      </c>
      <c r="L77">
        <v>30</v>
      </c>
      <c r="M77" t="str">
        <f>_xlfn.XLOOKUP(SHCS[[#This Row],[QUERY]],NUTS[MEDIDA],NUTS[$SLD@T-NUT-1],0/0,0,1)&amp;".SLDPRT"</f>
        <v>13115.SLDPRT</v>
      </c>
      <c r="N77" t="str">
        <f>SHCS[[#This Row],[SERIE]]&amp;SHCS[[#This Row],[MEDIDA]]</f>
        <v>S30M5</v>
      </c>
      <c r="O77" t="str">
        <f>SHCS[[#This Row],[SCREW]]&amp;" "&amp;SHCS[[#This Row],[MEDIDA]]&amp;" X "&amp;SHCS[[#This Row],[PITCH]]&amp;" X "&amp;SHCS[[#This Row],[LENGTH]]&amp;".SLDASM"</f>
        <v>B18.3.1M M5 X 0.8 X 30.SLDASM</v>
      </c>
      <c r="P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30 C/T-NUT S30</v>
      </c>
      <c r="Q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30.SLDASM</v>
      </c>
      <c r="R7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8" spans="1:18" x14ac:dyDescent="0.25">
      <c r="A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35</v>
      </c>
      <c r="B7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35</v>
      </c>
      <c r="C78" t="s">
        <v>83</v>
      </c>
      <c r="D78" t="s">
        <v>85</v>
      </c>
      <c r="E78" t="s">
        <v>89</v>
      </c>
      <c r="G78" t="s">
        <v>80</v>
      </c>
      <c r="H78" t="s">
        <v>77</v>
      </c>
      <c r="I78" t="s">
        <v>8</v>
      </c>
      <c r="J78" t="s">
        <v>66</v>
      </c>
      <c r="K78">
        <v>0.8</v>
      </c>
      <c r="L78">
        <v>35</v>
      </c>
      <c r="M78" t="str">
        <f>_xlfn.XLOOKUP(SHCS[[#This Row],[QUERY]],NUTS[MEDIDA],NUTS[$SLD@T-NUT-1],0/0,0,1)&amp;".SLDPRT"</f>
        <v>13115.SLDPRT</v>
      </c>
      <c r="N78" t="str">
        <f>SHCS[[#This Row],[SERIE]]&amp;SHCS[[#This Row],[MEDIDA]]</f>
        <v>S30M5</v>
      </c>
      <c r="O78" t="str">
        <f>SHCS[[#This Row],[SCREW]]&amp;" "&amp;SHCS[[#This Row],[MEDIDA]]&amp;" X "&amp;SHCS[[#This Row],[PITCH]]&amp;" X "&amp;SHCS[[#This Row],[LENGTH]]&amp;".SLDASM"</f>
        <v>B18.3.1M M5 X 0.8 X 35.SLDASM</v>
      </c>
      <c r="P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35 C/T-NUT S30</v>
      </c>
      <c r="Q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35.SLDASM</v>
      </c>
      <c r="R7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79" spans="1:18" x14ac:dyDescent="0.25">
      <c r="A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40</v>
      </c>
      <c r="B7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40</v>
      </c>
      <c r="C79" t="s">
        <v>83</v>
      </c>
      <c r="D79" t="s">
        <v>85</v>
      </c>
      <c r="E79" t="s">
        <v>89</v>
      </c>
      <c r="G79" t="s">
        <v>80</v>
      </c>
      <c r="H79" t="s">
        <v>77</v>
      </c>
      <c r="I79" t="s">
        <v>8</v>
      </c>
      <c r="J79" t="s">
        <v>66</v>
      </c>
      <c r="K79">
        <v>0.8</v>
      </c>
      <c r="L79">
        <v>40</v>
      </c>
      <c r="M79" t="str">
        <f>_xlfn.XLOOKUP(SHCS[[#This Row],[QUERY]],NUTS[MEDIDA],NUTS[$SLD@T-NUT-1],0/0,0,1)&amp;".SLDPRT"</f>
        <v>13115.SLDPRT</v>
      </c>
      <c r="N79" t="str">
        <f>SHCS[[#This Row],[SERIE]]&amp;SHCS[[#This Row],[MEDIDA]]</f>
        <v>S30M5</v>
      </c>
      <c r="O79" t="str">
        <f>SHCS[[#This Row],[SCREW]]&amp;" "&amp;SHCS[[#This Row],[MEDIDA]]&amp;" X "&amp;SHCS[[#This Row],[PITCH]]&amp;" X "&amp;SHCS[[#This Row],[LENGTH]]&amp;".SLDASM"</f>
        <v>B18.3.1M M5 X 0.8 X 40.SLDASM</v>
      </c>
      <c r="P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40 C/T-NUT S30</v>
      </c>
      <c r="Q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40.SLDASM</v>
      </c>
      <c r="R7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0" spans="1:18" x14ac:dyDescent="0.25">
      <c r="A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45</v>
      </c>
      <c r="B8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45</v>
      </c>
      <c r="C80" t="s">
        <v>83</v>
      </c>
      <c r="D80" t="s">
        <v>85</v>
      </c>
      <c r="E80" t="s">
        <v>89</v>
      </c>
      <c r="G80" t="s">
        <v>80</v>
      </c>
      <c r="H80" t="s">
        <v>77</v>
      </c>
      <c r="I80" t="s">
        <v>8</v>
      </c>
      <c r="J80" t="s">
        <v>66</v>
      </c>
      <c r="K80">
        <v>0.8</v>
      </c>
      <c r="L80">
        <v>45</v>
      </c>
      <c r="M80" t="str">
        <f>_xlfn.XLOOKUP(SHCS[[#This Row],[QUERY]],NUTS[MEDIDA],NUTS[$SLD@T-NUT-1],0/0,0,1)&amp;".SLDPRT"</f>
        <v>13115.SLDPRT</v>
      </c>
      <c r="N80" t="str">
        <f>SHCS[[#This Row],[SERIE]]&amp;SHCS[[#This Row],[MEDIDA]]</f>
        <v>S30M5</v>
      </c>
      <c r="O80" t="str">
        <f>SHCS[[#This Row],[SCREW]]&amp;" "&amp;SHCS[[#This Row],[MEDIDA]]&amp;" X "&amp;SHCS[[#This Row],[PITCH]]&amp;" X "&amp;SHCS[[#This Row],[LENGTH]]&amp;".SLDASM"</f>
        <v>B18.3.1M M5 X 0.8 X 45.SLDASM</v>
      </c>
      <c r="P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45 C/T-NUT S30</v>
      </c>
      <c r="Q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45.SLDASM</v>
      </c>
      <c r="R8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1" spans="1:18" x14ac:dyDescent="0.25">
      <c r="A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50</v>
      </c>
      <c r="B8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50</v>
      </c>
      <c r="C81" t="s">
        <v>83</v>
      </c>
      <c r="D81" t="s">
        <v>85</v>
      </c>
      <c r="E81" t="s">
        <v>89</v>
      </c>
      <c r="G81" t="s">
        <v>80</v>
      </c>
      <c r="H81" t="s">
        <v>77</v>
      </c>
      <c r="I81" t="s">
        <v>8</v>
      </c>
      <c r="J81" t="s">
        <v>66</v>
      </c>
      <c r="K81">
        <v>0.8</v>
      </c>
      <c r="L81">
        <v>50</v>
      </c>
      <c r="M81" t="str">
        <f>_xlfn.XLOOKUP(SHCS[[#This Row],[QUERY]],NUTS[MEDIDA],NUTS[$SLD@T-NUT-1],0/0,0,1)&amp;".SLDPRT"</f>
        <v>13115.SLDPRT</v>
      </c>
      <c r="N81" t="str">
        <f>SHCS[[#This Row],[SERIE]]&amp;SHCS[[#This Row],[MEDIDA]]</f>
        <v>S30M5</v>
      </c>
      <c r="O81" t="str">
        <f>SHCS[[#This Row],[SCREW]]&amp;" "&amp;SHCS[[#This Row],[MEDIDA]]&amp;" X "&amp;SHCS[[#This Row],[PITCH]]&amp;" X "&amp;SHCS[[#This Row],[LENGTH]]&amp;".SLDASM"</f>
        <v>B18.3.1M M5 X 0.8 X 50.SLDASM</v>
      </c>
      <c r="P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50 C/T-NUT S30</v>
      </c>
      <c r="Q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50.SLDASM</v>
      </c>
      <c r="R8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2" spans="1:18" x14ac:dyDescent="0.25">
      <c r="A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55</v>
      </c>
      <c r="B8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55</v>
      </c>
      <c r="C82" t="s">
        <v>83</v>
      </c>
      <c r="D82" t="s">
        <v>85</v>
      </c>
      <c r="E82" t="s">
        <v>89</v>
      </c>
      <c r="G82" t="s">
        <v>80</v>
      </c>
      <c r="H82" t="s">
        <v>77</v>
      </c>
      <c r="I82" t="s">
        <v>8</v>
      </c>
      <c r="J82" t="s">
        <v>66</v>
      </c>
      <c r="K82">
        <v>0.8</v>
      </c>
      <c r="L82">
        <v>55</v>
      </c>
      <c r="M82" t="str">
        <f>_xlfn.XLOOKUP(SHCS[[#This Row],[QUERY]],NUTS[MEDIDA],NUTS[$SLD@T-NUT-1],0/0,0,1)&amp;".SLDPRT"</f>
        <v>13115.SLDPRT</v>
      </c>
      <c r="N82" t="str">
        <f>SHCS[[#This Row],[SERIE]]&amp;SHCS[[#This Row],[MEDIDA]]</f>
        <v>S30M5</v>
      </c>
      <c r="O82" t="str">
        <f>SHCS[[#This Row],[SCREW]]&amp;" "&amp;SHCS[[#This Row],[MEDIDA]]&amp;" X "&amp;SHCS[[#This Row],[PITCH]]&amp;" X "&amp;SHCS[[#This Row],[LENGTH]]&amp;".SLDASM"</f>
        <v>B18.3.1M M5 X 0.8 X 55.SLDASM</v>
      </c>
      <c r="P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55 C/T-NUT S30</v>
      </c>
      <c r="Q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55.SLDASM</v>
      </c>
      <c r="R8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3" spans="1:18" x14ac:dyDescent="0.25">
      <c r="A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60</v>
      </c>
      <c r="B8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60</v>
      </c>
      <c r="C83" t="s">
        <v>83</v>
      </c>
      <c r="D83" t="s">
        <v>85</v>
      </c>
      <c r="E83" t="s">
        <v>89</v>
      </c>
      <c r="G83" t="s">
        <v>80</v>
      </c>
      <c r="H83" t="s">
        <v>77</v>
      </c>
      <c r="I83" t="s">
        <v>8</v>
      </c>
      <c r="J83" t="s">
        <v>66</v>
      </c>
      <c r="K83">
        <v>0.8</v>
      </c>
      <c r="L83">
        <v>60</v>
      </c>
      <c r="M83" t="str">
        <f>_xlfn.XLOOKUP(SHCS[[#This Row],[QUERY]],NUTS[MEDIDA],NUTS[$SLD@T-NUT-1],0/0,0,1)&amp;".SLDPRT"</f>
        <v>13115.SLDPRT</v>
      </c>
      <c r="N83" t="str">
        <f>SHCS[[#This Row],[SERIE]]&amp;SHCS[[#This Row],[MEDIDA]]</f>
        <v>S30M5</v>
      </c>
      <c r="O83" t="str">
        <f>SHCS[[#This Row],[SCREW]]&amp;" "&amp;SHCS[[#This Row],[MEDIDA]]&amp;" X "&amp;SHCS[[#This Row],[PITCH]]&amp;" X "&amp;SHCS[[#This Row],[LENGTH]]&amp;".SLDASM"</f>
        <v>B18.3.1M M5 X 0.8 X 60.SLDASM</v>
      </c>
      <c r="P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60 C/T-NUT S30</v>
      </c>
      <c r="Q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60.SLDASM</v>
      </c>
      <c r="R8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4" spans="1:18" x14ac:dyDescent="0.25">
      <c r="A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65</v>
      </c>
      <c r="B8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65</v>
      </c>
      <c r="C84" t="s">
        <v>83</v>
      </c>
      <c r="D84" t="s">
        <v>85</v>
      </c>
      <c r="E84" t="s">
        <v>89</v>
      </c>
      <c r="G84" t="s">
        <v>80</v>
      </c>
      <c r="H84" t="s">
        <v>77</v>
      </c>
      <c r="I84" t="s">
        <v>8</v>
      </c>
      <c r="J84" t="s">
        <v>66</v>
      </c>
      <c r="K84">
        <v>0.8</v>
      </c>
      <c r="L84">
        <v>65</v>
      </c>
      <c r="M84" t="str">
        <f>_xlfn.XLOOKUP(SHCS[[#This Row],[QUERY]],NUTS[MEDIDA],NUTS[$SLD@T-NUT-1],0/0,0,1)&amp;".SLDPRT"</f>
        <v>13115.SLDPRT</v>
      </c>
      <c r="N84" t="str">
        <f>SHCS[[#This Row],[SERIE]]&amp;SHCS[[#This Row],[MEDIDA]]</f>
        <v>S30M5</v>
      </c>
      <c r="O84" t="str">
        <f>SHCS[[#This Row],[SCREW]]&amp;" "&amp;SHCS[[#This Row],[MEDIDA]]&amp;" X "&amp;SHCS[[#This Row],[PITCH]]&amp;" X "&amp;SHCS[[#This Row],[LENGTH]]&amp;".SLDASM"</f>
        <v>B18.3.1M M5 X 0.8 X 65.SLDASM</v>
      </c>
      <c r="P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65 C/T-NUT S30</v>
      </c>
      <c r="Q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65.SLDASM</v>
      </c>
      <c r="R8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5" spans="1:18" x14ac:dyDescent="0.25">
      <c r="A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70</v>
      </c>
      <c r="B8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70</v>
      </c>
      <c r="C85" t="s">
        <v>83</v>
      </c>
      <c r="D85" t="s">
        <v>85</v>
      </c>
      <c r="E85" t="s">
        <v>89</v>
      </c>
      <c r="G85" t="s">
        <v>80</v>
      </c>
      <c r="H85" t="s">
        <v>77</v>
      </c>
      <c r="I85" t="s">
        <v>8</v>
      </c>
      <c r="J85" t="s">
        <v>66</v>
      </c>
      <c r="K85">
        <v>0.8</v>
      </c>
      <c r="L85">
        <v>70</v>
      </c>
      <c r="M85" t="str">
        <f>_xlfn.XLOOKUP(SHCS[[#This Row],[QUERY]],NUTS[MEDIDA],NUTS[$SLD@T-NUT-1],0/0,0,1)&amp;".SLDPRT"</f>
        <v>13115.SLDPRT</v>
      </c>
      <c r="N85" t="str">
        <f>SHCS[[#This Row],[SERIE]]&amp;SHCS[[#This Row],[MEDIDA]]</f>
        <v>S30M5</v>
      </c>
      <c r="O85" t="str">
        <f>SHCS[[#This Row],[SCREW]]&amp;" "&amp;SHCS[[#This Row],[MEDIDA]]&amp;" X "&amp;SHCS[[#This Row],[PITCH]]&amp;" X "&amp;SHCS[[#This Row],[LENGTH]]&amp;".SLDASM"</f>
        <v>B18.3.1M M5 X 0.8 X 70.SLDASM</v>
      </c>
      <c r="P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70 C/T-NUT S30</v>
      </c>
      <c r="Q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70.SLDASM</v>
      </c>
      <c r="R8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6" spans="1:18" x14ac:dyDescent="0.25">
      <c r="A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80</v>
      </c>
      <c r="B8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80</v>
      </c>
      <c r="C86" t="s">
        <v>83</v>
      </c>
      <c r="D86" t="s">
        <v>85</v>
      </c>
      <c r="E86" t="s">
        <v>89</v>
      </c>
      <c r="G86" t="s">
        <v>80</v>
      </c>
      <c r="H86" t="s">
        <v>77</v>
      </c>
      <c r="I86" t="s">
        <v>8</v>
      </c>
      <c r="J86" t="s">
        <v>66</v>
      </c>
      <c r="K86">
        <v>0.8</v>
      </c>
      <c r="L86">
        <v>80</v>
      </c>
      <c r="M86" t="str">
        <f>_xlfn.XLOOKUP(SHCS[[#This Row],[QUERY]],NUTS[MEDIDA],NUTS[$SLD@T-NUT-1],0/0,0,1)&amp;".SLDPRT"</f>
        <v>13115.SLDPRT</v>
      </c>
      <c r="N86" t="str">
        <f>SHCS[[#This Row],[SERIE]]&amp;SHCS[[#This Row],[MEDIDA]]</f>
        <v>S30M5</v>
      </c>
      <c r="O86" t="str">
        <f>SHCS[[#This Row],[SCREW]]&amp;" "&amp;SHCS[[#This Row],[MEDIDA]]&amp;" X "&amp;SHCS[[#This Row],[PITCH]]&amp;" X "&amp;SHCS[[#This Row],[LENGTH]]&amp;".SLDASM"</f>
        <v>B18.3.1M M5 X 0.8 X 80.SLDASM</v>
      </c>
      <c r="P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80 C/T-NUT S30</v>
      </c>
      <c r="Q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80.SLDASM</v>
      </c>
      <c r="R8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7" spans="1:18" x14ac:dyDescent="0.25">
      <c r="A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90</v>
      </c>
      <c r="B8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90</v>
      </c>
      <c r="C87" t="s">
        <v>83</v>
      </c>
      <c r="D87" t="s">
        <v>85</v>
      </c>
      <c r="E87" t="s">
        <v>89</v>
      </c>
      <c r="G87" t="s">
        <v>80</v>
      </c>
      <c r="H87" t="s">
        <v>77</v>
      </c>
      <c r="I87" t="s">
        <v>8</v>
      </c>
      <c r="J87" t="s">
        <v>66</v>
      </c>
      <c r="K87">
        <v>0.8</v>
      </c>
      <c r="L87">
        <v>90</v>
      </c>
      <c r="M87" t="str">
        <f>_xlfn.XLOOKUP(SHCS[[#This Row],[QUERY]],NUTS[MEDIDA],NUTS[$SLD@T-NUT-1],0/0,0,1)&amp;".SLDPRT"</f>
        <v>13115.SLDPRT</v>
      </c>
      <c r="N87" t="str">
        <f>SHCS[[#This Row],[SERIE]]&amp;SHCS[[#This Row],[MEDIDA]]</f>
        <v>S30M5</v>
      </c>
      <c r="O87" t="str">
        <f>SHCS[[#This Row],[SCREW]]&amp;" "&amp;SHCS[[#This Row],[MEDIDA]]&amp;" X "&amp;SHCS[[#This Row],[PITCH]]&amp;" X "&amp;SHCS[[#This Row],[LENGTH]]&amp;".SLDASM"</f>
        <v>B18.3.1M M5 X 0.8 X 90.SLDASM</v>
      </c>
      <c r="P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90 C/T-NUT S30</v>
      </c>
      <c r="Q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90.SLDASM</v>
      </c>
      <c r="R8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8" spans="1:18" x14ac:dyDescent="0.25">
      <c r="A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OXIDE\M5\B18.3.1M W_T-NUT S30 M5 X 0.8 X 100</v>
      </c>
      <c r="B8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M5 X 0.8 X 100</v>
      </c>
      <c r="C88" t="s">
        <v>83</v>
      </c>
      <c r="D88" t="s">
        <v>85</v>
      </c>
      <c r="E88" t="s">
        <v>89</v>
      </c>
      <c r="G88" t="s">
        <v>80</v>
      </c>
      <c r="H88" t="s">
        <v>77</v>
      </c>
      <c r="I88" t="s">
        <v>8</v>
      </c>
      <c r="J88" t="s">
        <v>66</v>
      </c>
      <c r="K88">
        <v>0.8</v>
      </c>
      <c r="L88">
        <v>100</v>
      </c>
      <c r="M88" t="str">
        <f>_xlfn.XLOOKUP(SHCS[[#This Row],[QUERY]],NUTS[MEDIDA],NUTS[$SLD@T-NUT-1],0/0,0,1)&amp;".SLDPRT"</f>
        <v>13115.SLDPRT</v>
      </c>
      <c r="N88" t="str">
        <f>SHCS[[#This Row],[SERIE]]&amp;SHCS[[#This Row],[MEDIDA]]</f>
        <v>S30M5</v>
      </c>
      <c r="O88" t="str">
        <f>SHCS[[#This Row],[SCREW]]&amp;" "&amp;SHCS[[#This Row],[MEDIDA]]&amp;" X "&amp;SHCS[[#This Row],[PITCH]]&amp;" X "&amp;SHCS[[#This Row],[LENGTH]]&amp;".SLDASM"</f>
        <v>B18.3.1M M5 X 0.8 X 100.SLDASM</v>
      </c>
      <c r="P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100 C/T-NUT S30</v>
      </c>
      <c r="Q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100.SLDASM</v>
      </c>
      <c r="R8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89" spans="1:18" x14ac:dyDescent="0.25">
      <c r="A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10</v>
      </c>
      <c r="B8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10</v>
      </c>
      <c r="C89" t="s">
        <v>83</v>
      </c>
      <c r="D89" t="s">
        <v>85</v>
      </c>
      <c r="E89" t="s">
        <v>89</v>
      </c>
      <c r="G89" t="s">
        <v>80</v>
      </c>
      <c r="H89" t="s">
        <v>77</v>
      </c>
      <c r="I89" t="s">
        <v>9</v>
      </c>
      <c r="J89" t="s">
        <v>66</v>
      </c>
      <c r="K89">
        <v>1</v>
      </c>
      <c r="L89">
        <v>10</v>
      </c>
      <c r="M89" t="str">
        <f>_xlfn.XLOOKUP(SHCS[[#This Row],[QUERY]],NUTS[MEDIDA],NUTS[$SLD@T-NUT-1],0/0,0,1)&amp;".SLDPRT"</f>
        <v>13117.SLDPRT</v>
      </c>
      <c r="N89" t="str">
        <f>SHCS[[#This Row],[SERIE]]&amp;SHCS[[#This Row],[MEDIDA]]</f>
        <v>S30M6</v>
      </c>
      <c r="O89" t="str">
        <f>SHCS[[#This Row],[SCREW]]&amp;" "&amp;SHCS[[#This Row],[MEDIDA]]&amp;" X "&amp;SHCS[[#This Row],[PITCH]]&amp;" X "&amp;SHCS[[#This Row],[LENGTH]]&amp;".SLDASM"</f>
        <v>B18.3.1M M6 X 1 X 10.SLDASM</v>
      </c>
      <c r="P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 C/T-NUT S30</v>
      </c>
      <c r="Q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10.SLDASM</v>
      </c>
      <c r="R8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0" spans="1:18" x14ac:dyDescent="0.25">
      <c r="A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12</v>
      </c>
      <c r="B9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12</v>
      </c>
      <c r="C90" t="s">
        <v>83</v>
      </c>
      <c r="D90" t="s">
        <v>85</v>
      </c>
      <c r="E90" t="s">
        <v>89</v>
      </c>
      <c r="G90" t="s">
        <v>80</v>
      </c>
      <c r="H90" t="s">
        <v>77</v>
      </c>
      <c r="I90" t="s">
        <v>9</v>
      </c>
      <c r="J90" t="s">
        <v>66</v>
      </c>
      <c r="K90">
        <v>1</v>
      </c>
      <c r="L90">
        <v>12</v>
      </c>
      <c r="M90" t="str">
        <f>_xlfn.XLOOKUP(SHCS[[#This Row],[QUERY]],NUTS[MEDIDA],NUTS[$SLD@T-NUT-1],0/0,0,1)&amp;".SLDPRT"</f>
        <v>13117.SLDPRT</v>
      </c>
      <c r="N90" t="str">
        <f>SHCS[[#This Row],[SERIE]]&amp;SHCS[[#This Row],[MEDIDA]]</f>
        <v>S30M6</v>
      </c>
      <c r="O90" t="str">
        <f>SHCS[[#This Row],[SCREW]]&amp;" "&amp;SHCS[[#This Row],[MEDIDA]]&amp;" X "&amp;SHCS[[#This Row],[PITCH]]&amp;" X "&amp;SHCS[[#This Row],[LENGTH]]&amp;".SLDASM"</f>
        <v>B18.3.1M M6 X 1 X 12.SLDASM</v>
      </c>
      <c r="P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 C/T-NUT S30</v>
      </c>
      <c r="Q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12.SLDASM</v>
      </c>
      <c r="R9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1" spans="1:18" x14ac:dyDescent="0.25">
      <c r="A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16</v>
      </c>
      <c r="B9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16</v>
      </c>
      <c r="C91" t="s">
        <v>83</v>
      </c>
      <c r="D91" t="s">
        <v>85</v>
      </c>
      <c r="E91" t="s">
        <v>89</v>
      </c>
      <c r="G91" t="s">
        <v>80</v>
      </c>
      <c r="H91" t="s">
        <v>77</v>
      </c>
      <c r="I91" t="s">
        <v>9</v>
      </c>
      <c r="J91" t="s">
        <v>66</v>
      </c>
      <c r="K91">
        <v>1</v>
      </c>
      <c r="L91">
        <v>16</v>
      </c>
      <c r="M91" t="str">
        <f>_xlfn.XLOOKUP(SHCS[[#This Row],[QUERY]],NUTS[MEDIDA],NUTS[$SLD@T-NUT-1],0/0,0,1)&amp;".SLDPRT"</f>
        <v>13117.SLDPRT</v>
      </c>
      <c r="N91" t="str">
        <f>SHCS[[#This Row],[SERIE]]&amp;SHCS[[#This Row],[MEDIDA]]</f>
        <v>S30M6</v>
      </c>
      <c r="O91" t="str">
        <f>SHCS[[#This Row],[SCREW]]&amp;" "&amp;SHCS[[#This Row],[MEDIDA]]&amp;" X "&amp;SHCS[[#This Row],[PITCH]]&amp;" X "&amp;SHCS[[#This Row],[LENGTH]]&amp;".SLDASM"</f>
        <v>B18.3.1M M6 X 1 X 16.SLDASM</v>
      </c>
      <c r="P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16 C/T-NUT S30</v>
      </c>
      <c r="Q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16.SLDASM</v>
      </c>
      <c r="R9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2" spans="1:18" x14ac:dyDescent="0.25">
      <c r="A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20</v>
      </c>
      <c r="B9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20</v>
      </c>
      <c r="C92" t="s">
        <v>83</v>
      </c>
      <c r="D92" t="s">
        <v>85</v>
      </c>
      <c r="E92" t="s">
        <v>89</v>
      </c>
      <c r="G92" t="s">
        <v>80</v>
      </c>
      <c r="H92" t="s">
        <v>77</v>
      </c>
      <c r="I92" t="s">
        <v>9</v>
      </c>
      <c r="J92" t="s">
        <v>66</v>
      </c>
      <c r="K92">
        <v>1</v>
      </c>
      <c r="L92">
        <v>20</v>
      </c>
      <c r="M92" t="str">
        <f>_xlfn.XLOOKUP(SHCS[[#This Row],[QUERY]],NUTS[MEDIDA],NUTS[$SLD@T-NUT-1],0/0,0,1)&amp;".SLDPRT"</f>
        <v>13117.SLDPRT</v>
      </c>
      <c r="N92" t="str">
        <f>SHCS[[#This Row],[SERIE]]&amp;SHCS[[#This Row],[MEDIDA]]</f>
        <v>S30M6</v>
      </c>
      <c r="O92" t="str">
        <f>SHCS[[#This Row],[SCREW]]&amp;" "&amp;SHCS[[#This Row],[MEDIDA]]&amp;" X "&amp;SHCS[[#This Row],[PITCH]]&amp;" X "&amp;SHCS[[#This Row],[LENGTH]]&amp;".SLDASM"</f>
        <v>B18.3.1M M6 X 1 X 20.SLDASM</v>
      </c>
      <c r="P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20 C/T-NUT S30</v>
      </c>
      <c r="Q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20.SLDASM</v>
      </c>
      <c r="R9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3" spans="1:18" x14ac:dyDescent="0.25">
      <c r="A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25</v>
      </c>
      <c r="B9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25</v>
      </c>
      <c r="C93" t="s">
        <v>83</v>
      </c>
      <c r="D93" t="s">
        <v>85</v>
      </c>
      <c r="E93" t="s">
        <v>89</v>
      </c>
      <c r="G93" t="s">
        <v>80</v>
      </c>
      <c r="H93" t="s">
        <v>77</v>
      </c>
      <c r="I93" t="s">
        <v>9</v>
      </c>
      <c r="J93" t="s">
        <v>66</v>
      </c>
      <c r="K93">
        <v>1</v>
      </c>
      <c r="L93">
        <v>25</v>
      </c>
      <c r="M93" t="str">
        <f>_xlfn.XLOOKUP(SHCS[[#This Row],[QUERY]],NUTS[MEDIDA],NUTS[$SLD@T-NUT-1],0/0,0,1)&amp;".SLDPRT"</f>
        <v>13117.SLDPRT</v>
      </c>
      <c r="N93" t="str">
        <f>SHCS[[#This Row],[SERIE]]&amp;SHCS[[#This Row],[MEDIDA]]</f>
        <v>S30M6</v>
      </c>
      <c r="O93" t="str">
        <f>SHCS[[#This Row],[SCREW]]&amp;" "&amp;SHCS[[#This Row],[MEDIDA]]&amp;" X "&amp;SHCS[[#This Row],[PITCH]]&amp;" X "&amp;SHCS[[#This Row],[LENGTH]]&amp;".SLDASM"</f>
        <v>B18.3.1M M6 X 1 X 25.SLDASM</v>
      </c>
      <c r="P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25 C/T-NUT S30</v>
      </c>
      <c r="Q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25.SLDASM</v>
      </c>
      <c r="R9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4" spans="1:18" x14ac:dyDescent="0.25">
      <c r="A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30</v>
      </c>
      <c r="B9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30</v>
      </c>
      <c r="C94" t="s">
        <v>83</v>
      </c>
      <c r="D94" t="s">
        <v>85</v>
      </c>
      <c r="E94" t="s">
        <v>89</v>
      </c>
      <c r="G94" t="s">
        <v>80</v>
      </c>
      <c r="H94" t="s">
        <v>77</v>
      </c>
      <c r="I94" t="s">
        <v>9</v>
      </c>
      <c r="J94" t="s">
        <v>66</v>
      </c>
      <c r="K94">
        <v>1</v>
      </c>
      <c r="L94">
        <v>30</v>
      </c>
      <c r="M94" t="str">
        <f>_xlfn.XLOOKUP(SHCS[[#This Row],[QUERY]],NUTS[MEDIDA],NUTS[$SLD@T-NUT-1],0/0,0,1)&amp;".SLDPRT"</f>
        <v>13117.SLDPRT</v>
      </c>
      <c r="N94" t="str">
        <f>SHCS[[#This Row],[SERIE]]&amp;SHCS[[#This Row],[MEDIDA]]</f>
        <v>S30M6</v>
      </c>
      <c r="O94" t="str">
        <f>SHCS[[#This Row],[SCREW]]&amp;" "&amp;SHCS[[#This Row],[MEDIDA]]&amp;" X "&amp;SHCS[[#This Row],[PITCH]]&amp;" X "&amp;SHCS[[#This Row],[LENGTH]]&amp;".SLDASM"</f>
        <v>B18.3.1M M6 X 1 X 30.SLDASM</v>
      </c>
      <c r="P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30 C/T-NUT S30</v>
      </c>
      <c r="Q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30.SLDASM</v>
      </c>
      <c r="R9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5" spans="1:18" x14ac:dyDescent="0.25">
      <c r="A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35</v>
      </c>
      <c r="B9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35</v>
      </c>
      <c r="C95" t="s">
        <v>83</v>
      </c>
      <c r="D95" t="s">
        <v>85</v>
      </c>
      <c r="E95" t="s">
        <v>89</v>
      </c>
      <c r="G95" t="s">
        <v>80</v>
      </c>
      <c r="H95" t="s">
        <v>77</v>
      </c>
      <c r="I95" t="s">
        <v>9</v>
      </c>
      <c r="J95" t="s">
        <v>66</v>
      </c>
      <c r="K95">
        <v>1</v>
      </c>
      <c r="L95">
        <v>35</v>
      </c>
      <c r="M95" t="str">
        <f>_xlfn.XLOOKUP(SHCS[[#This Row],[QUERY]],NUTS[MEDIDA],NUTS[$SLD@T-NUT-1],0/0,0,1)&amp;".SLDPRT"</f>
        <v>13117.SLDPRT</v>
      </c>
      <c r="N95" t="str">
        <f>SHCS[[#This Row],[SERIE]]&amp;SHCS[[#This Row],[MEDIDA]]</f>
        <v>S30M6</v>
      </c>
      <c r="O95" t="str">
        <f>SHCS[[#This Row],[SCREW]]&amp;" "&amp;SHCS[[#This Row],[MEDIDA]]&amp;" X "&amp;SHCS[[#This Row],[PITCH]]&amp;" X "&amp;SHCS[[#This Row],[LENGTH]]&amp;".SLDASM"</f>
        <v>B18.3.1M M6 X 1 X 35.SLDASM</v>
      </c>
      <c r="P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35 C/T-NUT S30</v>
      </c>
      <c r="Q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35.SLDASM</v>
      </c>
      <c r="R9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6" spans="1:18" x14ac:dyDescent="0.25">
      <c r="A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40</v>
      </c>
      <c r="B9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40</v>
      </c>
      <c r="C96" t="s">
        <v>83</v>
      </c>
      <c r="D96" t="s">
        <v>85</v>
      </c>
      <c r="E96" t="s">
        <v>89</v>
      </c>
      <c r="G96" t="s">
        <v>80</v>
      </c>
      <c r="H96" t="s">
        <v>77</v>
      </c>
      <c r="I96" t="s">
        <v>9</v>
      </c>
      <c r="J96" t="s">
        <v>66</v>
      </c>
      <c r="K96">
        <v>1</v>
      </c>
      <c r="L96">
        <v>40</v>
      </c>
      <c r="M96" t="str">
        <f>_xlfn.XLOOKUP(SHCS[[#This Row],[QUERY]],NUTS[MEDIDA],NUTS[$SLD@T-NUT-1],0/0,0,1)&amp;".SLDPRT"</f>
        <v>13117.SLDPRT</v>
      </c>
      <c r="N96" t="str">
        <f>SHCS[[#This Row],[SERIE]]&amp;SHCS[[#This Row],[MEDIDA]]</f>
        <v>S30M6</v>
      </c>
      <c r="O96" t="str">
        <f>SHCS[[#This Row],[SCREW]]&amp;" "&amp;SHCS[[#This Row],[MEDIDA]]&amp;" X "&amp;SHCS[[#This Row],[PITCH]]&amp;" X "&amp;SHCS[[#This Row],[LENGTH]]&amp;".SLDASM"</f>
        <v>B18.3.1M M6 X 1 X 40.SLDASM</v>
      </c>
      <c r="P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40 C/T-NUT S30</v>
      </c>
      <c r="Q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40.SLDASM</v>
      </c>
      <c r="R9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7" spans="1:18" x14ac:dyDescent="0.25">
      <c r="A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45</v>
      </c>
      <c r="B9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45</v>
      </c>
      <c r="C97" t="s">
        <v>83</v>
      </c>
      <c r="D97" t="s">
        <v>85</v>
      </c>
      <c r="E97" t="s">
        <v>89</v>
      </c>
      <c r="G97" t="s">
        <v>80</v>
      </c>
      <c r="H97" t="s">
        <v>77</v>
      </c>
      <c r="I97" t="s">
        <v>9</v>
      </c>
      <c r="J97" t="s">
        <v>66</v>
      </c>
      <c r="K97">
        <v>1</v>
      </c>
      <c r="L97">
        <v>45</v>
      </c>
      <c r="M97" t="str">
        <f>_xlfn.XLOOKUP(SHCS[[#This Row],[QUERY]],NUTS[MEDIDA],NUTS[$SLD@T-NUT-1],0/0,0,1)&amp;".SLDPRT"</f>
        <v>13117.SLDPRT</v>
      </c>
      <c r="N97" t="str">
        <f>SHCS[[#This Row],[SERIE]]&amp;SHCS[[#This Row],[MEDIDA]]</f>
        <v>S30M6</v>
      </c>
      <c r="O97" t="str">
        <f>SHCS[[#This Row],[SCREW]]&amp;" "&amp;SHCS[[#This Row],[MEDIDA]]&amp;" X "&amp;SHCS[[#This Row],[PITCH]]&amp;" X "&amp;SHCS[[#This Row],[LENGTH]]&amp;".SLDASM"</f>
        <v>B18.3.1M M6 X 1 X 45.SLDASM</v>
      </c>
      <c r="P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45 C/T-NUT S30</v>
      </c>
      <c r="Q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45.SLDASM</v>
      </c>
      <c r="R9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8" spans="1:18" x14ac:dyDescent="0.25">
      <c r="A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50</v>
      </c>
      <c r="B9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50</v>
      </c>
      <c r="C98" t="s">
        <v>83</v>
      </c>
      <c r="D98" t="s">
        <v>85</v>
      </c>
      <c r="E98" t="s">
        <v>89</v>
      </c>
      <c r="G98" t="s">
        <v>80</v>
      </c>
      <c r="H98" t="s">
        <v>77</v>
      </c>
      <c r="I98" t="s">
        <v>9</v>
      </c>
      <c r="J98" t="s">
        <v>66</v>
      </c>
      <c r="K98">
        <v>1</v>
      </c>
      <c r="L98">
        <v>50</v>
      </c>
      <c r="M98" t="str">
        <f>_xlfn.XLOOKUP(SHCS[[#This Row],[QUERY]],NUTS[MEDIDA],NUTS[$SLD@T-NUT-1],0/0,0,1)&amp;".SLDPRT"</f>
        <v>13117.SLDPRT</v>
      </c>
      <c r="N98" t="str">
        <f>SHCS[[#This Row],[SERIE]]&amp;SHCS[[#This Row],[MEDIDA]]</f>
        <v>S30M6</v>
      </c>
      <c r="O98" t="str">
        <f>SHCS[[#This Row],[SCREW]]&amp;" "&amp;SHCS[[#This Row],[MEDIDA]]&amp;" X "&amp;SHCS[[#This Row],[PITCH]]&amp;" X "&amp;SHCS[[#This Row],[LENGTH]]&amp;".SLDASM"</f>
        <v>B18.3.1M M6 X 1 X 50.SLDASM</v>
      </c>
      <c r="P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50 C/T-NUT S30</v>
      </c>
      <c r="Q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50.SLDASM</v>
      </c>
      <c r="R9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99" spans="1:18" x14ac:dyDescent="0.25">
      <c r="A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55</v>
      </c>
      <c r="B9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55</v>
      </c>
      <c r="C99" t="s">
        <v>83</v>
      </c>
      <c r="D99" t="s">
        <v>85</v>
      </c>
      <c r="E99" t="s">
        <v>89</v>
      </c>
      <c r="G99" t="s">
        <v>80</v>
      </c>
      <c r="H99" t="s">
        <v>77</v>
      </c>
      <c r="I99" t="s">
        <v>9</v>
      </c>
      <c r="J99" t="s">
        <v>66</v>
      </c>
      <c r="K99">
        <v>1</v>
      </c>
      <c r="L99">
        <v>55</v>
      </c>
      <c r="M99" t="str">
        <f>_xlfn.XLOOKUP(SHCS[[#This Row],[QUERY]],NUTS[MEDIDA],NUTS[$SLD@T-NUT-1],0/0,0,1)&amp;".SLDPRT"</f>
        <v>13117.SLDPRT</v>
      </c>
      <c r="N99" t="str">
        <f>SHCS[[#This Row],[SERIE]]&amp;SHCS[[#This Row],[MEDIDA]]</f>
        <v>S30M6</v>
      </c>
      <c r="O99" t="str">
        <f>SHCS[[#This Row],[SCREW]]&amp;" "&amp;SHCS[[#This Row],[MEDIDA]]&amp;" X "&amp;SHCS[[#This Row],[PITCH]]&amp;" X "&amp;SHCS[[#This Row],[LENGTH]]&amp;".SLDASM"</f>
        <v>B18.3.1M M6 X 1 X 55.SLDASM</v>
      </c>
      <c r="P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55 C/T-NUT S30</v>
      </c>
      <c r="Q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55.SLDASM</v>
      </c>
      <c r="R9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0" spans="1:18" x14ac:dyDescent="0.25">
      <c r="A1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60</v>
      </c>
      <c r="B10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60</v>
      </c>
      <c r="C100" t="s">
        <v>83</v>
      </c>
      <c r="D100" t="s">
        <v>85</v>
      </c>
      <c r="E100" t="s">
        <v>89</v>
      </c>
      <c r="G100" t="s">
        <v>80</v>
      </c>
      <c r="H100" t="s">
        <v>77</v>
      </c>
      <c r="I100" t="s">
        <v>9</v>
      </c>
      <c r="J100" t="s">
        <v>66</v>
      </c>
      <c r="K100">
        <v>1</v>
      </c>
      <c r="L100">
        <v>60</v>
      </c>
      <c r="M100" t="str">
        <f>_xlfn.XLOOKUP(SHCS[[#This Row],[QUERY]],NUTS[MEDIDA],NUTS[$SLD@T-NUT-1],0/0,0,1)&amp;".SLDPRT"</f>
        <v>13117.SLDPRT</v>
      </c>
      <c r="N100" t="str">
        <f>SHCS[[#This Row],[SERIE]]&amp;SHCS[[#This Row],[MEDIDA]]</f>
        <v>S30M6</v>
      </c>
      <c r="O100" t="str">
        <f>SHCS[[#This Row],[SCREW]]&amp;" "&amp;SHCS[[#This Row],[MEDIDA]]&amp;" X "&amp;SHCS[[#This Row],[PITCH]]&amp;" X "&amp;SHCS[[#This Row],[LENGTH]]&amp;".SLDASM"</f>
        <v>B18.3.1M M6 X 1 X 60.SLDASM</v>
      </c>
      <c r="P1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60 C/T-NUT S30</v>
      </c>
      <c r="Q1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60.SLDASM</v>
      </c>
      <c r="R10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1" spans="1:18" x14ac:dyDescent="0.25">
      <c r="A1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65</v>
      </c>
      <c r="B10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65</v>
      </c>
      <c r="C101" t="s">
        <v>83</v>
      </c>
      <c r="D101" t="s">
        <v>85</v>
      </c>
      <c r="E101" t="s">
        <v>89</v>
      </c>
      <c r="G101" t="s">
        <v>80</v>
      </c>
      <c r="H101" t="s">
        <v>77</v>
      </c>
      <c r="I101" t="s">
        <v>9</v>
      </c>
      <c r="J101" t="s">
        <v>66</v>
      </c>
      <c r="K101">
        <v>1</v>
      </c>
      <c r="L101">
        <v>65</v>
      </c>
      <c r="M101" t="str">
        <f>_xlfn.XLOOKUP(SHCS[[#This Row],[QUERY]],NUTS[MEDIDA],NUTS[$SLD@T-NUT-1],0/0,0,1)&amp;".SLDPRT"</f>
        <v>13117.SLDPRT</v>
      </c>
      <c r="N101" t="str">
        <f>SHCS[[#This Row],[SERIE]]&amp;SHCS[[#This Row],[MEDIDA]]</f>
        <v>S30M6</v>
      </c>
      <c r="O101" t="str">
        <f>SHCS[[#This Row],[SCREW]]&amp;" "&amp;SHCS[[#This Row],[MEDIDA]]&amp;" X "&amp;SHCS[[#This Row],[PITCH]]&amp;" X "&amp;SHCS[[#This Row],[LENGTH]]&amp;".SLDASM"</f>
        <v>B18.3.1M M6 X 1 X 65.SLDASM</v>
      </c>
      <c r="P1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65 C/T-NUT S30</v>
      </c>
      <c r="Q1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65.SLDASM</v>
      </c>
      <c r="R10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2" spans="1:18" x14ac:dyDescent="0.25">
      <c r="A1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70</v>
      </c>
      <c r="B10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70</v>
      </c>
      <c r="C102" t="s">
        <v>83</v>
      </c>
      <c r="D102" t="s">
        <v>85</v>
      </c>
      <c r="E102" t="s">
        <v>89</v>
      </c>
      <c r="G102" t="s">
        <v>80</v>
      </c>
      <c r="H102" t="s">
        <v>77</v>
      </c>
      <c r="I102" t="s">
        <v>9</v>
      </c>
      <c r="J102" t="s">
        <v>66</v>
      </c>
      <c r="K102">
        <v>1</v>
      </c>
      <c r="L102">
        <v>70</v>
      </c>
      <c r="M102" t="str">
        <f>_xlfn.XLOOKUP(SHCS[[#This Row],[QUERY]],NUTS[MEDIDA],NUTS[$SLD@T-NUT-1],0/0,0,1)&amp;".SLDPRT"</f>
        <v>13117.SLDPRT</v>
      </c>
      <c r="N102" t="str">
        <f>SHCS[[#This Row],[SERIE]]&amp;SHCS[[#This Row],[MEDIDA]]</f>
        <v>S30M6</v>
      </c>
      <c r="O102" t="str">
        <f>SHCS[[#This Row],[SCREW]]&amp;" "&amp;SHCS[[#This Row],[MEDIDA]]&amp;" X "&amp;SHCS[[#This Row],[PITCH]]&amp;" X "&amp;SHCS[[#This Row],[LENGTH]]&amp;".SLDASM"</f>
        <v>B18.3.1M M6 X 1 X 70.SLDASM</v>
      </c>
      <c r="P1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70 C/T-NUT S30</v>
      </c>
      <c r="Q1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70.SLDASM</v>
      </c>
      <c r="R10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3" spans="1:18" x14ac:dyDescent="0.25">
      <c r="A1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80</v>
      </c>
      <c r="B10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80</v>
      </c>
      <c r="C103" t="s">
        <v>83</v>
      </c>
      <c r="D103" t="s">
        <v>85</v>
      </c>
      <c r="E103" t="s">
        <v>89</v>
      </c>
      <c r="G103" t="s">
        <v>80</v>
      </c>
      <c r="H103" t="s">
        <v>77</v>
      </c>
      <c r="I103" t="s">
        <v>9</v>
      </c>
      <c r="J103" t="s">
        <v>66</v>
      </c>
      <c r="K103">
        <v>1</v>
      </c>
      <c r="L103">
        <v>80</v>
      </c>
      <c r="M103" t="str">
        <f>_xlfn.XLOOKUP(SHCS[[#This Row],[QUERY]],NUTS[MEDIDA],NUTS[$SLD@T-NUT-1],0/0,0,1)&amp;".SLDPRT"</f>
        <v>13117.SLDPRT</v>
      </c>
      <c r="N103" t="str">
        <f>SHCS[[#This Row],[SERIE]]&amp;SHCS[[#This Row],[MEDIDA]]</f>
        <v>S30M6</v>
      </c>
      <c r="O103" t="str">
        <f>SHCS[[#This Row],[SCREW]]&amp;" "&amp;SHCS[[#This Row],[MEDIDA]]&amp;" X "&amp;SHCS[[#This Row],[PITCH]]&amp;" X "&amp;SHCS[[#This Row],[LENGTH]]&amp;".SLDASM"</f>
        <v>B18.3.1M M6 X 1 X 80.SLDASM</v>
      </c>
      <c r="P1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80 C/T-NUT S30</v>
      </c>
      <c r="Q1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80.SLDASM</v>
      </c>
      <c r="R10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4" spans="1:18" x14ac:dyDescent="0.25">
      <c r="A1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90</v>
      </c>
      <c r="B10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90</v>
      </c>
      <c r="C104" t="s">
        <v>83</v>
      </c>
      <c r="D104" t="s">
        <v>85</v>
      </c>
      <c r="E104" t="s">
        <v>89</v>
      </c>
      <c r="G104" t="s">
        <v>80</v>
      </c>
      <c r="H104" t="s">
        <v>77</v>
      </c>
      <c r="I104" t="s">
        <v>9</v>
      </c>
      <c r="J104" t="s">
        <v>66</v>
      </c>
      <c r="K104">
        <v>1</v>
      </c>
      <c r="L104">
        <v>90</v>
      </c>
      <c r="M104" t="str">
        <f>_xlfn.XLOOKUP(SHCS[[#This Row],[QUERY]],NUTS[MEDIDA],NUTS[$SLD@T-NUT-1],0/0,0,1)&amp;".SLDPRT"</f>
        <v>13117.SLDPRT</v>
      </c>
      <c r="N104" t="str">
        <f>SHCS[[#This Row],[SERIE]]&amp;SHCS[[#This Row],[MEDIDA]]</f>
        <v>S30M6</v>
      </c>
      <c r="O104" t="str">
        <f>SHCS[[#This Row],[SCREW]]&amp;" "&amp;SHCS[[#This Row],[MEDIDA]]&amp;" X "&amp;SHCS[[#This Row],[PITCH]]&amp;" X "&amp;SHCS[[#This Row],[LENGTH]]&amp;".SLDASM"</f>
        <v>B18.3.1M M6 X 1 X 90.SLDASM</v>
      </c>
      <c r="P1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90 C/T-NUT S30</v>
      </c>
      <c r="Q1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90.SLDASM</v>
      </c>
      <c r="R10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5" spans="1:18" x14ac:dyDescent="0.25">
      <c r="A1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100</v>
      </c>
      <c r="B10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100</v>
      </c>
      <c r="C105" t="s">
        <v>83</v>
      </c>
      <c r="D105" t="s">
        <v>85</v>
      </c>
      <c r="E105" t="s">
        <v>89</v>
      </c>
      <c r="G105" t="s">
        <v>80</v>
      </c>
      <c r="H105" t="s">
        <v>77</v>
      </c>
      <c r="I105" t="s">
        <v>9</v>
      </c>
      <c r="J105" t="s">
        <v>66</v>
      </c>
      <c r="K105">
        <v>1</v>
      </c>
      <c r="L105">
        <v>100</v>
      </c>
      <c r="M105" t="str">
        <f>_xlfn.XLOOKUP(SHCS[[#This Row],[QUERY]],NUTS[MEDIDA],NUTS[$SLD@T-NUT-1],0/0,0,1)&amp;".SLDPRT"</f>
        <v>13117.SLDPRT</v>
      </c>
      <c r="N105" t="str">
        <f>SHCS[[#This Row],[SERIE]]&amp;SHCS[[#This Row],[MEDIDA]]</f>
        <v>S30M6</v>
      </c>
      <c r="O105" t="str">
        <f>SHCS[[#This Row],[SCREW]]&amp;" "&amp;SHCS[[#This Row],[MEDIDA]]&amp;" X "&amp;SHCS[[#This Row],[PITCH]]&amp;" X "&amp;SHCS[[#This Row],[LENGTH]]&amp;".SLDASM"</f>
        <v>B18.3.1M M6 X 1 X 100.SLDASM</v>
      </c>
      <c r="P1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100 C/T-NUT S30</v>
      </c>
      <c r="Q1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100.SLDASM</v>
      </c>
      <c r="R10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6" spans="1:18" x14ac:dyDescent="0.25">
      <c r="A1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110</v>
      </c>
      <c r="B10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110</v>
      </c>
      <c r="C106" t="s">
        <v>83</v>
      </c>
      <c r="D106" t="s">
        <v>85</v>
      </c>
      <c r="E106" t="s">
        <v>89</v>
      </c>
      <c r="G106" t="s">
        <v>80</v>
      </c>
      <c r="H106" t="s">
        <v>77</v>
      </c>
      <c r="I106" t="s">
        <v>9</v>
      </c>
      <c r="J106" t="s">
        <v>66</v>
      </c>
      <c r="K106">
        <v>1</v>
      </c>
      <c r="L106">
        <v>110</v>
      </c>
      <c r="M106" t="str">
        <f>_xlfn.XLOOKUP(SHCS[[#This Row],[QUERY]],NUTS[MEDIDA],NUTS[$SLD@T-NUT-1],0/0,0,1)&amp;".SLDPRT"</f>
        <v>13117.SLDPRT</v>
      </c>
      <c r="N106" t="str">
        <f>SHCS[[#This Row],[SERIE]]&amp;SHCS[[#This Row],[MEDIDA]]</f>
        <v>S30M6</v>
      </c>
      <c r="O106" t="str">
        <f>SHCS[[#This Row],[SCREW]]&amp;" "&amp;SHCS[[#This Row],[MEDIDA]]&amp;" X "&amp;SHCS[[#This Row],[PITCH]]&amp;" X "&amp;SHCS[[#This Row],[LENGTH]]&amp;".SLDASM"</f>
        <v>B18.3.1M M6 X 1 X 110.SLDASM</v>
      </c>
      <c r="P1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110 C/T-NUT S30</v>
      </c>
      <c r="Q1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110.SLDASM</v>
      </c>
      <c r="R10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7" spans="1:18" x14ac:dyDescent="0.25">
      <c r="A1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SHCS\BLACK OXIDE\M6\B18.3.1M W_T-NUT S30 M6 X 1 X 120</v>
      </c>
      <c r="B10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S30 M6 X 1 X 120</v>
      </c>
      <c r="C107" t="s">
        <v>83</v>
      </c>
      <c r="D107" t="s">
        <v>85</v>
      </c>
      <c r="E107" t="s">
        <v>89</v>
      </c>
      <c r="G107" t="s">
        <v>80</v>
      </c>
      <c r="H107" t="s">
        <v>77</v>
      </c>
      <c r="I107" t="s">
        <v>9</v>
      </c>
      <c r="J107" t="s">
        <v>66</v>
      </c>
      <c r="K107">
        <v>1</v>
      </c>
      <c r="L107">
        <v>120</v>
      </c>
      <c r="M107" t="str">
        <f>_xlfn.XLOOKUP(SHCS[[#This Row],[QUERY]],NUTS[MEDIDA],NUTS[$SLD@T-NUT-1],0/0,0,1)&amp;".SLDPRT"</f>
        <v>13117.SLDPRT</v>
      </c>
      <c r="N107" t="str">
        <f>SHCS[[#This Row],[SERIE]]&amp;SHCS[[#This Row],[MEDIDA]]</f>
        <v>S30M6</v>
      </c>
      <c r="O107" t="str">
        <f>SHCS[[#This Row],[SCREW]]&amp;" "&amp;SHCS[[#This Row],[MEDIDA]]&amp;" X "&amp;SHCS[[#This Row],[PITCH]]&amp;" X "&amp;SHCS[[#This Row],[LENGTH]]&amp;".SLDASM"</f>
        <v>B18.3.1M M6 X 1 X 120.SLDASM</v>
      </c>
      <c r="P1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120 C/T-NUT S30</v>
      </c>
      <c r="Q1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120.SLDASM</v>
      </c>
      <c r="R10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108" spans="1:18" x14ac:dyDescent="0.25">
      <c r="A1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6</v>
      </c>
      <c r="B10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6</v>
      </c>
      <c r="C108" t="s">
        <v>83</v>
      </c>
      <c r="D108" t="s">
        <v>85</v>
      </c>
      <c r="E108" t="s">
        <v>89</v>
      </c>
      <c r="G108" t="s">
        <v>80</v>
      </c>
      <c r="H108" t="s">
        <v>77</v>
      </c>
      <c r="I108" t="s">
        <v>7</v>
      </c>
      <c r="J108" t="s">
        <v>64</v>
      </c>
      <c r="K108">
        <v>0.7</v>
      </c>
      <c r="L108">
        <v>6</v>
      </c>
      <c r="M108" t="str">
        <f>_xlfn.XLOOKUP(SHCS[[#This Row],[QUERY]],NUTS[MEDIDA],NUTS[$SLD@T-NUT-1],0/0,0,1)&amp;".SLDPRT"</f>
        <v>13123.SLDPRT</v>
      </c>
      <c r="N108" t="str">
        <f>SHCS[[#This Row],[SERIE]]&amp;SHCS[[#This Row],[MEDIDA]]</f>
        <v>S45M4</v>
      </c>
      <c r="O108" t="str">
        <f>SHCS[[#This Row],[SCREW]]&amp;" "&amp;SHCS[[#This Row],[MEDIDA]]&amp;" X "&amp;SHCS[[#This Row],[PITCH]]&amp;" X "&amp;SHCS[[#This Row],[LENGTH]]&amp;".SLDASM"</f>
        <v>B18.3.1M M4 X 0.7 X 6.SLDASM</v>
      </c>
      <c r="P1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 C/T-NUT S45</v>
      </c>
      <c r="Q1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6.SLDASM</v>
      </c>
      <c r="R10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09" spans="1:18" x14ac:dyDescent="0.25">
      <c r="A1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8</v>
      </c>
      <c r="B10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8</v>
      </c>
      <c r="C109" t="s">
        <v>83</v>
      </c>
      <c r="D109" t="s">
        <v>85</v>
      </c>
      <c r="E109" t="s">
        <v>89</v>
      </c>
      <c r="G109" t="s">
        <v>80</v>
      </c>
      <c r="H109" t="s">
        <v>77</v>
      </c>
      <c r="I109" t="s">
        <v>7</v>
      </c>
      <c r="J109" t="s">
        <v>64</v>
      </c>
      <c r="K109">
        <v>0.7</v>
      </c>
      <c r="L109">
        <v>8</v>
      </c>
      <c r="M109" t="str">
        <f>_xlfn.XLOOKUP(SHCS[[#This Row],[QUERY]],NUTS[MEDIDA],NUTS[$SLD@T-NUT-1],0/0,0,1)&amp;".SLDPRT"</f>
        <v>13123.SLDPRT</v>
      </c>
      <c r="N109" t="str">
        <f>SHCS[[#This Row],[SERIE]]&amp;SHCS[[#This Row],[MEDIDA]]</f>
        <v>S45M4</v>
      </c>
      <c r="O109" t="str">
        <f>SHCS[[#This Row],[SCREW]]&amp;" "&amp;SHCS[[#This Row],[MEDIDA]]&amp;" X "&amp;SHCS[[#This Row],[PITCH]]&amp;" X "&amp;SHCS[[#This Row],[LENGTH]]&amp;".SLDASM"</f>
        <v>B18.3.1M M4 X 0.7 X 8.SLDASM</v>
      </c>
      <c r="P1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8 C/T-NUT S45</v>
      </c>
      <c r="Q1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8.SLDASM</v>
      </c>
      <c r="R10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0" spans="1:18" x14ac:dyDescent="0.25">
      <c r="A1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10</v>
      </c>
      <c r="B11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10</v>
      </c>
      <c r="C110" t="s">
        <v>83</v>
      </c>
      <c r="D110" t="s">
        <v>85</v>
      </c>
      <c r="E110" t="s">
        <v>89</v>
      </c>
      <c r="G110" t="s">
        <v>80</v>
      </c>
      <c r="H110" t="s">
        <v>77</v>
      </c>
      <c r="I110" t="s">
        <v>7</v>
      </c>
      <c r="J110" t="s">
        <v>64</v>
      </c>
      <c r="K110">
        <v>0.7</v>
      </c>
      <c r="L110">
        <v>10</v>
      </c>
      <c r="M110" t="str">
        <f>_xlfn.XLOOKUP(SHCS[[#This Row],[QUERY]],NUTS[MEDIDA],NUTS[$SLD@T-NUT-1],0/0,0,1)&amp;".SLDPRT"</f>
        <v>13123.SLDPRT</v>
      </c>
      <c r="N110" t="str">
        <f>SHCS[[#This Row],[SERIE]]&amp;SHCS[[#This Row],[MEDIDA]]</f>
        <v>S45M4</v>
      </c>
      <c r="O110" t="str">
        <f>SHCS[[#This Row],[SCREW]]&amp;" "&amp;SHCS[[#This Row],[MEDIDA]]&amp;" X "&amp;SHCS[[#This Row],[PITCH]]&amp;" X "&amp;SHCS[[#This Row],[LENGTH]]&amp;".SLDASM"</f>
        <v>B18.3.1M M4 X 0.7 X 10.SLDASM</v>
      </c>
      <c r="P1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10 C/T-NUT S45</v>
      </c>
      <c r="Q1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10.SLDASM</v>
      </c>
      <c r="R11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1" spans="1:18" x14ac:dyDescent="0.25">
      <c r="A1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12</v>
      </c>
      <c r="B11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12</v>
      </c>
      <c r="C111" t="s">
        <v>83</v>
      </c>
      <c r="D111" t="s">
        <v>85</v>
      </c>
      <c r="E111" t="s">
        <v>89</v>
      </c>
      <c r="G111" t="s">
        <v>80</v>
      </c>
      <c r="H111" t="s">
        <v>77</v>
      </c>
      <c r="I111" t="s">
        <v>7</v>
      </c>
      <c r="J111" t="s">
        <v>64</v>
      </c>
      <c r="K111">
        <v>0.7</v>
      </c>
      <c r="L111">
        <v>12</v>
      </c>
      <c r="M111" t="str">
        <f>_xlfn.XLOOKUP(SHCS[[#This Row],[QUERY]],NUTS[MEDIDA],NUTS[$SLD@T-NUT-1],0/0,0,1)&amp;".SLDPRT"</f>
        <v>13123.SLDPRT</v>
      </c>
      <c r="N111" t="str">
        <f>SHCS[[#This Row],[SERIE]]&amp;SHCS[[#This Row],[MEDIDA]]</f>
        <v>S45M4</v>
      </c>
      <c r="O111" t="str">
        <f>SHCS[[#This Row],[SCREW]]&amp;" "&amp;SHCS[[#This Row],[MEDIDA]]&amp;" X "&amp;SHCS[[#This Row],[PITCH]]&amp;" X "&amp;SHCS[[#This Row],[LENGTH]]&amp;".SLDASM"</f>
        <v>B18.3.1M M4 X 0.7 X 12.SLDASM</v>
      </c>
      <c r="P1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12 C/T-NUT S45</v>
      </c>
      <c r="Q1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12.SLDASM</v>
      </c>
      <c r="R11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2" spans="1:18" x14ac:dyDescent="0.25">
      <c r="A1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16</v>
      </c>
      <c r="B11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16</v>
      </c>
      <c r="C112" t="s">
        <v>83</v>
      </c>
      <c r="D112" t="s">
        <v>85</v>
      </c>
      <c r="E112" t="s">
        <v>89</v>
      </c>
      <c r="G112" t="s">
        <v>80</v>
      </c>
      <c r="H112" t="s">
        <v>77</v>
      </c>
      <c r="I112" t="s">
        <v>7</v>
      </c>
      <c r="J112" t="s">
        <v>64</v>
      </c>
      <c r="K112">
        <v>0.7</v>
      </c>
      <c r="L112">
        <v>16</v>
      </c>
      <c r="M112" t="str">
        <f>_xlfn.XLOOKUP(SHCS[[#This Row],[QUERY]],NUTS[MEDIDA],NUTS[$SLD@T-NUT-1],0/0,0,1)&amp;".SLDPRT"</f>
        <v>13123.SLDPRT</v>
      </c>
      <c r="N112" t="str">
        <f>SHCS[[#This Row],[SERIE]]&amp;SHCS[[#This Row],[MEDIDA]]</f>
        <v>S45M4</v>
      </c>
      <c r="O112" t="str">
        <f>SHCS[[#This Row],[SCREW]]&amp;" "&amp;SHCS[[#This Row],[MEDIDA]]&amp;" X "&amp;SHCS[[#This Row],[PITCH]]&amp;" X "&amp;SHCS[[#This Row],[LENGTH]]&amp;".SLDASM"</f>
        <v>B18.3.1M M4 X 0.7 X 16.SLDASM</v>
      </c>
      <c r="P1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16 C/T-NUT S45</v>
      </c>
      <c r="Q1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16.SLDASM</v>
      </c>
      <c r="R11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3" spans="1:18" x14ac:dyDescent="0.25">
      <c r="A1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20</v>
      </c>
      <c r="B11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20</v>
      </c>
      <c r="C113" t="s">
        <v>83</v>
      </c>
      <c r="D113" t="s">
        <v>85</v>
      </c>
      <c r="E113" t="s">
        <v>89</v>
      </c>
      <c r="G113" t="s">
        <v>80</v>
      </c>
      <c r="H113" t="s">
        <v>77</v>
      </c>
      <c r="I113" t="s">
        <v>7</v>
      </c>
      <c r="J113" t="s">
        <v>64</v>
      </c>
      <c r="K113">
        <v>0.7</v>
      </c>
      <c r="L113">
        <v>20</v>
      </c>
      <c r="M113" t="str">
        <f>_xlfn.XLOOKUP(SHCS[[#This Row],[QUERY]],NUTS[MEDIDA],NUTS[$SLD@T-NUT-1],0/0,0,1)&amp;".SLDPRT"</f>
        <v>13123.SLDPRT</v>
      </c>
      <c r="N113" t="str">
        <f>SHCS[[#This Row],[SERIE]]&amp;SHCS[[#This Row],[MEDIDA]]</f>
        <v>S45M4</v>
      </c>
      <c r="O113" t="str">
        <f>SHCS[[#This Row],[SCREW]]&amp;" "&amp;SHCS[[#This Row],[MEDIDA]]&amp;" X "&amp;SHCS[[#This Row],[PITCH]]&amp;" X "&amp;SHCS[[#This Row],[LENGTH]]&amp;".SLDASM"</f>
        <v>B18.3.1M M4 X 0.7 X 20.SLDASM</v>
      </c>
      <c r="P1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20 C/T-NUT S45</v>
      </c>
      <c r="Q1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20.SLDASM</v>
      </c>
      <c r="R11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4" spans="1:18" x14ac:dyDescent="0.25">
      <c r="A1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25</v>
      </c>
      <c r="B11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25</v>
      </c>
      <c r="C114" t="s">
        <v>83</v>
      </c>
      <c r="D114" t="s">
        <v>85</v>
      </c>
      <c r="E114" t="s">
        <v>89</v>
      </c>
      <c r="G114" t="s">
        <v>80</v>
      </c>
      <c r="H114" t="s">
        <v>77</v>
      </c>
      <c r="I114" t="s">
        <v>7</v>
      </c>
      <c r="J114" t="s">
        <v>64</v>
      </c>
      <c r="K114">
        <v>0.7</v>
      </c>
      <c r="L114">
        <v>25</v>
      </c>
      <c r="M114" t="str">
        <f>_xlfn.XLOOKUP(SHCS[[#This Row],[QUERY]],NUTS[MEDIDA],NUTS[$SLD@T-NUT-1],0/0,0,1)&amp;".SLDPRT"</f>
        <v>13123.SLDPRT</v>
      </c>
      <c r="N114" t="str">
        <f>SHCS[[#This Row],[SERIE]]&amp;SHCS[[#This Row],[MEDIDA]]</f>
        <v>S45M4</v>
      </c>
      <c r="O114" t="str">
        <f>SHCS[[#This Row],[SCREW]]&amp;" "&amp;SHCS[[#This Row],[MEDIDA]]&amp;" X "&amp;SHCS[[#This Row],[PITCH]]&amp;" X "&amp;SHCS[[#This Row],[LENGTH]]&amp;".SLDASM"</f>
        <v>B18.3.1M M4 X 0.7 X 25.SLDASM</v>
      </c>
      <c r="P1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25 C/T-NUT S45</v>
      </c>
      <c r="Q1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25.SLDASM</v>
      </c>
      <c r="R11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5" spans="1:18" x14ac:dyDescent="0.25">
      <c r="A1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30</v>
      </c>
      <c r="B11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30</v>
      </c>
      <c r="C115" t="s">
        <v>83</v>
      </c>
      <c r="D115" t="s">
        <v>85</v>
      </c>
      <c r="E115" t="s">
        <v>89</v>
      </c>
      <c r="G115" t="s">
        <v>80</v>
      </c>
      <c r="H115" t="s">
        <v>77</v>
      </c>
      <c r="I115" t="s">
        <v>7</v>
      </c>
      <c r="J115" t="s">
        <v>64</v>
      </c>
      <c r="K115">
        <v>0.7</v>
      </c>
      <c r="L115">
        <v>30</v>
      </c>
      <c r="M115" t="str">
        <f>_xlfn.XLOOKUP(SHCS[[#This Row],[QUERY]],NUTS[MEDIDA],NUTS[$SLD@T-NUT-1],0/0,0,1)&amp;".SLDPRT"</f>
        <v>13123.SLDPRT</v>
      </c>
      <c r="N115" t="str">
        <f>SHCS[[#This Row],[SERIE]]&amp;SHCS[[#This Row],[MEDIDA]]</f>
        <v>S45M4</v>
      </c>
      <c r="O115" t="str">
        <f>SHCS[[#This Row],[SCREW]]&amp;" "&amp;SHCS[[#This Row],[MEDIDA]]&amp;" X "&amp;SHCS[[#This Row],[PITCH]]&amp;" X "&amp;SHCS[[#This Row],[LENGTH]]&amp;".SLDASM"</f>
        <v>B18.3.1M M4 X 0.7 X 30.SLDASM</v>
      </c>
      <c r="P1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30 C/T-NUT S45</v>
      </c>
      <c r="Q1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30.SLDASM</v>
      </c>
      <c r="R11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6" spans="1:18" x14ac:dyDescent="0.25">
      <c r="A1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35</v>
      </c>
      <c r="B11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35</v>
      </c>
      <c r="C116" t="s">
        <v>83</v>
      </c>
      <c r="D116" t="s">
        <v>85</v>
      </c>
      <c r="E116" t="s">
        <v>89</v>
      </c>
      <c r="G116" t="s">
        <v>80</v>
      </c>
      <c r="H116" t="s">
        <v>77</v>
      </c>
      <c r="I116" t="s">
        <v>7</v>
      </c>
      <c r="J116" t="s">
        <v>64</v>
      </c>
      <c r="K116">
        <v>0.7</v>
      </c>
      <c r="L116">
        <v>35</v>
      </c>
      <c r="M116" t="str">
        <f>_xlfn.XLOOKUP(SHCS[[#This Row],[QUERY]],NUTS[MEDIDA],NUTS[$SLD@T-NUT-1],0/0,0,1)&amp;".SLDPRT"</f>
        <v>13123.SLDPRT</v>
      </c>
      <c r="N116" t="str">
        <f>SHCS[[#This Row],[SERIE]]&amp;SHCS[[#This Row],[MEDIDA]]</f>
        <v>S45M4</v>
      </c>
      <c r="O116" t="str">
        <f>SHCS[[#This Row],[SCREW]]&amp;" "&amp;SHCS[[#This Row],[MEDIDA]]&amp;" X "&amp;SHCS[[#This Row],[PITCH]]&amp;" X "&amp;SHCS[[#This Row],[LENGTH]]&amp;".SLDASM"</f>
        <v>B18.3.1M M4 X 0.7 X 35.SLDASM</v>
      </c>
      <c r="P1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35 C/T-NUT S45</v>
      </c>
      <c r="Q1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35.SLDASM</v>
      </c>
      <c r="R11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7" spans="1:18" x14ac:dyDescent="0.25">
      <c r="A1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40</v>
      </c>
      <c r="B11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40</v>
      </c>
      <c r="C117" t="s">
        <v>83</v>
      </c>
      <c r="D117" t="s">
        <v>85</v>
      </c>
      <c r="E117" t="s">
        <v>89</v>
      </c>
      <c r="G117" t="s">
        <v>80</v>
      </c>
      <c r="H117" t="s">
        <v>77</v>
      </c>
      <c r="I117" t="s">
        <v>7</v>
      </c>
      <c r="J117" t="s">
        <v>64</v>
      </c>
      <c r="K117">
        <v>0.7</v>
      </c>
      <c r="L117">
        <v>40</v>
      </c>
      <c r="M117" t="str">
        <f>_xlfn.XLOOKUP(SHCS[[#This Row],[QUERY]],NUTS[MEDIDA],NUTS[$SLD@T-NUT-1],0/0,0,1)&amp;".SLDPRT"</f>
        <v>13123.SLDPRT</v>
      </c>
      <c r="N117" t="str">
        <f>SHCS[[#This Row],[SERIE]]&amp;SHCS[[#This Row],[MEDIDA]]</f>
        <v>S45M4</v>
      </c>
      <c r="O117" t="str">
        <f>SHCS[[#This Row],[SCREW]]&amp;" "&amp;SHCS[[#This Row],[MEDIDA]]&amp;" X "&amp;SHCS[[#This Row],[PITCH]]&amp;" X "&amp;SHCS[[#This Row],[LENGTH]]&amp;".SLDASM"</f>
        <v>B18.3.1M M4 X 0.7 X 40.SLDASM</v>
      </c>
      <c r="P1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40 C/T-NUT S45</v>
      </c>
      <c r="Q1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40.SLDASM</v>
      </c>
      <c r="R11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8" spans="1:18" x14ac:dyDescent="0.25">
      <c r="A1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45</v>
      </c>
      <c r="B11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45</v>
      </c>
      <c r="C118" t="s">
        <v>83</v>
      </c>
      <c r="D118" t="s">
        <v>85</v>
      </c>
      <c r="E118" t="s">
        <v>89</v>
      </c>
      <c r="G118" t="s">
        <v>80</v>
      </c>
      <c r="H118" t="s">
        <v>77</v>
      </c>
      <c r="I118" t="s">
        <v>7</v>
      </c>
      <c r="J118" t="s">
        <v>64</v>
      </c>
      <c r="K118">
        <v>0.7</v>
      </c>
      <c r="L118">
        <v>45</v>
      </c>
      <c r="M118" t="str">
        <f>_xlfn.XLOOKUP(SHCS[[#This Row],[QUERY]],NUTS[MEDIDA],NUTS[$SLD@T-NUT-1],0/0,0,1)&amp;".SLDPRT"</f>
        <v>13123.SLDPRT</v>
      </c>
      <c r="N118" t="str">
        <f>SHCS[[#This Row],[SERIE]]&amp;SHCS[[#This Row],[MEDIDA]]</f>
        <v>S45M4</v>
      </c>
      <c r="O118" t="str">
        <f>SHCS[[#This Row],[SCREW]]&amp;" "&amp;SHCS[[#This Row],[MEDIDA]]&amp;" X "&amp;SHCS[[#This Row],[PITCH]]&amp;" X "&amp;SHCS[[#This Row],[LENGTH]]&amp;".SLDASM"</f>
        <v>B18.3.1M M4 X 0.7 X 45.SLDASM</v>
      </c>
      <c r="P1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45 C/T-NUT S45</v>
      </c>
      <c r="Q1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45.SLDASM</v>
      </c>
      <c r="R11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19" spans="1:18" x14ac:dyDescent="0.25">
      <c r="A1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50</v>
      </c>
      <c r="B11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50</v>
      </c>
      <c r="C119" t="s">
        <v>83</v>
      </c>
      <c r="D119" t="s">
        <v>85</v>
      </c>
      <c r="E119" t="s">
        <v>89</v>
      </c>
      <c r="G119" t="s">
        <v>80</v>
      </c>
      <c r="H119" t="s">
        <v>77</v>
      </c>
      <c r="I119" t="s">
        <v>7</v>
      </c>
      <c r="J119" t="s">
        <v>64</v>
      </c>
      <c r="K119">
        <v>0.7</v>
      </c>
      <c r="L119">
        <v>50</v>
      </c>
      <c r="M119" t="str">
        <f>_xlfn.XLOOKUP(SHCS[[#This Row],[QUERY]],NUTS[MEDIDA],NUTS[$SLD@T-NUT-1],0/0,0,1)&amp;".SLDPRT"</f>
        <v>13123.SLDPRT</v>
      </c>
      <c r="N119" t="str">
        <f>SHCS[[#This Row],[SERIE]]&amp;SHCS[[#This Row],[MEDIDA]]</f>
        <v>S45M4</v>
      </c>
      <c r="O119" t="str">
        <f>SHCS[[#This Row],[SCREW]]&amp;" "&amp;SHCS[[#This Row],[MEDIDA]]&amp;" X "&amp;SHCS[[#This Row],[PITCH]]&amp;" X "&amp;SHCS[[#This Row],[LENGTH]]&amp;".SLDASM"</f>
        <v>B18.3.1M M4 X 0.7 X 50.SLDASM</v>
      </c>
      <c r="P1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50 C/T-NUT S45</v>
      </c>
      <c r="Q1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50.SLDASM</v>
      </c>
      <c r="R11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20" spans="1:18" x14ac:dyDescent="0.25">
      <c r="A1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55</v>
      </c>
      <c r="B12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55</v>
      </c>
      <c r="C120" t="s">
        <v>83</v>
      </c>
      <c r="D120" t="s">
        <v>85</v>
      </c>
      <c r="E120" t="s">
        <v>89</v>
      </c>
      <c r="G120" t="s">
        <v>80</v>
      </c>
      <c r="H120" t="s">
        <v>77</v>
      </c>
      <c r="I120" t="s">
        <v>7</v>
      </c>
      <c r="J120" t="s">
        <v>64</v>
      </c>
      <c r="K120">
        <v>0.7</v>
      </c>
      <c r="L120">
        <v>55</v>
      </c>
      <c r="M120" t="str">
        <f>_xlfn.XLOOKUP(SHCS[[#This Row],[QUERY]],NUTS[MEDIDA],NUTS[$SLD@T-NUT-1],0/0,0,1)&amp;".SLDPRT"</f>
        <v>13123.SLDPRT</v>
      </c>
      <c r="N120" t="str">
        <f>SHCS[[#This Row],[SERIE]]&amp;SHCS[[#This Row],[MEDIDA]]</f>
        <v>S45M4</v>
      </c>
      <c r="O120" t="str">
        <f>SHCS[[#This Row],[SCREW]]&amp;" "&amp;SHCS[[#This Row],[MEDIDA]]&amp;" X "&amp;SHCS[[#This Row],[PITCH]]&amp;" X "&amp;SHCS[[#This Row],[LENGTH]]&amp;".SLDASM"</f>
        <v>B18.3.1M M4 X 0.7 X 55.SLDASM</v>
      </c>
      <c r="P1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55 C/T-NUT S45</v>
      </c>
      <c r="Q1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55.SLDASM</v>
      </c>
      <c r="R12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21" spans="1:18" x14ac:dyDescent="0.25">
      <c r="A1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60</v>
      </c>
      <c r="B12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60</v>
      </c>
      <c r="C121" t="s">
        <v>83</v>
      </c>
      <c r="D121" t="s">
        <v>85</v>
      </c>
      <c r="E121" t="s">
        <v>89</v>
      </c>
      <c r="G121" t="s">
        <v>80</v>
      </c>
      <c r="H121" t="s">
        <v>77</v>
      </c>
      <c r="I121" t="s">
        <v>7</v>
      </c>
      <c r="J121" t="s">
        <v>64</v>
      </c>
      <c r="K121">
        <v>0.7</v>
      </c>
      <c r="L121">
        <v>60</v>
      </c>
      <c r="M121" t="str">
        <f>_xlfn.XLOOKUP(SHCS[[#This Row],[QUERY]],NUTS[MEDIDA],NUTS[$SLD@T-NUT-1],0/0,0,1)&amp;".SLDPRT"</f>
        <v>13123.SLDPRT</v>
      </c>
      <c r="N121" t="str">
        <f>SHCS[[#This Row],[SERIE]]&amp;SHCS[[#This Row],[MEDIDA]]</f>
        <v>S45M4</v>
      </c>
      <c r="O121" t="str">
        <f>SHCS[[#This Row],[SCREW]]&amp;" "&amp;SHCS[[#This Row],[MEDIDA]]&amp;" X "&amp;SHCS[[#This Row],[PITCH]]&amp;" X "&amp;SHCS[[#This Row],[LENGTH]]&amp;".SLDASM"</f>
        <v>B18.3.1M M4 X 0.7 X 60.SLDASM</v>
      </c>
      <c r="P1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60 C/T-NUT S45</v>
      </c>
      <c r="Q1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60.SLDASM</v>
      </c>
      <c r="R12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22" spans="1:18" x14ac:dyDescent="0.25">
      <c r="A1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65</v>
      </c>
      <c r="B12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65</v>
      </c>
      <c r="C122" t="s">
        <v>83</v>
      </c>
      <c r="D122" t="s">
        <v>85</v>
      </c>
      <c r="E122" t="s">
        <v>89</v>
      </c>
      <c r="G122" t="s">
        <v>80</v>
      </c>
      <c r="H122" t="s">
        <v>77</v>
      </c>
      <c r="I122" t="s">
        <v>7</v>
      </c>
      <c r="J122" t="s">
        <v>64</v>
      </c>
      <c r="K122">
        <v>0.7</v>
      </c>
      <c r="L122">
        <v>65</v>
      </c>
      <c r="M122" t="str">
        <f>_xlfn.XLOOKUP(SHCS[[#This Row],[QUERY]],NUTS[MEDIDA],NUTS[$SLD@T-NUT-1],0/0,0,1)&amp;".SLDPRT"</f>
        <v>13123.SLDPRT</v>
      </c>
      <c r="N122" t="str">
        <f>SHCS[[#This Row],[SERIE]]&amp;SHCS[[#This Row],[MEDIDA]]</f>
        <v>S45M4</v>
      </c>
      <c r="O122" t="str">
        <f>SHCS[[#This Row],[SCREW]]&amp;" "&amp;SHCS[[#This Row],[MEDIDA]]&amp;" X "&amp;SHCS[[#This Row],[PITCH]]&amp;" X "&amp;SHCS[[#This Row],[LENGTH]]&amp;".SLDASM"</f>
        <v>B18.3.1M M4 X 0.7 X 65.SLDASM</v>
      </c>
      <c r="P1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65 C/T-NUT S45</v>
      </c>
      <c r="Q1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65.SLDASM</v>
      </c>
      <c r="R12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23" spans="1:18" x14ac:dyDescent="0.25">
      <c r="A1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OXIDE\M4\B18.3.1M W_T-NUT S45 M4 X 0.7 X 70</v>
      </c>
      <c r="B12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M4 X 0.7 X 70</v>
      </c>
      <c r="C123" t="s">
        <v>83</v>
      </c>
      <c r="D123" t="s">
        <v>85</v>
      </c>
      <c r="E123" t="s">
        <v>89</v>
      </c>
      <c r="G123" t="s">
        <v>80</v>
      </c>
      <c r="H123" t="s">
        <v>77</v>
      </c>
      <c r="I123" t="s">
        <v>7</v>
      </c>
      <c r="J123" t="s">
        <v>64</v>
      </c>
      <c r="K123">
        <v>0.7</v>
      </c>
      <c r="L123">
        <v>70</v>
      </c>
      <c r="M123" t="str">
        <f>_xlfn.XLOOKUP(SHCS[[#This Row],[QUERY]],NUTS[MEDIDA],NUTS[$SLD@T-NUT-1],0/0,0,1)&amp;".SLDPRT"</f>
        <v>13123.SLDPRT</v>
      </c>
      <c r="N123" t="str">
        <f>SHCS[[#This Row],[SERIE]]&amp;SHCS[[#This Row],[MEDIDA]]</f>
        <v>S45M4</v>
      </c>
      <c r="O123" t="str">
        <f>SHCS[[#This Row],[SCREW]]&amp;" "&amp;SHCS[[#This Row],[MEDIDA]]&amp;" X "&amp;SHCS[[#This Row],[PITCH]]&amp;" X "&amp;SHCS[[#This Row],[LENGTH]]&amp;".SLDASM"</f>
        <v>B18.3.1M M4 X 0.7 X 70.SLDASM</v>
      </c>
      <c r="P1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M4 X 0.7 X 70 C/T-NUT S45</v>
      </c>
      <c r="Q1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OXIDE\ASSEMBLIES\M4\B18.3.1M M4 X 0.7 X 70.SLDASM</v>
      </c>
      <c r="R12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124" spans="1:18" x14ac:dyDescent="0.25">
      <c r="A1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8</v>
      </c>
      <c r="B12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8</v>
      </c>
      <c r="C124" t="s">
        <v>83</v>
      </c>
      <c r="D124" t="s">
        <v>85</v>
      </c>
      <c r="E124" t="s">
        <v>89</v>
      </c>
      <c r="G124" t="s">
        <v>80</v>
      </c>
      <c r="H124" t="s">
        <v>77</v>
      </c>
      <c r="I124" t="s">
        <v>8</v>
      </c>
      <c r="J124" t="s">
        <v>64</v>
      </c>
      <c r="K124">
        <v>0.8</v>
      </c>
      <c r="L124">
        <v>8</v>
      </c>
      <c r="M124" t="str">
        <f>_xlfn.XLOOKUP(SHCS[[#This Row],[QUERY]],NUTS[MEDIDA],NUTS[$SLD@T-NUT-1],0/0,0,1)&amp;".SLDPRT"</f>
        <v>13127.SLDPRT</v>
      </c>
      <c r="N124" t="str">
        <f>SHCS[[#This Row],[SERIE]]&amp;SHCS[[#This Row],[MEDIDA]]</f>
        <v>S45M5</v>
      </c>
      <c r="O124" t="str">
        <f>SHCS[[#This Row],[SCREW]]&amp;" "&amp;SHCS[[#This Row],[MEDIDA]]&amp;" X "&amp;SHCS[[#This Row],[PITCH]]&amp;" X "&amp;SHCS[[#This Row],[LENGTH]]&amp;".SLDASM"</f>
        <v>B18.3.1M M5 X 0.8 X 8.SLDASM</v>
      </c>
      <c r="P1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 C/T-NUT S45</v>
      </c>
      <c r="Q1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8.SLDASM</v>
      </c>
      <c r="R12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25" spans="1:18" x14ac:dyDescent="0.25">
      <c r="A1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10</v>
      </c>
      <c r="B12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10</v>
      </c>
      <c r="C125" t="s">
        <v>83</v>
      </c>
      <c r="D125" t="s">
        <v>85</v>
      </c>
      <c r="E125" t="s">
        <v>89</v>
      </c>
      <c r="G125" t="s">
        <v>80</v>
      </c>
      <c r="H125" t="s">
        <v>77</v>
      </c>
      <c r="I125" t="s">
        <v>8</v>
      </c>
      <c r="J125" t="s">
        <v>64</v>
      </c>
      <c r="K125">
        <v>0.8</v>
      </c>
      <c r="L125">
        <v>10</v>
      </c>
      <c r="M125" t="str">
        <f>_xlfn.XLOOKUP(SHCS[[#This Row],[QUERY]],NUTS[MEDIDA],NUTS[$SLD@T-NUT-1],0/0,0,1)&amp;".SLDPRT"</f>
        <v>13127.SLDPRT</v>
      </c>
      <c r="N125" t="str">
        <f>SHCS[[#This Row],[SERIE]]&amp;SHCS[[#This Row],[MEDIDA]]</f>
        <v>S45M5</v>
      </c>
      <c r="O125" t="str">
        <f>SHCS[[#This Row],[SCREW]]&amp;" "&amp;SHCS[[#This Row],[MEDIDA]]&amp;" X "&amp;SHCS[[#This Row],[PITCH]]&amp;" X "&amp;SHCS[[#This Row],[LENGTH]]&amp;".SLDASM"</f>
        <v>B18.3.1M M5 X 0.8 X 10.SLDASM</v>
      </c>
      <c r="P1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 C/T-NUT S45</v>
      </c>
      <c r="Q1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10.SLDASM</v>
      </c>
      <c r="R12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26" spans="1:18" x14ac:dyDescent="0.25">
      <c r="A1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12</v>
      </c>
      <c r="B12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12</v>
      </c>
      <c r="C126" t="s">
        <v>83</v>
      </c>
      <c r="D126" t="s">
        <v>85</v>
      </c>
      <c r="E126" t="s">
        <v>89</v>
      </c>
      <c r="G126" t="s">
        <v>80</v>
      </c>
      <c r="H126" t="s">
        <v>77</v>
      </c>
      <c r="I126" t="s">
        <v>8</v>
      </c>
      <c r="J126" t="s">
        <v>64</v>
      </c>
      <c r="K126">
        <v>0.8</v>
      </c>
      <c r="L126">
        <v>12</v>
      </c>
      <c r="M126" t="str">
        <f>_xlfn.XLOOKUP(SHCS[[#This Row],[QUERY]],NUTS[MEDIDA],NUTS[$SLD@T-NUT-1],0/0,0,1)&amp;".SLDPRT"</f>
        <v>13127.SLDPRT</v>
      </c>
      <c r="N126" t="str">
        <f>SHCS[[#This Row],[SERIE]]&amp;SHCS[[#This Row],[MEDIDA]]</f>
        <v>S45M5</v>
      </c>
      <c r="O126" t="str">
        <f>SHCS[[#This Row],[SCREW]]&amp;" "&amp;SHCS[[#This Row],[MEDIDA]]&amp;" X "&amp;SHCS[[#This Row],[PITCH]]&amp;" X "&amp;SHCS[[#This Row],[LENGTH]]&amp;".SLDASM"</f>
        <v>B18.3.1M M5 X 0.8 X 12.SLDASM</v>
      </c>
      <c r="P1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12 C/T-NUT S45</v>
      </c>
      <c r="Q1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12.SLDASM</v>
      </c>
      <c r="R12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27" spans="1:18" x14ac:dyDescent="0.25">
      <c r="A1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16</v>
      </c>
      <c r="B12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16</v>
      </c>
      <c r="C127" t="s">
        <v>83</v>
      </c>
      <c r="D127" t="s">
        <v>85</v>
      </c>
      <c r="E127" t="s">
        <v>89</v>
      </c>
      <c r="G127" t="s">
        <v>80</v>
      </c>
      <c r="H127" t="s">
        <v>77</v>
      </c>
      <c r="I127" t="s">
        <v>8</v>
      </c>
      <c r="J127" t="s">
        <v>64</v>
      </c>
      <c r="K127">
        <v>0.8</v>
      </c>
      <c r="L127">
        <v>16</v>
      </c>
      <c r="M127" t="str">
        <f>_xlfn.XLOOKUP(SHCS[[#This Row],[QUERY]],NUTS[MEDIDA],NUTS[$SLD@T-NUT-1],0/0,0,1)&amp;".SLDPRT"</f>
        <v>13127.SLDPRT</v>
      </c>
      <c r="N127" t="str">
        <f>SHCS[[#This Row],[SERIE]]&amp;SHCS[[#This Row],[MEDIDA]]</f>
        <v>S45M5</v>
      </c>
      <c r="O127" t="str">
        <f>SHCS[[#This Row],[SCREW]]&amp;" "&amp;SHCS[[#This Row],[MEDIDA]]&amp;" X "&amp;SHCS[[#This Row],[PITCH]]&amp;" X "&amp;SHCS[[#This Row],[LENGTH]]&amp;".SLDASM"</f>
        <v>B18.3.1M M5 X 0.8 X 16.SLDASM</v>
      </c>
      <c r="P1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16 C/T-NUT S45</v>
      </c>
      <c r="Q1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16.SLDASM</v>
      </c>
      <c r="R12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28" spans="1:18" x14ac:dyDescent="0.25">
      <c r="A1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20</v>
      </c>
      <c r="B12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20</v>
      </c>
      <c r="C128" t="s">
        <v>83</v>
      </c>
      <c r="D128" t="s">
        <v>85</v>
      </c>
      <c r="E128" t="s">
        <v>89</v>
      </c>
      <c r="G128" t="s">
        <v>80</v>
      </c>
      <c r="H128" t="s">
        <v>77</v>
      </c>
      <c r="I128" t="s">
        <v>8</v>
      </c>
      <c r="J128" t="s">
        <v>64</v>
      </c>
      <c r="K128">
        <v>0.8</v>
      </c>
      <c r="L128">
        <v>20</v>
      </c>
      <c r="M128" t="str">
        <f>_xlfn.XLOOKUP(SHCS[[#This Row],[QUERY]],NUTS[MEDIDA],NUTS[$SLD@T-NUT-1],0/0,0,1)&amp;".SLDPRT"</f>
        <v>13127.SLDPRT</v>
      </c>
      <c r="N128" t="str">
        <f>SHCS[[#This Row],[SERIE]]&amp;SHCS[[#This Row],[MEDIDA]]</f>
        <v>S45M5</v>
      </c>
      <c r="O128" t="str">
        <f>SHCS[[#This Row],[SCREW]]&amp;" "&amp;SHCS[[#This Row],[MEDIDA]]&amp;" X "&amp;SHCS[[#This Row],[PITCH]]&amp;" X "&amp;SHCS[[#This Row],[LENGTH]]&amp;".SLDASM"</f>
        <v>B18.3.1M M5 X 0.8 X 20.SLDASM</v>
      </c>
      <c r="P1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20 C/T-NUT S45</v>
      </c>
      <c r="Q1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20.SLDASM</v>
      </c>
      <c r="R12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29" spans="1:18" x14ac:dyDescent="0.25">
      <c r="A1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25</v>
      </c>
      <c r="B12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25</v>
      </c>
      <c r="C129" t="s">
        <v>83</v>
      </c>
      <c r="D129" t="s">
        <v>85</v>
      </c>
      <c r="E129" t="s">
        <v>89</v>
      </c>
      <c r="G129" t="s">
        <v>80</v>
      </c>
      <c r="H129" t="s">
        <v>77</v>
      </c>
      <c r="I129" t="s">
        <v>8</v>
      </c>
      <c r="J129" t="s">
        <v>64</v>
      </c>
      <c r="K129">
        <v>0.8</v>
      </c>
      <c r="L129">
        <v>25</v>
      </c>
      <c r="M129" t="str">
        <f>_xlfn.XLOOKUP(SHCS[[#This Row],[QUERY]],NUTS[MEDIDA],NUTS[$SLD@T-NUT-1],0/0,0,1)&amp;".SLDPRT"</f>
        <v>13127.SLDPRT</v>
      </c>
      <c r="N129" t="str">
        <f>SHCS[[#This Row],[SERIE]]&amp;SHCS[[#This Row],[MEDIDA]]</f>
        <v>S45M5</v>
      </c>
      <c r="O129" t="str">
        <f>SHCS[[#This Row],[SCREW]]&amp;" "&amp;SHCS[[#This Row],[MEDIDA]]&amp;" X "&amp;SHCS[[#This Row],[PITCH]]&amp;" X "&amp;SHCS[[#This Row],[LENGTH]]&amp;".SLDASM"</f>
        <v>B18.3.1M M5 X 0.8 X 25.SLDASM</v>
      </c>
      <c r="P1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25 C/T-NUT S45</v>
      </c>
      <c r="Q1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25.SLDASM</v>
      </c>
      <c r="R12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0" spans="1:18" x14ac:dyDescent="0.25">
      <c r="A1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30</v>
      </c>
      <c r="B13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30</v>
      </c>
      <c r="C130" t="s">
        <v>83</v>
      </c>
      <c r="D130" t="s">
        <v>85</v>
      </c>
      <c r="E130" t="s">
        <v>89</v>
      </c>
      <c r="G130" t="s">
        <v>80</v>
      </c>
      <c r="H130" t="s">
        <v>77</v>
      </c>
      <c r="I130" t="s">
        <v>8</v>
      </c>
      <c r="J130" t="s">
        <v>64</v>
      </c>
      <c r="K130">
        <v>0.8</v>
      </c>
      <c r="L130">
        <v>30</v>
      </c>
      <c r="M130" t="str">
        <f>_xlfn.XLOOKUP(SHCS[[#This Row],[QUERY]],NUTS[MEDIDA],NUTS[$SLD@T-NUT-1],0/0,0,1)&amp;".SLDPRT"</f>
        <v>13127.SLDPRT</v>
      </c>
      <c r="N130" t="str">
        <f>SHCS[[#This Row],[SERIE]]&amp;SHCS[[#This Row],[MEDIDA]]</f>
        <v>S45M5</v>
      </c>
      <c r="O130" t="str">
        <f>SHCS[[#This Row],[SCREW]]&amp;" "&amp;SHCS[[#This Row],[MEDIDA]]&amp;" X "&amp;SHCS[[#This Row],[PITCH]]&amp;" X "&amp;SHCS[[#This Row],[LENGTH]]&amp;".SLDASM"</f>
        <v>B18.3.1M M5 X 0.8 X 30.SLDASM</v>
      </c>
      <c r="P1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30 C/T-NUT S45</v>
      </c>
      <c r="Q1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30.SLDASM</v>
      </c>
      <c r="R13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1" spans="1:18" x14ac:dyDescent="0.25">
      <c r="A1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35</v>
      </c>
      <c r="B13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35</v>
      </c>
      <c r="C131" t="s">
        <v>83</v>
      </c>
      <c r="D131" t="s">
        <v>85</v>
      </c>
      <c r="E131" t="s">
        <v>89</v>
      </c>
      <c r="G131" t="s">
        <v>80</v>
      </c>
      <c r="H131" t="s">
        <v>77</v>
      </c>
      <c r="I131" t="s">
        <v>8</v>
      </c>
      <c r="J131" t="s">
        <v>64</v>
      </c>
      <c r="K131">
        <v>0.8</v>
      </c>
      <c r="L131">
        <v>35</v>
      </c>
      <c r="M131" t="str">
        <f>_xlfn.XLOOKUP(SHCS[[#This Row],[QUERY]],NUTS[MEDIDA],NUTS[$SLD@T-NUT-1],0/0,0,1)&amp;".SLDPRT"</f>
        <v>13127.SLDPRT</v>
      </c>
      <c r="N131" t="str">
        <f>SHCS[[#This Row],[SERIE]]&amp;SHCS[[#This Row],[MEDIDA]]</f>
        <v>S45M5</v>
      </c>
      <c r="O131" t="str">
        <f>SHCS[[#This Row],[SCREW]]&amp;" "&amp;SHCS[[#This Row],[MEDIDA]]&amp;" X "&amp;SHCS[[#This Row],[PITCH]]&amp;" X "&amp;SHCS[[#This Row],[LENGTH]]&amp;".SLDASM"</f>
        <v>B18.3.1M M5 X 0.8 X 35.SLDASM</v>
      </c>
      <c r="P1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35 C/T-NUT S45</v>
      </c>
      <c r="Q1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35.SLDASM</v>
      </c>
      <c r="R13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2" spans="1:18" x14ac:dyDescent="0.25">
      <c r="A1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40</v>
      </c>
      <c r="B13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40</v>
      </c>
      <c r="C132" t="s">
        <v>83</v>
      </c>
      <c r="D132" t="s">
        <v>85</v>
      </c>
      <c r="E132" t="s">
        <v>89</v>
      </c>
      <c r="G132" t="s">
        <v>80</v>
      </c>
      <c r="H132" t="s">
        <v>77</v>
      </c>
      <c r="I132" t="s">
        <v>8</v>
      </c>
      <c r="J132" t="s">
        <v>64</v>
      </c>
      <c r="K132">
        <v>0.8</v>
      </c>
      <c r="L132">
        <v>40</v>
      </c>
      <c r="M132" t="str">
        <f>_xlfn.XLOOKUP(SHCS[[#This Row],[QUERY]],NUTS[MEDIDA],NUTS[$SLD@T-NUT-1],0/0,0,1)&amp;".SLDPRT"</f>
        <v>13127.SLDPRT</v>
      </c>
      <c r="N132" t="str">
        <f>SHCS[[#This Row],[SERIE]]&amp;SHCS[[#This Row],[MEDIDA]]</f>
        <v>S45M5</v>
      </c>
      <c r="O132" t="str">
        <f>SHCS[[#This Row],[SCREW]]&amp;" "&amp;SHCS[[#This Row],[MEDIDA]]&amp;" X "&amp;SHCS[[#This Row],[PITCH]]&amp;" X "&amp;SHCS[[#This Row],[LENGTH]]&amp;".SLDASM"</f>
        <v>B18.3.1M M5 X 0.8 X 40.SLDASM</v>
      </c>
      <c r="P1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40 C/T-NUT S45</v>
      </c>
      <c r="Q1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40.SLDASM</v>
      </c>
      <c r="R13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3" spans="1:18" x14ac:dyDescent="0.25">
      <c r="A1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45</v>
      </c>
      <c r="B13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45</v>
      </c>
      <c r="C133" t="s">
        <v>83</v>
      </c>
      <c r="D133" t="s">
        <v>85</v>
      </c>
      <c r="E133" t="s">
        <v>89</v>
      </c>
      <c r="G133" t="s">
        <v>80</v>
      </c>
      <c r="H133" t="s">
        <v>77</v>
      </c>
      <c r="I133" t="s">
        <v>8</v>
      </c>
      <c r="J133" t="s">
        <v>64</v>
      </c>
      <c r="K133">
        <v>0.8</v>
      </c>
      <c r="L133">
        <v>45</v>
      </c>
      <c r="M133" t="str">
        <f>_xlfn.XLOOKUP(SHCS[[#This Row],[QUERY]],NUTS[MEDIDA],NUTS[$SLD@T-NUT-1],0/0,0,1)&amp;".SLDPRT"</f>
        <v>13127.SLDPRT</v>
      </c>
      <c r="N133" t="str">
        <f>SHCS[[#This Row],[SERIE]]&amp;SHCS[[#This Row],[MEDIDA]]</f>
        <v>S45M5</v>
      </c>
      <c r="O133" t="str">
        <f>SHCS[[#This Row],[SCREW]]&amp;" "&amp;SHCS[[#This Row],[MEDIDA]]&amp;" X "&amp;SHCS[[#This Row],[PITCH]]&amp;" X "&amp;SHCS[[#This Row],[LENGTH]]&amp;".SLDASM"</f>
        <v>B18.3.1M M5 X 0.8 X 45.SLDASM</v>
      </c>
      <c r="P1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45 C/T-NUT S45</v>
      </c>
      <c r="Q1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45.SLDASM</v>
      </c>
      <c r="R13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4" spans="1:18" x14ac:dyDescent="0.25">
      <c r="A1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50</v>
      </c>
      <c r="B13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50</v>
      </c>
      <c r="C134" t="s">
        <v>83</v>
      </c>
      <c r="D134" t="s">
        <v>85</v>
      </c>
      <c r="E134" t="s">
        <v>89</v>
      </c>
      <c r="G134" t="s">
        <v>80</v>
      </c>
      <c r="H134" t="s">
        <v>77</v>
      </c>
      <c r="I134" t="s">
        <v>8</v>
      </c>
      <c r="J134" t="s">
        <v>64</v>
      </c>
      <c r="K134">
        <v>0.8</v>
      </c>
      <c r="L134">
        <v>50</v>
      </c>
      <c r="M134" t="str">
        <f>_xlfn.XLOOKUP(SHCS[[#This Row],[QUERY]],NUTS[MEDIDA],NUTS[$SLD@T-NUT-1],0/0,0,1)&amp;".SLDPRT"</f>
        <v>13127.SLDPRT</v>
      </c>
      <c r="N134" t="str">
        <f>SHCS[[#This Row],[SERIE]]&amp;SHCS[[#This Row],[MEDIDA]]</f>
        <v>S45M5</v>
      </c>
      <c r="O134" t="str">
        <f>SHCS[[#This Row],[SCREW]]&amp;" "&amp;SHCS[[#This Row],[MEDIDA]]&amp;" X "&amp;SHCS[[#This Row],[PITCH]]&amp;" X "&amp;SHCS[[#This Row],[LENGTH]]&amp;".SLDASM"</f>
        <v>B18.3.1M M5 X 0.8 X 50.SLDASM</v>
      </c>
      <c r="P1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50 C/T-NUT S45</v>
      </c>
      <c r="Q1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50.SLDASM</v>
      </c>
      <c r="R13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5" spans="1:18" x14ac:dyDescent="0.25">
      <c r="A1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55</v>
      </c>
      <c r="B13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55</v>
      </c>
      <c r="C135" t="s">
        <v>83</v>
      </c>
      <c r="D135" t="s">
        <v>85</v>
      </c>
      <c r="E135" t="s">
        <v>89</v>
      </c>
      <c r="G135" t="s">
        <v>80</v>
      </c>
      <c r="H135" t="s">
        <v>77</v>
      </c>
      <c r="I135" t="s">
        <v>8</v>
      </c>
      <c r="J135" t="s">
        <v>64</v>
      </c>
      <c r="K135">
        <v>0.8</v>
      </c>
      <c r="L135">
        <v>55</v>
      </c>
      <c r="M135" t="str">
        <f>_xlfn.XLOOKUP(SHCS[[#This Row],[QUERY]],NUTS[MEDIDA],NUTS[$SLD@T-NUT-1],0/0,0,1)&amp;".SLDPRT"</f>
        <v>13127.SLDPRT</v>
      </c>
      <c r="N135" t="str">
        <f>SHCS[[#This Row],[SERIE]]&amp;SHCS[[#This Row],[MEDIDA]]</f>
        <v>S45M5</v>
      </c>
      <c r="O135" t="str">
        <f>SHCS[[#This Row],[SCREW]]&amp;" "&amp;SHCS[[#This Row],[MEDIDA]]&amp;" X "&amp;SHCS[[#This Row],[PITCH]]&amp;" X "&amp;SHCS[[#This Row],[LENGTH]]&amp;".SLDASM"</f>
        <v>B18.3.1M M5 X 0.8 X 55.SLDASM</v>
      </c>
      <c r="P1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55 C/T-NUT S45</v>
      </c>
      <c r="Q1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55.SLDASM</v>
      </c>
      <c r="R13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6" spans="1:18" x14ac:dyDescent="0.25">
      <c r="A1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60</v>
      </c>
      <c r="B13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60</v>
      </c>
      <c r="C136" t="s">
        <v>83</v>
      </c>
      <c r="D136" t="s">
        <v>85</v>
      </c>
      <c r="E136" t="s">
        <v>89</v>
      </c>
      <c r="G136" t="s">
        <v>80</v>
      </c>
      <c r="H136" t="s">
        <v>77</v>
      </c>
      <c r="I136" t="s">
        <v>8</v>
      </c>
      <c r="J136" t="s">
        <v>64</v>
      </c>
      <c r="K136">
        <v>0.8</v>
      </c>
      <c r="L136">
        <v>60</v>
      </c>
      <c r="M136" t="str">
        <f>_xlfn.XLOOKUP(SHCS[[#This Row],[QUERY]],NUTS[MEDIDA],NUTS[$SLD@T-NUT-1],0/0,0,1)&amp;".SLDPRT"</f>
        <v>13127.SLDPRT</v>
      </c>
      <c r="N136" t="str">
        <f>SHCS[[#This Row],[SERIE]]&amp;SHCS[[#This Row],[MEDIDA]]</f>
        <v>S45M5</v>
      </c>
      <c r="O136" t="str">
        <f>SHCS[[#This Row],[SCREW]]&amp;" "&amp;SHCS[[#This Row],[MEDIDA]]&amp;" X "&amp;SHCS[[#This Row],[PITCH]]&amp;" X "&amp;SHCS[[#This Row],[LENGTH]]&amp;".SLDASM"</f>
        <v>B18.3.1M M5 X 0.8 X 60.SLDASM</v>
      </c>
      <c r="P1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60 C/T-NUT S45</v>
      </c>
      <c r="Q1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60.SLDASM</v>
      </c>
      <c r="R13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7" spans="1:18" x14ac:dyDescent="0.25">
      <c r="A1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65</v>
      </c>
      <c r="B13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65</v>
      </c>
      <c r="C137" t="s">
        <v>83</v>
      </c>
      <c r="D137" t="s">
        <v>85</v>
      </c>
      <c r="E137" t="s">
        <v>89</v>
      </c>
      <c r="G137" t="s">
        <v>80</v>
      </c>
      <c r="H137" t="s">
        <v>77</v>
      </c>
      <c r="I137" t="s">
        <v>8</v>
      </c>
      <c r="J137" t="s">
        <v>64</v>
      </c>
      <c r="K137">
        <v>0.8</v>
      </c>
      <c r="L137">
        <v>65</v>
      </c>
      <c r="M137" t="str">
        <f>_xlfn.XLOOKUP(SHCS[[#This Row],[QUERY]],NUTS[MEDIDA],NUTS[$SLD@T-NUT-1],0/0,0,1)&amp;".SLDPRT"</f>
        <v>13127.SLDPRT</v>
      </c>
      <c r="N137" t="str">
        <f>SHCS[[#This Row],[SERIE]]&amp;SHCS[[#This Row],[MEDIDA]]</f>
        <v>S45M5</v>
      </c>
      <c r="O137" t="str">
        <f>SHCS[[#This Row],[SCREW]]&amp;" "&amp;SHCS[[#This Row],[MEDIDA]]&amp;" X "&amp;SHCS[[#This Row],[PITCH]]&amp;" X "&amp;SHCS[[#This Row],[LENGTH]]&amp;".SLDASM"</f>
        <v>B18.3.1M M5 X 0.8 X 65.SLDASM</v>
      </c>
      <c r="P1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65 C/T-NUT S45</v>
      </c>
      <c r="Q1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65.SLDASM</v>
      </c>
      <c r="R13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8" spans="1:18" x14ac:dyDescent="0.25">
      <c r="A1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70</v>
      </c>
      <c r="B13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70</v>
      </c>
      <c r="C138" t="s">
        <v>83</v>
      </c>
      <c r="D138" t="s">
        <v>85</v>
      </c>
      <c r="E138" t="s">
        <v>89</v>
      </c>
      <c r="G138" t="s">
        <v>80</v>
      </c>
      <c r="H138" t="s">
        <v>77</v>
      </c>
      <c r="I138" t="s">
        <v>8</v>
      </c>
      <c r="J138" t="s">
        <v>64</v>
      </c>
      <c r="K138">
        <v>0.8</v>
      </c>
      <c r="L138">
        <v>70</v>
      </c>
      <c r="M138" t="str">
        <f>_xlfn.XLOOKUP(SHCS[[#This Row],[QUERY]],NUTS[MEDIDA],NUTS[$SLD@T-NUT-1],0/0,0,1)&amp;".SLDPRT"</f>
        <v>13127.SLDPRT</v>
      </c>
      <c r="N138" t="str">
        <f>SHCS[[#This Row],[SERIE]]&amp;SHCS[[#This Row],[MEDIDA]]</f>
        <v>S45M5</v>
      </c>
      <c r="O138" t="str">
        <f>SHCS[[#This Row],[SCREW]]&amp;" "&amp;SHCS[[#This Row],[MEDIDA]]&amp;" X "&amp;SHCS[[#This Row],[PITCH]]&amp;" X "&amp;SHCS[[#This Row],[LENGTH]]&amp;".SLDASM"</f>
        <v>B18.3.1M M5 X 0.8 X 70.SLDASM</v>
      </c>
      <c r="P1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70 C/T-NUT S45</v>
      </c>
      <c r="Q1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70.SLDASM</v>
      </c>
      <c r="R13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39" spans="1:18" x14ac:dyDescent="0.25">
      <c r="A1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80</v>
      </c>
      <c r="B13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80</v>
      </c>
      <c r="C139" t="s">
        <v>83</v>
      </c>
      <c r="D139" t="s">
        <v>85</v>
      </c>
      <c r="E139" t="s">
        <v>89</v>
      </c>
      <c r="G139" t="s">
        <v>80</v>
      </c>
      <c r="H139" t="s">
        <v>77</v>
      </c>
      <c r="I139" t="s">
        <v>8</v>
      </c>
      <c r="J139" t="s">
        <v>64</v>
      </c>
      <c r="K139">
        <v>0.8</v>
      </c>
      <c r="L139">
        <v>80</v>
      </c>
      <c r="M139" t="str">
        <f>_xlfn.XLOOKUP(SHCS[[#This Row],[QUERY]],NUTS[MEDIDA],NUTS[$SLD@T-NUT-1],0/0,0,1)&amp;".SLDPRT"</f>
        <v>13127.SLDPRT</v>
      </c>
      <c r="N139" t="str">
        <f>SHCS[[#This Row],[SERIE]]&amp;SHCS[[#This Row],[MEDIDA]]</f>
        <v>S45M5</v>
      </c>
      <c r="O139" t="str">
        <f>SHCS[[#This Row],[SCREW]]&amp;" "&amp;SHCS[[#This Row],[MEDIDA]]&amp;" X "&amp;SHCS[[#This Row],[PITCH]]&amp;" X "&amp;SHCS[[#This Row],[LENGTH]]&amp;".SLDASM"</f>
        <v>B18.3.1M M5 X 0.8 X 80.SLDASM</v>
      </c>
      <c r="P1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80 C/T-NUT S45</v>
      </c>
      <c r="Q1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80.SLDASM</v>
      </c>
      <c r="R13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40" spans="1:18" x14ac:dyDescent="0.25">
      <c r="A1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90</v>
      </c>
      <c r="B14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90</v>
      </c>
      <c r="C140" t="s">
        <v>83</v>
      </c>
      <c r="D140" t="s">
        <v>85</v>
      </c>
      <c r="E140" t="s">
        <v>89</v>
      </c>
      <c r="G140" t="s">
        <v>80</v>
      </c>
      <c r="H140" t="s">
        <v>77</v>
      </c>
      <c r="I140" t="s">
        <v>8</v>
      </c>
      <c r="J140" t="s">
        <v>64</v>
      </c>
      <c r="K140">
        <v>0.8</v>
      </c>
      <c r="L140">
        <v>90</v>
      </c>
      <c r="M140" t="str">
        <f>_xlfn.XLOOKUP(SHCS[[#This Row],[QUERY]],NUTS[MEDIDA],NUTS[$SLD@T-NUT-1],0/0,0,1)&amp;".SLDPRT"</f>
        <v>13127.SLDPRT</v>
      </c>
      <c r="N140" t="str">
        <f>SHCS[[#This Row],[SERIE]]&amp;SHCS[[#This Row],[MEDIDA]]</f>
        <v>S45M5</v>
      </c>
      <c r="O140" t="str">
        <f>SHCS[[#This Row],[SCREW]]&amp;" "&amp;SHCS[[#This Row],[MEDIDA]]&amp;" X "&amp;SHCS[[#This Row],[PITCH]]&amp;" X "&amp;SHCS[[#This Row],[LENGTH]]&amp;".SLDASM"</f>
        <v>B18.3.1M M5 X 0.8 X 90.SLDASM</v>
      </c>
      <c r="P1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90 C/T-NUT S45</v>
      </c>
      <c r="Q1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90.SLDASM</v>
      </c>
      <c r="R14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41" spans="1:18" x14ac:dyDescent="0.25">
      <c r="A1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OXIDE\M5\B18.3.1M W_T-NUT S45 M5 X 0.8 X 100</v>
      </c>
      <c r="B14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M5 X 0.8 X 100</v>
      </c>
      <c r="C141" t="s">
        <v>83</v>
      </c>
      <c r="D141" t="s">
        <v>85</v>
      </c>
      <c r="E141" t="s">
        <v>89</v>
      </c>
      <c r="G141" t="s">
        <v>80</v>
      </c>
      <c r="H141" t="s">
        <v>77</v>
      </c>
      <c r="I141" t="s">
        <v>8</v>
      </c>
      <c r="J141" t="s">
        <v>64</v>
      </c>
      <c r="K141">
        <v>0.8</v>
      </c>
      <c r="L141">
        <v>100</v>
      </c>
      <c r="M141" t="str">
        <f>_xlfn.XLOOKUP(SHCS[[#This Row],[QUERY]],NUTS[MEDIDA],NUTS[$SLD@T-NUT-1],0/0,0,1)&amp;".SLDPRT"</f>
        <v>13127.SLDPRT</v>
      </c>
      <c r="N141" t="str">
        <f>SHCS[[#This Row],[SERIE]]&amp;SHCS[[#This Row],[MEDIDA]]</f>
        <v>S45M5</v>
      </c>
      <c r="O141" t="str">
        <f>SHCS[[#This Row],[SCREW]]&amp;" "&amp;SHCS[[#This Row],[MEDIDA]]&amp;" X "&amp;SHCS[[#This Row],[PITCH]]&amp;" X "&amp;SHCS[[#This Row],[LENGTH]]&amp;".SLDASM"</f>
        <v>B18.3.1M M5 X 0.8 X 100.SLDASM</v>
      </c>
      <c r="P1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M5 X 0.8 X 100 C/T-NUT S45</v>
      </c>
      <c r="Q1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OXIDE\ASSEMBLIES\M5\B18.3.1M M5 X 0.8 X 100.SLDASM</v>
      </c>
      <c r="R14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142" spans="1:18" x14ac:dyDescent="0.25">
      <c r="A1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10</v>
      </c>
      <c r="B14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10</v>
      </c>
      <c r="C142" t="s">
        <v>83</v>
      </c>
      <c r="D142" t="s">
        <v>85</v>
      </c>
      <c r="E142" t="s">
        <v>89</v>
      </c>
      <c r="G142" t="s">
        <v>80</v>
      </c>
      <c r="H142" t="s">
        <v>77</v>
      </c>
      <c r="I142" t="s">
        <v>9</v>
      </c>
      <c r="J142" t="s">
        <v>64</v>
      </c>
      <c r="K142">
        <v>1</v>
      </c>
      <c r="L142">
        <v>10</v>
      </c>
      <c r="M142" t="str">
        <f>_xlfn.XLOOKUP(SHCS[[#This Row],[QUERY]],NUTS[MEDIDA],NUTS[$SLD@T-NUT-1],0/0,0,1)&amp;".SLDPRT"</f>
        <v>13129.SLDPRT</v>
      </c>
      <c r="N142" t="str">
        <f>SHCS[[#This Row],[SERIE]]&amp;SHCS[[#This Row],[MEDIDA]]</f>
        <v>S45M6</v>
      </c>
      <c r="O142" t="str">
        <f>SHCS[[#This Row],[SCREW]]&amp;" "&amp;SHCS[[#This Row],[MEDIDA]]&amp;" X "&amp;SHCS[[#This Row],[PITCH]]&amp;" X "&amp;SHCS[[#This Row],[LENGTH]]&amp;".SLDASM"</f>
        <v>B18.3.1M M6 X 1 X 10.SLDASM</v>
      </c>
      <c r="P1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 C/T-NUT S45</v>
      </c>
      <c r="Q1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10.SLDASM</v>
      </c>
      <c r="R14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3" spans="1:18" x14ac:dyDescent="0.25">
      <c r="A1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12</v>
      </c>
      <c r="B14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12</v>
      </c>
      <c r="C143" t="s">
        <v>83</v>
      </c>
      <c r="D143" t="s">
        <v>85</v>
      </c>
      <c r="E143" t="s">
        <v>89</v>
      </c>
      <c r="G143" t="s">
        <v>80</v>
      </c>
      <c r="H143" t="s">
        <v>77</v>
      </c>
      <c r="I143" t="s">
        <v>9</v>
      </c>
      <c r="J143" t="s">
        <v>64</v>
      </c>
      <c r="K143">
        <v>1</v>
      </c>
      <c r="L143">
        <v>12</v>
      </c>
      <c r="M143" t="str">
        <f>_xlfn.XLOOKUP(SHCS[[#This Row],[QUERY]],NUTS[MEDIDA],NUTS[$SLD@T-NUT-1],0/0,0,1)&amp;".SLDPRT"</f>
        <v>13129.SLDPRT</v>
      </c>
      <c r="N143" t="str">
        <f>SHCS[[#This Row],[SERIE]]&amp;SHCS[[#This Row],[MEDIDA]]</f>
        <v>S45M6</v>
      </c>
      <c r="O143" t="str">
        <f>SHCS[[#This Row],[SCREW]]&amp;" "&amp;SHCS[[#This Row],[MEDIDA]]&amp;" X "&amp;SHCS[[#This Row],[PITCH]]&amp;" X "&amp;SHCS[[#This Row],[LENGTH]]&amp;".SLDASM"</f>
        <v>B18.3.1M M6 X 1 X 12.SLDASM</v>
      </c>
      <c r="P1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 C/T-NUT S45</v>
      </c>
      <c r="Q1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12.SLDASM</v>
      </c>
      <c r="R14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4" spans="1:18" x14ac:dyDescent="0.25">
      <c r="A1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16</v>
      </c>
      <c r="B14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16</v>
      </c>
      <c r="C144" t="s">
        <v>83</v>
      </c>
      <c r="D144" t="s">
        <v>85</v>
      </c>
      <c r="E144" t="s">
        <v>89</v>
      </c>
      <c r="G144" t="s">
        <v>80</v>
      </c>
      <c r="H144" t="s">
        <v>77</v>
      </c>
      <c r="I144" t="s">
        <v>9</v>
      </c>
      <c r="J144" t="s">
        <v>64</v>
      </c>
      <c r="K144">
        <v>1</v>
      </c>
      <c r="L144">
        <v>16</v>
      </c>
      <c r="M144" t="str">
        <f>_xlfn.XLOOKUP(SHCS[[#This Row],[QUERY]],NUTS[MEDIDA],NUTS[$SLD@T-NUT-1],0/0,0,1)&amp;".SLDPRT"</f>
        <v>13129.SLDPRT</v>
      </c>
      <c r="N144" t="str">
        <f>SHCS[[#This Row],[SERIE]]&amp;SHCS[[#This Row],[MEDIDA]]</f>
        <v>S45M6</v>
      </c>
      <c r="O144" t="str">
        <f>SHCS[[#This Row],[SCREW]]&amp;" "&amp;SHCS[[#This Row],[MEDIDA]]&amp;" X "&amp;SHCS[[#This Row],[PITCH]]&amp;" X "&amp;SHCS[[#This Row],[LENGTH]]&amp;".SLDASM"</f>
        <v>B18.3.1M M6 X 1 X 16.SLDASM</v>
      </c>
      <c r="P1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16 C/T-NUT S45</v>
      </c>
      <c r="Q1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16.SLDASM</v>
      </c>
      <c r="R14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5" spans="1:18" x14ac:dyDescent="0.25">
      <c r="A1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20</v>
      </c>
      <c r="B14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20</v>
      </c>
      <c r="C145" t="s">
        <v>83</v>
      </c>
      <c r="D145" t="s">
        <v>85</v>
      </c>
      <c r="E145" t="s">
        <v>89</v>
      </c>
      <c r="G145" t="s">
        <v>80</v>
      </c>
      <c r="H145" t="s">
        <v>77</v>
      </c>
      <c r="I145" t="s">
        <v>9</v>
      </c>
      <c r="J145" t="s">
        <v>64</v>
      </c>
      <c r="K145">
        <v>1</v>
      </c>
      <c r="L145">
        <v>20</v>
      </c>
      <c r="M145" t="str">
        <f>_xlfn.XLOOKUP(SHCS[[#This Row],[QUERY]],NUTS[MEDIDA],NUTS[$SLD@T-NUT-1],0/0,0,1)&amp;".SLDPRT"</f>
        <v>13129.SLDPRT</v>
      </c>
      <c r="N145" t="str">
        <f>SHCS[[#This Row],[SERIE]]&amp;SHCS[[#This Row],[MEDIDA]]</f>
        <v>S45M6</v>
      </c>
      <c r="O145" t="str">
        <f>SHCS[[#This Row],[SCREW]]&amp;" "&amp;SHCS[[#This Row],[MEDIDA]]&amp;" X "&amp;SHCS[[#This Row],[PITCH]]&amp;" X "&amp;SHCS[[#This Row],[LENGTH]]&amp;".SLDASM"</f>
        <v>B18.3.1M M6 X 1 X 20.SLDASM</v>
      </c>
      <c r="P1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20 C/T-NUT S45</v>
      </c>
      <c r="Q1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20.SLDASM</v>
      </c>
      <c r="R14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6" spans="1:18" x14ac:dyDescent="0.25">
      <c r="A1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25</v>
      </c>
      <c r="B14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25</v>
      </c>
      <c r="C146" t="s">
        <v>83</v>
      </c>
      <c r="D146" t="s">
        <v>85</v>
      </c>
      <c r="E146" t="s">
        <v>89</v>
      </c>
      <c r="G146" t="s">
        <v>80</v>
      </c>
      <c r="H146" t="s">
        <v>77</v>
      </c>
      <c r="I146" t="s">
        <v>9</v>
      </c>
      <c r="J146" t="s">
        <v>64</v>
      </c>
      <c r="K146">
        <v>1</v>
      </c>
      <c r="L146">
        <v>25</v>
      </c>
      <c r="M146" t="str">
        <f>_xlfn.XLOOKUP(SHCS[[#This Row],[QUERY]],NUTS[MEDIDA],NUTS[$SLD@T-NUT-1],0/0,0,1)&amp;".SLDPRT"</f>
        <v>13129.SLDPRT</v>
      </c>
      <c r="N146" t="str">
        <f>SHCS[[#This Row],[SERIE]]&amp;SHCS[[#This Row],[MEDIDA]]</f>
        <v>S45M6</v>
      </c>
      <c r="O146" t="str">
        <f>SHCS[[#This Row],[SCREW]]&amp;" "&amp;SHCS[[#This Row],[MEDIDA]]&amp;" X "&amp;SHCS[[#This Row],[PITCH]]&amp;" X "&amp;SHCS[[#This Row],[LENGTH]]&amp;".SLDASM"</f>
        <v>B18.3.1M M6 X 1 X 25.SLDASM</v>
      </c>
      <c r="P1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25 C/T-NUT S45</v>
      </c>
      <c r="Q1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25.SLDASM</v>
      </c>
      <c r="R14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7" spans="1:18" x14ac:dyDescent="0.25">
      <c r="A1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30</v>
      </c>
      <c r="B14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30</v>
      </c>
      <c r="C147" t="s">
        <v>83</v>
      </c>
      <c r="D147" t="s">
        <v>85</v>
      </c>
      <c r="E147" t="s">
        <v>89</v>
      </c>
      <c r="G147" t="s">
        <v>80</v>
      </c>
      <c r="H147" t="s">
        <v>77</v>
      </c>
      <c r="I147" t="s">
        <v>9</v>
      </c>
      <c r="J147" t="s">
        <v>64</v>
      </c>
      <c r="K147">
        <v>1</v>
      </c>
      <c r="L147">
        <v>30</v>
      </c>
      <c r="M147" t="str">
        <f>_xlfn.XLOOKUP(SHCS[[#This Row],[QUERY]],NUTS[MEDIDA],NUTS[$SLD@T-NUT-1],0/0,0,1)&amp;".SLDPRT"</f>
        <v>13129.SLDPRT</v>
      </c>
      <c r="N147" t="str">
        <f>SHCS[[#This Row],[SERIE]]&amp;SHCS[[#This Row],[MEDIDA]]</f>
        <v>S45M6</v>
      </c>
      <c r="O147" t="str">
        <f>SHCS[[#This Row],[SCREW]]&amp;" "&amp;SHCS[[#This Row],[MEDIDA]]&amp;" X "&amp;SHCS[[#This Row],[PITCH]]&amp;" X "&amp;SHCS[[#This Row],[LENGTH]]&amp;".SLDASM"</f>
        <v>B18.3.1M M6 X 1 X 30.SLDASM</v>
      </c>
      <c r="P1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30 C/T-NUT S45</v>
      </c>
      <c r="Q1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30.SLDASM</v>
      </c>
      <c r="R14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8" spans="1:18" x14ac:dyDescent="0.25">
      <c r="A1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35</v>
      </c>
      <c r="B14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35</v>
      </c>
      <c r="C148" t="s">
        <v>83</v>
      </c>
      <c r="D148" t="s">
        <v>85</v>
      </c>
      <c r="E148" t="s">
        <v>89</v>
      </c>
      <c r="G148" t="s">
        <v>80</v>
      </c>
      <c r="H148" t="s">
        <v>77</v>
      </c>
      <c r="I148" t="s">
        <v>9</v>
      </c>
      <c r="J148" t="s">
        <v>64</v>
      </c>
      <c r="K148">
        <v>1</v>
      </c>
      <c r="L148">
        <v>35</v>
      </c>
      <c r="M148" t="str">
        <f>_xlfn.XLOOKUP(SHCS[[#This Row],[QUERY]],NUTS[MEDIDA],NUTS[$SLD@T-NUT-1],0/0,0,1)&amp;".SLDPRT"</f>
        <v>13129.SLDPRT</v>
      </c>
      <c r="N148" t="str">
        <f>SHCS[[#This Row],[SERIE]]&amp;SHCS[[#This Row],[MEDIDA]]</f>
        <v>S45M6</v>
      </c>
      <c r="O148" t="str">
        <f>SHCS[[#This Row],[SCREW]]&amp;" "&amp;SHCS[[#This Row],[MEDIDA]]&amp;" X "&amp;SHCS[[#This Row],[PITCH]]&amp;" X "&amp;SHCS[[#This Row],[LENGTH]]&amp;".SLDASM"</f>
        <v>B18.3.1M M6 X 1 X 35.SLDASM</v>
      </c>
      <c r="P1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35 C/T-NUT S45</v>
      </c>
      <c r="Q1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35.SLDASM</v>
      </c>
      <c r="R14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49" spans="1:18" x14ac:dyDescent="0.25">
      <c r="A1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40</v>
      </c>
      <c r="B14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40</v>
      </c>
      <c r="C149" t="s">
        <v>83</v>
      </c>
      <c r="D149" t="s">
        <v>85</v>
      </c>
      <c r="E149" t="s">
        <v>89</v>
      </c>
      <c r="G149" t="s">
        <v>80</v>
      </c>
      <c r="H149" t="s">
        <v>77</v>
      </c>
      <c r="I149" t="s">
        <v>9</v>
      </c>
      <c r="J149" t="s">
        <v>64</v>
      </c>
      <c r="K149">
        <v>1</v>
      </c>
      <c r="L149">
        <v>40</v>
      </c>
      <c r="M149" t="str">
        <f>_xlfn.XLOOKUP(SHCS[[#This Row],[QUERY]],NUTS[MEDIDA],NUTS[$SLD@T-NUT-1],0/0,0,1)&amp;".SLDPRT"</f>
        <v>13129.SLDPRT</v>
      </c>
      <c r="N149" t="str">
        <f>SHCS[[#This Row],[SERIE]]&amp;SHCS[[#This Row],[MEDIDA]]</f>
        <v>S45M6</v>
      </c>
      <c r="O149" t="str">
        <f>SHCS[[#This Row],[SCREW]]&amp;" "&amp;SHCS[[#This Row],[MEDIDA]]&amp;" X "&amp;SHCS[[#This Row],[PITCH]]&amp;" X "&amp;SHCS[[#This Row],[LENGTH]]&amp;".SLDASM"</f>
        <v>B18.3.1M M6 X 1 X 40.SLDASM</v>
      </c>
      <c r="P1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40 C/T-NUT S45</v>
      </c>
      <c r="Q1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40.SLDASM</v>
      </c>
      <c r="R14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0" spans="1:18" x14ac:dyDescent="0.25">
      <c r="A1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45</v>
      </c>
      <c r="B15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45</v>
      </c>
      <c r="C150" t="s">
        <v>83</v>
      </c>
      <c r="D150" t="s">
        <v>85</v>
      </c>
      <c r="E150" t="s">
        <v>89</v>
      </c>
      <c r="G150" t="s">
        <v>80</v>
      </c>
      <c r="H150" t="s">
        <v>77</v>
      </c>
      <c r="I150" t="s">
        <v>9</v>
      </c>
      <c r="J150" t="s">
        <v>64</v>
      </c>
      <c r="K150">
        <v>1</v>
      </c>
      <c r="L150">
        <v>45</v>
      </c>
      <c r="M150" t="str">
        <f>_xlfn.XLOOKUP(SHCS[[#This Row],[QUERY]],NUTS[MEDIDA],NUTS[$SLD@T-NUT-1],0/0,0,1)&amp;".SLDPRT"</f>
        <v>13129.SLDPRT</v>
      </c>
      <c r="N150" t="str">
        <f>SHCS[[#This Row],[SERIE]]&amp;SHCS[[#This Row],[MEDIDA]]</f>
        <v>S45M6</v>
      </c>
      <c r="O150" t="str">
        <f>SHCS[[#This Row],[SCREW]]&amp;" "&amp;SHCS[[#This Row],[MEDIDA]]&amp;" X "&amp;SHCS[[#This Row],[PITCH]]&amp;" X "&amp;SHCS[[#This Row],[LENGTH]]&amp;".SLDASM"</f>
        <v>B18.3.1M M6 X 1 X 45.SLDASM</v>
      </c>
      <c r="P1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45 C/T-NUT S45</v>
      </c>
      <c r="Q1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45.SLDASM</v>
      </c>
      <c r="R15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1" spans="1:18" x14ac:dyDescent="0.25">
      <c r="A1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50</v>
      </c>
      <c r="B15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50</v>
      </c>
      <c r="C151" t="s">
        <v>83</v>
      </c>
      <c r="D151" t="s">
        <v>85</v>
      </c>
      <c r="E151" t="s">
        <v>89</v>
      </c>
      <c r="G151" t="s">
        <v>80</v>
      </c>
      <c r="H151" t="s">
        <v>77</v>
      </c>
      <c r="I151" t="s">
        <v>9</v>
      </c>
      <c r="J151" t="s">
        <v>64</v>
      </c>
      <c r="K151">
        <v>1</v>
      </c>
      <c r="L151">
        <v>50</v>
      </c>
      <c r="M151" t="str">
        <f>_xlfn.XLOOKUP(SHCS[[#This Row],[QUERY]],NUTS[MEDIDA],NUTS[$SLD@T-NUT-1],0/0,0,1)&amp;".SLDPRT"</f>
        <v>13129.SLDPRT</v>
      </c>
      <c r="N151" t="str">
        <f>SHCS[[#This Row],[SERIE]]&amp;SHCS[[#This Row],[MEDIDA]]</f>
        <v>S45M6</v>
      </c>
      <c r="O151" t="str">
        <f>SHCS[[#This Row],[SCREW]]&amp;" "&amp;SHCS[[#This Row],[MEDIDA]]&amp;" X "&amp;SHCS[[#This Row],[PITCH]]&amp;" X "&amp;SHCS[[#This Row],[LENGTH]]&amp;".SLDASM"</f>
        <v>B18.3.1M M6 X 1 X 50.SLDASM</v>
      </c>
      <c r="P1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50 C/T-NUT S45</v>
      </c>
      <c r="Q1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50.SLDASM</v>
      </c>
      <c r="R15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2" spans="1:18" x14ac:dyDescent="0.25">
      <c r="A1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55</v>
      </c>
      <c r="B15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55</v>
      </c>
      <c r="C152" t="s">
        <v>83</v>
      </c>
      <c r="D152" t="s">
        <v>85</v>
      </c>
      <c r="E152" t="s">
        <v>89</v>
      </c>
      <c r="G152" t="s">
        <v>80</v>
      </c>
      <c r="H152" t="s">
        <v>77</v>
      </c>
      <c r="I152" t="s">
        <v>9</v>
      </c>
      <c r="J152" t="s">
        <v>64</v>
      </c>
      <c r="K152">
        <v>1</v>
      </c>
      <c r="L152">
        <v>55</v>
      </c>
      <c r="M152" t="str">
        <f>_xlfn.XLOOKUP(SHCS[[#This Row],[QUERY]],NUTS[MEDIDA],NUTS[$SLD@T-NUT-1],0/0,0,1)&amp;".SLDPRT"</f>
        <v>13129.SLDPRT</v>
      </c>
      <c r="N152" t="str">
        <f>SHCS[[#This Row],[SERIE]]&amp;SHCS[[#This Row],[MEDIDA]]</f>
        <v>S45M6</v>
      </c>
      <c r="O152" t="str">
        <f>SHCS[[#This Row],[SCREW]]&amp;" "&amp;SHCS[[#This Row],[MEDIDA]]&amp;" X "&amp;SHCS[[#This Row],[PITCH]]&amp;" X "&amp;SHCS[[#This Row],[LENGTH]]&amp;".SLDASM"</f>
        <v>B18.3.1M M6 X 1 X 55.SLDASM</v>
      </c>
      <c r="P1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55 C/T-NUT S45</v>
      </c>
      <c r="Q1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55.SLDASM</v>
      </c>
      <c r="R15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3" spans="1:18" x14ac:dyDescent="0.25">
      <c r="A1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60</v>
      </c>
      <c r="B15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60</v>
      </c>
      <c r="C153" t="s">
        <v>83</v>
      </c>
      <c r="D153" t="s">
        <v>85</v>
      </c>
      <c r="E153" t="s">
        <v>89</v>
      </c>
      <c r="G153" t="s">
        <v>80</v>
      </c>
      <c r="H153" t="s">
        <v>77</v>
      </c>
      <c r="I153" t="s">
        <v>9</v>
      </c>
      <c r="J153" t="s">
        <v>64</v>
      </c>
      <c r="K153">
        <v>1</v>
      </c>
      <c r="L153">
        <v>60</v>
      </c>
      <c r="M153" t="str">
        <f>_xlfn.XLOOKUP(SHCS[[#This Row],[QUERY]],NUTS[MEDIDA],NUTS[$SLD@T-NUT-1],0/0,0,1)&amp;".SLDPRT"</f>
        <v>13129.SLDPRT</v>
      </c>
      <c r="N153" t="str">
        <f>SHCS[[#This Row],[SERIE]]&amp;SHCS[[#This Row],[MEDIDA]]</f>
        <v>S45M6</v>
      </c>
      <c r="O153" t="str">
        <f>SHCS[[#This Row],[SCREW]]&amp;" "&amp;SHCS[[#This Row],[MEDIDA]]&amp;" X "&amp;SHCS[[#This Row],[PITCH]]&amp;" X "&amp;SHCS[[#This Row],[LENGTH]]&amp;".SLDASM"</f>
        <v>B18.3.1M M6 X 1 X 60.SLDASM</v>
      </c>
      <c r="P1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60 C/T-NUT S45</v>
      </c>
      <c r="Q1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60.SLDASM</v>
      </c>
      <c r="R15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4" spans="1:18" x14ac:dyDescent="0.25">
      <c r="A1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65</v>
      </c>
      <c r="B15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65</v>
      </c>
      <c r="C154" t="s">
        <v>83</v>
      </c>
      <c r="D154" t="s">
        <v>85</v>
      </c>
      <c r="E154" t="s">
        <v>89</v>
      </c>
      <c r="G154" t="s">
        <v>80</v>
      </c>
      <c r="H154" t="s">
        <v>77</v>
      </c>
      <c r="I154" t="s">
        <v>9</v>
      </c>
      <c r="J154" t="s">
        <v>64</v>
      </c>
      <c r="K154">
        <v>1</v>
      </c>
      <c r="L154">
        <v>65</v>
      </c>
      <c r="M154" t="str">
        <f>_xlfn.XLOOKUP(SHCS[[#This Row],[QUERY]],NUTS[MEDIDA],NUTS[$SLD@T-NUT-1],0/0,0,1)&amp;".SLDPRT"</f>
        <v>13129.SLDPRT</v>
      </c>
      <c r="N154" t="str">
        <f>SHCS[[#This Row],[SERIE]]&amp;SHCS[[#This Row],[MEDIDA]]</f>
        <v>S45M6</v>
      </c>
      <c r="O154" t="str">
        <f>SHCS[[#This Row],[SCREW]]&amp;" "&amp;SHCS[[#This Row],[MEDIDA]]&amp;" X "&amp;SHCS[[#This Row],[PITCH]]&amp;" X "&amp;SHCS[[#This Row],[LENGTH]]&amp;".SLDASM"</f>
        <v>B18.3.1M M6 X 1 X 65.SLDASM</v>
      </c>
      <c r="P1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65 C/T-NUT S45</v>
      </c>
      <c r="Q1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65.SLDASM</v>
      </c>
      <c r="R15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5" spans="1:18" x14ac:dyDescent="0.25">
      <c r="A1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70</v>
      </c>
      <c r="B15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70</v>
      </c>
      <c r="C155" t="s">
        <v>83</v>
      </c>
      <c r="D155" t="s">
        <v>85</v>
      </c>
      <c r="E155" t="s">
        <v>89</v>
      </c>
      <c r="G155" t="s">
        <v>80</v>
      </c>
      <c r="H155" t="s">
        <v>77</v>
      </c>
      <c r="I155" t="s">
        <v>9</v>
      </c>
      <c r="J155" t="s">
        <v>64</v>
      </c>
      <c r="K155">
        <v>1</v>
      </c>
      <c r="L155">
        <v>70</v>
      </c>
      <c r="M155" t="str">
        <f>_xlfn.XLOOKUP(SHCS[[#This Row],[QUERY]],NUTS[MEDIDA],NUTS[$SLD@T-NUT-1],0/0,0,1)&amp;".SLDPRT"</f>
        <v>13129.SLDPRT</v>
      </c>
      <c r="N155" t="str">
        <f>SHCS[[#This Row],[SERIE]]&amp;SHCS[[#This Row],[MEDIDA]]</f>
        <v>S45M6</v>
      </c>
      <c r="O155" t="str">
        <f>SHCS[[#This Row],[SCREW]]&amp;" "&amp;SHCS[[#This Row],[MEDIDA]]&amp;" X "&amp;SHCS[[#This Row],[PITCH]]&amp;" X "&amp;SHCS[[#This Row],[LENGTH]]&amp;".SLDASM"</f>
        <v>B18.3.1M M6 X 1 X 70.SLDASM</v>
      </c>
      <c r="P1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70 C/T-NUT S45</v>
      </c>
      <c r="Q1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70.SLDASM</v>
      </c>
      <c r="R15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6" spans="1:18" x14ac:dyDescent="0.25">
      <c r="A1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80</v>
      </c>
      <c r="B15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80</v>
      </c>
      <c r="C156" t="s">
        <v>83</v>
      </c>
      <c r="D156" t="s">
        <v>85</v>
      </c>
      <c r="E156" t="s">
        <v>89</v>
      </c>
      <c r="G156" t="s">
        <v>80</v>
      </c>
      <c r="H156" t="s">
        <v>77</v>
      </c>
      <c r="I156" t="s">
        <v>9</v>
      </c>
      <c r="J156" t="s">
        <v>64</v>
      </c>
      <c r="K156">
        <v>1</v>
      </c>
      <c r="L156">
        <v>80</v>
      </c>
      <c r="M156" t="str">
        <f>_xlfn.XLOOKUP(SHCS[[#This Row],[QUERY]],NUTS[MEDIDA],NUTS[$SLD@T-NUT-1],0/0,0,1)&amp;".SLDPRT"</f>
        <v>13129.SLDPRT</v>
      </c>
      <c r="N156" t="str">
        <f>SHCS[[#This Row],[SERIE]]&amp;SHCS[[#This Row],[MEDIDA]]</f>
        <v>S45M6</v>
      </c>
      <c r="O156" t="str">
        <f>SHCS[[#This Row],[SCREW]]&amp;" "&amp;SHCS[[#This Row],[MEDIDA]]&amp;" X "&amp;SHCS[[#This Row],[PITCH]]&amp;" X "&amp;SHCS[[#This Row],[LENGTH]]&amp;".SLDASM"</f>
        <v>B18.3.1M M6 X 1 X 80.SLDASM</v>
      </c>
      <c r="P1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80 C/T-NUT S45</v>
      </c>
      <c r="Q1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80.SLDASM</v>
      </c>
      <c r="R15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7" spans="1:18" x14ac:dyDescent="0.25">
      <c r="A1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90</v>
      </c>
      <c r="B15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90</v>
      </c>
      <c r="C157" t="s">
        <v>83</v>
      </c>
      <c r="D157" t="s">
        <v>85</v>
      </c>
      <c r="E157" t="s">
        <v>89</v>
      </c>
      <c r="G157" t="s">
        <v>80</v>
      </c>
      <c r="H157" t="s">
        <v>77</v>
      </c>
      <c r="I157" t="s">
        <v>9</v>
      </c>
      <c r="J157" t="s">
        <v>64</v>
      </c>
      <c r="K157">
        <v>1</v>
      </c>
      <c r="L157">
        <v>90</v>
      </c>
      <c r="M157" t="str">
        <f>_xlfn.XLOOKUP(SHCS[[#This Row],[QUERY]],NUTS[MEDIDA],NUTS[$SLD@T-NUT-1],0/0,0,1)&amp;".SLDPRT"</f>
        <v>13129.SLDPRT</v>
      </c>
      <c r="N157" t="str">
        <f>SHCS[[#This Row],[SERIE]]&amp;SHCS[[#This Row],[MEDIDA]]</f>
        <v>S45M6</v>
      </c>
      <c r="O157" t="str">
        <f>SHCS[[#This Row],[SCREW]]&amp;" "&amp;SHCS[[#This Row],[MEDIDA]]&amp;" X "&amp;SHCS[[#This Row],[PITCH]]&amp;" X "&amp;SHCS[[#This Row],[LENGTH]]&amp;".SLDASM"</f>
        <v>B18.3.1M M6 X 1 X 90.SLDASM</v>
      </c>
      <c r="P1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90 C/T-NUT S45</v>
      </c>
      <c r="Q1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90.SLDASM</v>
      </c>
      <c r="R15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8" spans="1:18" x14ac:dyDescent="0.25">
      <c r="A1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100</v>
      </c>
      <c r="B15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100</v>
      </c>
      <c r="C158" t="s">
        <v>83</v>
      </c>
      <c r="D158" t="s">
        <v>85</v>
      </c>
      <c r="E158" t="s">
        <v>89</v>
      </c>
      <c r="G158" t="s">
        <v>80</v>
      </c>
      <c r="H158" t="s">
        <v>77</v>
      </c>
      <c r="I158" t="s">
        <v>9</v>
      </c>
      <c r="J158" t="s">
        <v>64</v>
      </c>
      <c r="K158">
        <v>1</v>
      </c>
      <c r="L158">
        <v>100</v>
      </c>
      <c r="M158" t="str">
        <f>_xlfn.XLOOKUP(SHCS[[#This Row],[QUERY]],NUTS[MEDIDA],NUTS[$SLD@T-NUT-1],0/0,0,1)&amp;".SLDPRT"</f>
        <v>13129.SLDPRT</v>
      </c>
      <c r="N158" t="str">
        <f>SHCS[[#This Row],[SERIE]]&amp;SHCS[[#This Row],[MEDIDA]]</f>
        <v>S45M6</v>
      </c>
      <c r="O158" t="str">
        <f>SHCS[[#This Row],[SCREW]]&amp;" "&amp;SHCS[[#This Row],[MEDIDA]]&amp;" X "&amp;SHCS[[#This Row],[PITCH]]&amp;" X "&amp;SHCS[[#This Row],[LENGTH]]&amp;".SLDASM"</f>
        <v>B18.3.1M M6 X 1 X 100.SLDASM</v>
      </c>
      <c r="P1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100 C/T-NUT S45</v>
      </c>
      <c r="Q1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100.SLDASM</v>
      </c>
      <c r="R15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59" spans="1:18" x14ac:dyDescent="0.25">
      <c r="A1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110</v>
      </c>
      <c r="B15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110</v>
      </c>
      <c r="C159" t="s">
        <v>83</v>
      </c>
      <c r="D159" t="s">
        <v>85</v>
      </c>
      <c r="E159" t="s">
        <v>89</v>
      </c>
      <c r="G159" t="s">
        <v>80</v>
      </c>
      <c r="H159" t="s">
        <v>77</v>
      </c>
      <c r="I159" t="s">
        <v>9</v>
      </c>
      <c r="J159" t="s">
        <v>64</v>
      </c>
      <c r="K159">
        <v>1</v>
      </c>
      <c r="L159">
        <v>110</v>
      </c>
      <c r="M159" t="str">
        <f>_xlfn.XLOOKUP(SHCS[[#This Row],[QUERY]],NUTS[MEDIDA],NUTS[$SLD@T-NUT-1],0/0,0,1)&amp;".SLDPRT"</f>
        <v>13129.SLDPRT</v>
      </c>
      <c r="N159" t="str">
        <f>SHCS[[#This Row],[SERIE]]&amp;SHCS[[#This Row],[MEDIDA]]</f>
        <v>S45M6</v>
      </c>
      <c r="O159" t="str">
        <f>SHCS[[#This Row],[SCREW]]&amp;" "&amp;SHCS[[#This Row],[MEDIDA]]&amp;" X "&amp;SHCS[[#This Row],[PITCH]]&amp;" X "&amp;SHCS[[#This Row],[LENGTH]]&amp;".SLDASM"</f>
        <v>B18.3.1M M6 X 1 X 110.SLDASM</v>
      </c>
      <c r="P1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110 C/T-NUT S45</v>
      </c>
      <c r="Q1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110.SLDASM</v>
      </c>
      <c r="R15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60" spans="1:18" x14ac:dyDescent="0.25">
      <c r="A1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OXIDE\M6\B18.3.1M W_T-NUT S45 M6 X 1 X 120</v>
      </c>
      <c r="B16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M6 X 1 X 120</v>
      </c>
      <c r="C160" t="s">
        <v>83</v>
      </c>
      <c r="D160" t="s">
        <v>85</v>
      </c>
      <c r="E160" t="s">
        <v>89</v>
      </c>
      <c r="G160" t="s">
        <v>80</v>
      </c>
      <c r="H160" t="s">
        <v>77</v>
      </c>
      <c r="I160" t="s">
        <v>9</v>
      </c>
      <c r="J160" t="s">
        <v>64</v>
      </c>
      <c r="K160">
        <v>1</v>
      </c>
      <c r="L160">
        <v>120</v>
      </c>
      <c r="M160" t="str">
        <f>_xlfn.XLOOKUP(SHCS[[#This Row],[QUERY]],NUTS[MEDIDA],NUTS[$SLD@T-NUT-1],0/0,0,1)&amp;".SLDPRT"</f>
        <v>13129.SLDPRT</v>
      </c>
      <c r="N160" t="str">
        <f>SHCS[[#This Row],[SERIE]]&amp;SHCS[[#This Row],[MEDIDA]]</f>
        <v>S45M6</v>
      </c>
      <c r="O160" t="str">
        <f>SHCS[[#This Row],[SCREW]]&amp;" "&amp;SHCS[[#This Row],[MEDIDA]]&amp;" X "&amp;SHCS[[#This Row],[PITCH]]&amp;" X "&amp;SHCS[[#This Row],[LENGTH]]&amp;".SLDASM"</f>
        <v>B18.3.1M M6 X 1 X 120.SLDASM</v>
      </c>
      <c r="P1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M6 X 1 X 120 C/T-NUT S45</v>
      </c>
      <c r="Q1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OXIDE\ASSEMBLIES\M6\B18.3.1M M6 X 1 X 120.SLDASM</v>
      </c>
      <c r="R16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161" spans="1:18" x14ac:dyDescent="0.25">
      <c r="A1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10</v>
      </c>
      <c r="B16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10</v>
      </c>
      <c r="C161" t="s">
        <v>83</v>
      </c>
      <c r="D161" t="s">
        <v>85</v>
      </c>
      <c r="E161" t="s">
        <v>89</v>
      </c>
      <c r="G161" t="s">
        <v>80</v>
      </c>
      <c r="H161" t="s">
        <v>77</v>
      </c>
      <c r="I161" t="s">
        <v>10</v>
      </c>
      <c r="J161" t="s">
        <v>64</v>
      </c>
      <c r="K161">
        <v>1.25</v>
      </c>
      <c r="L161">
        <v>10</v>
      </c>
      <c r="M161" t="str">
        <f>_xlfn.XLOOKUP(SHCS[[#This Row],[QUERY]],NUTS[MEDIDA],NUTS[$SLD@T-NUT-1],0/0,0,1)&amp;".SLDPRT"</f>
        <v>13132.SLDPRT</v>
      </c>
      <c r="N161" t="str">
        <f>SHCS[[#This Row],[SERIE]]&amp;SHCS[[#This Row],[MEDIDA]]</f>
        <v>S45M8</v>
      </c>
      <c r="O161" t="str">
        <f>SHCS[[#This Row],[SCREW]]&amp;" "&amp;SHCS[[#This Row],[MEDIDA]]&amp;" X "&amp;SHCS[[#This Row],[PITCH]]&amp;" X "&amp;SHCS[[#This Row],[LENGTH]]&amp;".SLDASM"</f>
        <v>B18.3.1M M8 X 1.25 X 10.SLDASM</v>
      </c>
      <c r="P1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10 C/T-NUT S45</v>
      </c>
      <c r="Q1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10.SLDASM</v>
      </c>
      <c r="R16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2" spans="1:18" x14ac:dyDescent="0.25">
      <c r="A1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12</v>
      </c>
      <c r="B16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12</v>
      </c>
      <c r="C162" t="s">
        <v>83</v>
      </c>
      <c r="D162" t="s">
        <v>85</v>
      </c>
      <c r="E162" t="s">
        <v>89</v>
      </c>
      <c r="G162" t="s">
        <v>80</v>
      </c>
      <c r="H162" t="s">
        <v>77</v>
      </c>
      <c r="I162" t="s">
        <v>10</v>
      </c>
      <c r="J162" t="s">
        <v>64</v>
      </c>
      <c r="K162">
        <v>1.25</v>
      </c>
      <c r="L162">
        <v>12</v>
      </c>
      <c r="M162" t="str">
        <f>_xlfn.XLOOKUP(SHCS[[#This Row],[QUERY]],NUTS[MEDIDA],NUTS[$SLD@T-NUT-1],0/0,0,1)&amp;".SLDPRT"</f>
        <v>13132.SLDPRT</v>
      </c>
      <c r="N162" t="str">
        <f>SHCS[[#This Row],[SERIE]]&amp;SHCS[[#This Row],[MEDIDA]]</f>
        <v>S45M8</v>
      </c>
      <c r="O162" t="str">
        <f>SHCS[[#This Row],[SCREW]]&amp;" "&amp;SHCS[[#This Row],[MEDIDA]]&amp;" X "&amp;SHCS[[#This Row],[PITCH]]&amp;" X "&amp;SHCS[[#This Row],[LENGTH]]&amp;".SLDASM"</f>
        <v>B18.3.1M M8 X 1.25 X 12.SLDASM</v>
      </c>
      <c r="P1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12 C/T-NUT S45</v>
      </c>
      <c r="Q1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12.SLDASM</v>
      </c>
      <c r="R16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3" spans="1:18" x14ac:dyDescent="0.25">
      <c r="A1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16</v>
      </c>
      <c r="B16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16</v>
      </c>
      <c r="C163" t="s">
        <v>83</v>
      </c>
      <c r="D163" t="s">
        <v>85</v>
      </c>
      <c r="E163" t="s">
        <v>89</v>
      </c>
      <c r="G163" t="s">
        <v>80</v>
      </c>
      <c r="H163" t="s">
        <v>77</v>
      </c>
      <c r="I163" t="s">
        <v>10</v>
      </c>
      <c r="J163" t="s">
        <v>64</v>
      </c>
      <c r="K163">
        <v>1.25</v>
      </c>
      <c r="L163">
        <v>16</v>
      </c>
      <c r="M163" t="str">
        <f>_xlfn.XLOOKUP(SHCS[[#This Row],[QUERY]],NUTS[MEDIDA],NUTS[$SLD@T-NUT-1],0/0,0,1)&amp;".SLDPRT"</f>
        <v>13132.SLDPRT</v>
      </c>
      <c r="N163" t="str">
        <f>SHCS[[#This Row],[SERIE]]&amp;SHCS[[#This Row],[MEDIDA]]</f>
        <v>S45M8</v>
      </c>
      <c r="O163" t="str">
        <f>SHCS[[#This Row],[SCREW]]&amp;" "&amp;SHCS[[#This Row],[MEDIDA]]&amp;" X "&amp;SHCS[[#This Row],[PITCH]]&amp;" X "&amp;SHCS[[#This Row],[LENGTH]]&amp;".SLDASM"</f>
        <v>B18.3.1M M8 X 1.25 X 16.SLDASM</v>
      </c>
      <c r="P1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16 C/T-NUT S45</v>
      </c>
      <c r="Q1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16.SLDASM</v>
      </c>
      <c r="R16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4" spans="1:18" x14ac:dyDescent="0.25">
      <c r="A1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20</v>
      </c>
      <c r="B16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20</v>
      </c>
      <c r="C164" t="s">
        <v>83</v>
      </c>
      <c r="D164" t="s">
        <v>85</v>
      </c>
      <c r="E164" t="s">
        <v>89</v>
      </c>
      <c r="G164" t="s">
        <v>80</v>
      </c>
      <c r="H164" t="s">
        <v>77</v>
      </c>
      <c r="I164" t="s">
        <v>10</v>
      </c>
      <c r="J164" t="s">
        <v>64</v>
      </c>
      <c r="K164">
        <v>1.25</v>
      </c>
      <c r="L164">
        <v>20</v>
      </c>
      <c r="M164" t="str">
        <f>_xlfn.XLOOKUP(SHCS[[#This Row],[QUERY]],NUTS[MEDIDA],NUTS[$SLD@T-NUT-1],0/0,0,1)&amp;".SLDPRT"</f>
        <v>13132.SLDPRT</v>
      </c>
      <c r="N164" t="str">
        <f>SHCS[[#This Row],[SERIE]]&amp;SHCS[[#This Row],[MEDIDA]]</f>
        <v>S45M8</v>
      </c>
      <c r="O164" t="str">
        <f>SHCS[[#This Row],[SCREW]]&amp;" "&amp;SHCS[[#This Row],[MEDIDA]]&amp;" X "&amp;SHCS[[#This Row],[PITCH]]&amp;" X "&amp;SHCS[[#This Row],[LENGTH]]&amp;".SLDASM"</f>
        <v>B18.3.1M M8 X 1.25 X 20.SLDASM</v>
      </c>
      <c r="P1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20 C/T-NUT S45</v>
      </c>
      <c r="Q1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20.SLDASM</v>
      </c>
      <c r="R16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5" spans="1:18" x14ac:dyDescent="0.25">
      <c r="A1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25</v>
      </c>
      <c r="B16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25</v>
      </c>
      <c r="C165" t="s">
        <v>83</v>
      </c>
      <c r="D165" t="s">
        <v>85</v>
      </c>
      <c r="E165" t="s">
        <v>89</v>
      </c>
      <c r="G165" t="s">
        <v>80</v>
      </c>
      <c r="H165" t="s">
        <v>77</v>
      </c>
      <c r="I165" t="s">
        <v>10</v>
      </c>
      <c r="J165" t="s">
        <v>64</v>
      </c>
      <c r="K165">
        <v>1.25</v>
      </c>
      <c r="L165">
        <v>25</v>
      </c>
      <c r="M165" t="str">
        <f>_xlfn.XLOOKUP(SHCS[[#This Row],[QUERY]],NUTS[MEDIDA],NUTS[$SLD@T-NUT-1],0/0,0,1)&amp;".SLDPRT"</f>
        <v>13132.SLDPRT</v>
      </c>
      <c r="N165" t="str">
        <f>SHCS[[#This Row],[SERIE]]&amp;SHCS[[#This Row],[MEDIDA]]</f>
        <v>S45M8</v>
      </c>
      <c r="O165" t="str">
        <f>SHCS[[#This Row],[SCREW]]&amp;" "&amp;SHCS[[#This Row],[MEDIDA]]&amp;" X "&amp;SHCS[[#This Row],[PITCH]]&amp;" X "&amp;SHCS[[#This Row],[LENGTH]]&amp;".SLDASM"</f>
        <v>B18.3.1M M8 X 1.25 X 25.SLDASM</v>
      </c>
      <c r="P1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25 C/T-NUT S45</v>
      </c>
      <c r="Q1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25.SLDASM</v>
      </c>
      <c r="R16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6" spans="1:18" x14ac:dyDescent="0.25">
      <c r="A1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30</v>
      </c>
      <c r="B16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30</v>
      </c>
      <c r="C166" t="s">
        <v>83</v>
      </c>
      <c r="D166" t="s">
        <v>85</v>
      </c>
      <c r="E166" t="s">
        <v>89</v>
      </c>
      <c r="G166" t="s">
        <v>80</v>
      </c>
      <c r="H166" t="s">
        <v>77</v>
      </c>
      <c r="I166" t="s">
        <v>10</v>
      </c>
      <c r="J166" t="s">
        <v>64</v>
      </c>
      <c r="K166">
        <v>1.25</v>
      </c>
      <c r="L166">
        <v>30</v>
      </c>
      <c r="M166" t="str">
        <f>_xlfn.XLOOKUP(SHCS[[#This Row],[QUERY]],NUTS[MEDIDA],NUTS[$SLD@T-NUT-1],0/0,0,1)&amp;".SLDPRT"</f>
        <v>13132.SLDPRT</v>
      </c>
      <c r="N166" t="str">
        <f>SHCS[[#This Row],[SERIE]]&amp;SHCS[[#This Row],[MEDIDA]]</f>
        <v>S45M8</v>
      </c>
      <c r="O166" t="str">
        <f>SHCS[[#This Row],[SCREW]]&amp;" "&amp;SHCS[[#This Row],[MEDIDA]]&amp;" X "&amp;SHCS[[#This Row],[PITCH]]&amp;" X "&amp;SHCS[[#This Row],[LENGTH]]&amp;".SLDASM"</f>
        <v>B18.3.1M M8 X 1.25 X 30.SLDASM</v>
      </c>
      <c r="P1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30 C/T-NUT S45</v>
      </c>
      <c r="Q1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30.SLDASM</v>
      </c>
      <c r="R16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7" spans="1:18" x14ac:dyDescent="0.25">
      <c r="A1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35</v>
      </c>
      <c r="B16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35</v>
      </c>
      <c r="C167" t="s">
        <v>83</v>
      </c>
      <c r="D167" t="s">
        <v>85</v>
      </c>
      <c r="E167" t="s">
        <v>89</v>
      </c>
      <c r="G167" t="s">
        <v>80</v>
      </c>
      <c r="H167" t="s">
        <v>77</v>
      </c>
      <c r="I167" t="s">
        <v>10</v>
      </c>
      <c r="J167" t="s">
        <v>64</v>
      </c>
      <c r="K167">
        <v>1.25</v>
      </c>
      <c r="L167">
        <v>35</v>
      </c>
      <c r="M167" t="str">
        <f>_xlfn.XLOOKUP(SHCS[[#This Row],[QUERY]],NUTS[MEDIDA],NUTS[$SLD@T-NUT-1],0/0,0,1)&amp;".SLDPRT"</f>
        <v>13132.SLDPRT</v>
      </c>
      <c r="N167" t="str">
        <f>SHCS[[#This Row],[SERIE]]&amp;SHCS[[#This Row],[MEDIDA]]</f>
        <v>S45M8</v>
      </c>
      <c r="O167" t="str">
        <f>SHCS[[#This Row],[SCREW]]&amp;" "&amp;SHCS[[#This Row],[MEDIDA]]&amp;" X "&amp;SHCS[[#This Row],[PITCH]]&amp;" X "&amp;SHCS[[#This Row],[LENGTH]]&amp;".SLDASM"</f>
        <v>B18.3.1M M8 X 1.25 X 35.SLDASM</v>
      </c>
      <c r="P1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35 C/T-NUT S45</v>
      </c>
      <c r="Q1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35.SLDASM</v>
      </c>
      <c r="R16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8" spans="1:18" x14ac:dyDescent="0.25">
      <c r="A1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40</v>
      </c>
      <c r="B16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40</v>
      </c>
      <c r="C168" t="s">
        <v>83</v>
      </c>
      <c r="D168" t="s">
        <v>85</v>
      </c>
      <c r="E168" t="s">
        <v>89</v>
      </c>
      <c r="G168" t="s">
        <v>80</v>
      </c>
      <c r="H168" t="s">
        <v>77</v>
      </c>
      <c r="I168" t="s">
        <v>10</v>
      </c>
      <c r="J168" t="s">
        <v>64</v>
      </c>
      <c r="K168">
        <v>1.25</v>
      </c>
      <c r="L168">
        <v>40</v>
      </c>
      <c r="M168" t="str">
        <f>_xlfn.XLOOKUP(SHCS[[#This Row],[QUERY]],NUTS[MEDIDA],NUTS[$SLD@T-NUT-1],0/0,0,1)&amp;".SLDPRT"</f>
        <v>13132.SLDPRT</v>
      </c>
      <c r="N168" t="str">
        <f>SHCS[[#This Row],[SERIE]]&amp;SHCS[[#This Row],[MEDIDA]]</f>
        <v>S45M8</v>
      </c>
      <c r="O168" t="str">
        <f>SHCS[[#This Row],[SCREW]]&amp;" "&amp;SHCS[[#This Row],[MEDIDA]]&amp;" X "&amp;SHCS[[#This Row],[PITCH]]&amp;" X "&amp;SHCS[[#This Row],[LENGTH]]&amp;".SLDASM"</f>
        <v>B18.3.1M M8 X 1.25 X 40.SLDASM</v>
      </c>
      <c r="P1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40 C/T-NUT S45</v>
      </c>
      <c r="Q1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40.SLDASM</v>
      </c>
      <c r="R16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69" spans="1:18" x14ac:dyDescent="0.25">
      <c r="A1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45</v>
      </c>
      <c r="B16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45</v>
      </c>
      <c r="C169" t="s">
        <v>83</v>
      </c>
      <c r="D169" t="s">
        <v>85</v>
      </c>
      <c r="E169" t="s">
        <v>89</v>
      </c>
      <c r="G169" t="s">
        <v>80</v>
      </c>
      <c r="H169" t="s">
        <v>77</v>
      </c>
      <c r="I169" t="s">
        <v>10</v>
      </c>
      <c r="J169" t="s">
        <v>64</v>
      </c>
      <c r="K169">
        <v>1.25</v>
      </c>
      <c r="L169">
        <v>45</v>
      </c>
      <c r="M169" t="str">
        <f>_xlfn.XLOOKUP(SHCS[[#This Row],[QUERY]],NUTS[MEDIDA],NUTS[$SLD@T-NUT-1],0/0,0,1)&amp;".SLDPRT"</f>
        <v>13132.SLDPRT</v>
      </c>
      <c r="N169" t="str">
        <f>SHCS[[#This Row],[SERIE]]&amp;SHCS[[#This Row],[MEDIDA]]</f>
        <v>S45M8</v>
      </c>
      <c r="O169" t="str">
        <f>SHCS[[#This Row],[SCREW]]&amp;" "&amp;SHCS[[#This Row],[MEDIDA]]&amp;" X "&amp;SHCS[[#This Row],[PITCH]]&amp;" X "&amp;SHCS[[#This Row],[LENGTH]]&amp;".SLDASM"</f>
        <v>B18.3.1M M8 X 1.25 X 45.SLDASM</v>
      </c>
      <c r="P1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45 C/T-NUT S45</v>
      </c>
      <c r="Q1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45.SLDASM</v>
      </c>
      <c r="R16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0" spans="1:18" x14ac:dyDescent="0.25">
      <c r="A1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50</v>
      </c>
      <c r="B17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50</v>
      </c>
      <c r="C170" t="s">
        <v>83</v>
      </c>
      <c r="D170" t="s">
        <v>85</v>
      </c>
      <c r="E170" t="s">
        <v>89</v>
      </c>
      <c r="G170" t="s">
        <v>80</v>
      </c>
      <c r="H170" t="s">
        <v>77</v>
      </c>
      <c r="I170" t="s">
        <v>10</v>
      </c>
      <c r="J170" t="s">
        <v>64</v>
      </c>
      <c r="K170">
        <v>1.25</v>
      </c>
      <c r="L170">
        <v>50</v>
      </c>
      <c r="M170" t="str">
        <f>_xlfn.XLOOKUP(SHCS[[#This Row],[QUERY]],NUTS[MEDIDA],NUTS[$SLD@T-NUT-1],0/0,0,1)&amp;".SLDPRT"</f>
        <v>13132.SLDPRT</v>
      </c>
      <c r="N170" t="str">
        <f>SHCS[[#This Row],[SERIE]]&amp;SHCS[[#This Row],[MEDIDA]]</f>
        <v>S45M8</v>
      </c>
      <c r="O170" t="str">
        <f>SHCS[[#This Row],[SCREW]]&amp;" "&amp;SHCS[[#This Row],[MEDIDA]]&amp;" X "&amp;SHCS[[#This Row],[PITCH]]&amp;" X "&amp;SHCS[[#This Row],[LENGTH]]&amp;".SLDASM"</f>
        <v>B18.3.1M M8 X 1.25 X 50.SLDASM</v>
      </c>
      <c r="P1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50 C/T-NUT S45</v>
      </c>
      <c r="Q1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50.SLDASM</v>
      </c>
      <c r="R17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1" spans="1:18" x14ac:dyDescent="0.25">
      <c r="A1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55</v>
      </c>
      <c r="B17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55</v>
      </c>
      <c r="C171" t="s">
        <v>83</v>
      </c>
      <c r="D171" t="s">
        <v>85</v>
      </c>
      <c r="E171" t="s">
        <v>89</v>
      </c>
      <c r="G171" t="s">
        <v>80</v>
      </c>
      <c r="H171" t="s">
        <v>77</v>
      </c>
      <c r="I171" t="s">
        <v>10</v>
      </c>
      <c r="J171" t="s">
        <v>64</v>
      </c>
      <c r="K171">
        <v>1.25</v>
      </c>
      <c r="L171">
        <v>55</v>
      </c>
      <c r="M171" t="str">
        <f>_xlfn.XLOOKUP(SHCS[[#This Row],[QUERY]],NUTS[MEDIDA],NUTS[$SLD@T-NUT-1],0/0,0,1)&amp;".SLDPRT"</f>
        <v>13132.SLDPRT</v>
      </c>
      <c r="N171" t="str">
        <f>SHCS[[#This Row],[SERIE]]&amp;SHCS[[#This Row],[MEDIDA]]</f>
        <v>S45M8</v>
      </c>
      <c r="O171" t="str">
        <f>SHCS[[#This Row],[SCREW]]&amp;" "&amp;SHCS[[#This Row],[MEDIDA]]&amp;" X "&amp;SHCS[[#This Row],[PITCH]]&amp;" X "&amp;SHCS[[#This Row],[LENGTH]]&amp;".SLDASM"</f>
        <v>B18.3.1M M8 X 1.25 X 55.SLDASM</v>
      </c>
      <c r="P1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55 C/T-NUT S45</v>
      </c>
      <c r="Q1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55.SLDASM</v>
      </c>
      <c r="R17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2" spans="1:18" x14ac:dyDescent="0.25">
      <c r="A1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60</v>
      </c>
      <c r="B17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60</v>
      </c>
      <c r="C172" t="s">
        <v>83</v>
      </c>
      <c r="D172" t="s">
        <v>85</v>
      </c>
      <c r="E172" t="s">
        <v>89</v>
      </c>
      <c r="G172" t="s">
        <v>80</v>
      </c>
      <c r="H172" t="s">
        <v>77</v>
      </c>
      <c r="I172" t="s">
        <v>10</v>
      </c>
      <c r="J172" t="s">
        <v>64</v>
      </c>
      <c r="K172">
        <v>1.25</v>
      </c>
      <c r="L172">
        <v>60</v>
      </c>
      <c r="M172" t="str">
        <f>_xlfn.XLOOKUP(SHCS[[#This Row],[QUERY]],NUTS[MEDIDA],NUTS[$SLD@T-NUT-1],0/0,0,1)&amp;".SLDPRT"</f>
        <v>13132.SLDPRT</v>
      </c>
      <c r="N172" t="str">
        <f>SHCS[[#This Row],[SERIE]]&amp;SHCS[[#This Row],[MEDIDA]]</f>
        <v>S45M8</v>
      </c>
      <c r="O172" t="str">
        <f>SHCS[[#This Row],[SCREW]]&amp;" "&amp;SHCS[[#This Row],[MEDIDA]]&amp;" X "&amp;SHCS[[#This Row],[PITCH]]&amp;" X "&amp;SHCS[[#This Row],[LENGTH]]&amp;".SLDASM"</f>
        <v>B18.3.1M M8 X 1.25 X 60.SLDASM</v>
      </c>
      <c r="P1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60 C/T-NUT S45</v>
      </c>
      <c r="Q1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60.SLDASM</v>
      </c>
      <c r="R17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3" spans="1:18" x14ac:dyDescent="0.25">
      <c r="A1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65</v>
      </c>
      <c r="B17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65</v>
      </c>
      <c r="C173" t="s">
        <v>83</v>
      </c>
      <c r="D173" t="s">
        <v>85</v>
      </c>
      <c r="E173" t="s">
        <v>89</v>
      </c>
      <c r="G173" t="s">
        <v>80</v>
      </c>
      <c r="H173" t="s">
        <v>77</v>
      </c>
      <c r="I173" t="s">
        <v>10</v>
      </c>
      <c r="J173" t="s">
        <v>64</v>
      </c>
      <c r="K173">
        <v>1.25</v>
      </c>
      <c r="L173">
        <v>65</v>
      </c>
      <c r="M173" t="str">
        <f>_xlfn.XLOOKUP(SHCS[[#This Row],[QUERY]],NUTS[MEDIDA],NUTS[$SLD@T-NUT-1],0/0,0,1)&amp;".SLDPRT"</f>
        <v>13132.SLDPRT</v>
      </c>
      <c r="N173" t="str">
        <f>SHCS[[#This Row],[SERIE]]&amp;SHCS[[#This Row],[MEDIDA]]</f>
        <v>S45M8</v>
      </c>
      <c r="O173" t="str">
        <f>SHCS[[#This Row],[SCREW]]&amp;" "&amp;SHCS[[#This Row],[MEDIDA]]&amp;" X "&amp;SHCS[[#This Row],[PITCH]]&amp;" X "&amp;SHCS[[#This Row],[LENGTH]]&amp;".SLDASM"</f>
        <v>B18.3.1M M8 X 1.25 X 65.SLDASM</v>
      </c>
      <c r="P1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65 C/T-NUT S45</v>
      </c>
      <c r="Q1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65.SLDASM</v>
      </c>
      <c r="R17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4" spans="1:18" x14ac:dyDescent="0.25">
      <c r="A1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70</v>
      </c>
      <c r="B174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70</v>
      </c>
      <c r="C174" t="s">
        <v>83</v>
      </c>
      <c r="D174" t="s">
        <v>85</v>
      </c>
      <c r="E174" t="s">
        <v>89</v>
      </c>
      <c r="G174" t="s">
        <v>80</v>
      </c>
      <c r="H174" t="s">
        <v>77</v>
      </c>
      <c r="I174" t="s">
        <v>10</v>
      </c>
      <c r="J174" t="s">
        <v>64</v>
      </c>
      <c r="K174">
        <v>1.25</v>
      </c>
      <c r="L174">
        <v>70</v>
      </c>
      <c r="M174" t="str">
        <f>_xlfn.XLOOKUP(SHCS[[#This Row],[QUERY]],NUTS[MEDIDA],NUTS[$SLD@T-NUT-1],0/0,0,1)&amp;".SLDPRT"</f>
        <v>13132.SLDPRT</v>
      </c>
      <c r="N174" t="str">
        <f>SHCS[[#This Row],[SERIE]]&amp;SHCS[[#This Row],[MEDIDA]]</f>
        <v>S45M8</v>
      </c>
      <c r="O174" t="str">
        <f>SHCS[[#This Row],[SCREW]]&amp;" "&amp;SHCS[[#This Row],[MEDIDA]]&amp;" X "&amp;SHCS[[#This Row],[PITCH]]&amp;" X "&amp;SHCS[[#This Row],[LENGTH]]&amp;".SLDASM"</f>
        <v>B18.3.1M M8 X 1.25 X 70.SLDASM</v>
      </c>
      <c r="P1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70 C/T-NUT S45</v>
      </c>
      <c r="Q1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70.SLDASM</v>
      </c>
      <c r="R17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5" spans="1:18" x14ac:dyDescent="0.25">
      <c r="A1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80</v>
      </c>
      <c r="B175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80</v>
      </c>
      <c r="C175" t="s">
        <v>83</v>
      </c>
      <c r="D175" t="s">
        <v>85</v>
      </c>
      <c r="E175" t="s">
        <v>89</v>
      </c>
      <c r="G175" t="s">
        <v>80</v>
      </c>
      <c r="H175" t="s">
        <v>77</v>
      </c>
      <c r="I175" t="s">
        <v>10</v>
      </c>
      <c r="J175" t="s">
        <v>64</v>
      </c>
      <c r="K175">
        <v>1.25</v>
      </c>
      <c r="L175">
        <v>80</v>
      </c>
      <c r="M175" t="str">
        <f>_xlfn.XLOOKUP(SHCS[[#This Row],[QUERY]],NUTS[MEDIDA],NUTS[$SLD@T-NUT-1],0/0,0,1)&amp;".SLDPRT"</f>
        <v>13132.SLDPRT</v>
      </c>
      <c r="N175" t="str">
        <f>SHCS[[#This Row],[SERIE]]&amp;SHCS[[#This Row],[MEDIDA]]</f>
        <v>S45M8</v>
      </c>
      <c r="O175" t="str">
        <f>SHCS[[#This Row],[SCREW]]&amp;" "&amp;SHCS[[#This Row],[MEDIDA]]&amp;" X "&amp;SHCS[[#This Row],[PITCH]]&amp;" X "&amp;SHCS[[#This Row],[LENGTH]]&amp;".SLDASM"</f>
        <v>B18.3.1M M8 X 1.25 X 80.SLDASM</v>
      </c>
      <c r="P1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80 C/T-NUT S45</v>
      </c>
      <c r="Q1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80.SLDASM</v>
      </c>
      <c r="R17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6" spans="1:18" x14ac:dyDescent="0.25">
      <c r="A1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90</v>
      </c>
      <c r="B176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90</v>
      </c>
      <c r="C176" t="s">
        <v>83</v>
      </c>
      <c r="D176" t="s">
        <v>85</v>
      </c>
      <c r="E176" t="s">
        <v>89</v>
      </c>
      <c r="G176" t="s">
        <v>80</v>
      </c>
      <c r="H176" t="s">
        <v>77</v>
      </c>
      <c r="I176" t="s">
        <v>10</v>
      </c>
      <c r="J176" t="s">
        <v>64</v>
      </c>
      <c r="K176">
        <v>1.25</v>
      </c>
      <c r="L176">
        <v>90</v>
      </c>
      <c r="M176" t="str">
        <f>_xlfn.XLOOKUP(SHCS[[#This Row],[QUERY]],NUTS[MEDIDA],NUTS[$SLD@T-NUT-1],0/0,0,1)&amp;".SLDPRT"</f>
        <v>13132.SLDPRT</v>
      </c>
      <c r="N176" t="str">
        <f>SHCS[[#This Row],[SERIE]]&amp;SHCS[[#This Row],[MEDIDA]]</f>
        <v>S45M8</v>
      </c>
      <c r="O176" t="str">
        <f>SHCS[[#This Row],[SCREW]]&amp;" "&amp;SHCS[[#This Row],[MEDIDA]]&amp;" X "&amp;SHCS[[#This Row],[PITCH]]&amp;" X "&amp;SHCS[[#This Row],[LENGTH]]&amp;".SLDASM"</f>
        <v>B18.3.1M M8 X 1.25 X 90.SLDASM</v>
      </c>
      <c r="P1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90 C/T-NUT S45</v>
      </c>
      <c r="Q1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90.SLDASM</v>
      </c>
      <c r="R17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7" spans="1:18" x14ac:dyDescent="0.25">
      <c r="A1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100</v>
      </c>
      <c r="B177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100</v>
      </c>
      <c r="C177" t="s">
        <v>83</v>
      </c>
      <c r="D177" t="s">
        <v>85</v>
      </c>
      <c r="E177" t="s">
        <v>89</v>
      </c>
      <c r="G177" t="s">
        <v>80</v>
      </c>
      <c r="H177" t="s">
        <v>77</v>
      </c>
      <c r="I177" t="s">
        <v>10</v>
      </c>
      <c r="J177" t="s">
        <v>64</v>
      </c>
      <c r="K177">
        <v>1.25</v>
      </c>
      <c r="L177">
        <v>100</v>
      </c>
      <c r="M177" t="str">
        <f>_xlfn.XLOOKUP(SHCS[[#This Row],[QUERY]],NUTS[MEDIDA],NUTS[$SLD@T-NUT-1],0/0,0,1)&amp;".SLDPRT"</f>
        <v>13132.SLDPRT</v>
      </c>
      <c r="N177" t="str">
        <f>SHCS[[#This Row],[SERIE]]&amp;SHCS[[#This Row],[MEDIDA]]</f>
        <v>S45M8</v>
      </c>
      <c r="O177" t="str">
        <f>SHCS[[#This Row],[SCREW]]&amp;" "&amp;SHCS[[#This Row],[MEDIDA]]&amp;" X "&amp;SHCS[[#This Row],[PITCH]]&amp;" X "&amp;SHCS[[#This Row],[LENGTH]]&amp;".SLDASM"</f>
        <v>B18.3.1M M8 X 1.25 X 100.SLDASM</v>
      </c>
      <c r="P1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100 C/T-NUT S45</v>
      </c>
      <c r="Q1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100.SLDASM</v>
      </c>
      <c r="R17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8" spans="1:18" x14ac:dyDescent="0.25">
      <c r="A1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110</v>
      </c>
      <c r="B178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110</v>
      </c>
      <c r="C178" t="s">
        <v>83</v>
      </c>
      <c r="D178" t="s">
        <v>85</v>
      </c>
      <c r="E178" t="s">
        <v>89</v>
      </c>
      <c r="G178" t="s">
        <v>80</v>
      </c>
      <c r="H178" t="s">
        <v>77</v>
      </c>
      <c r="I178" t="s">
        <v>10</v>
      </c>
      <c r="J178" t="s">
        <v>64</v>
      </c>
      <c r="K178">
        <v>1.25</v>
      </c>
      <c r="L178">
        <v>110</v>
      </c>
      <c r="M178" t="str">
        <f>_xlfn.XLOOKUP(SHCS[[#This Row],[QUERY]],NUTS[MEDIDA],NUTS[$SLD@T-NUT-1],0/0,0,1)&amp;".SLDPRT"</f>
        <v>13132.SLDPRT</v>
      </c>
      <c r="N178" t="str">
        <f>SHCS[[#This Row],[SERIE]]&amp;SHCS[[#This Row],[MEDIDA]]</f>
        <v>S45M8</v>
      </c>
      <c r="O178" t="str">
        <f>SHCS[[#This Row],[SCREW]]&amp;" "&amp;SHCS[[#This Row],[MEDIDA]]&amp;" X "&amp;SHCS[[#This Row],[PITCH]]&amp;" X "&amp;SHCS[[#This Row],[LENGTH]]&amp;".SLDASM"</f>
        <v>B18.3.1M M8 X 1.25 X 110.SLDASM</v>
      </c>
      <c r="P1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110 C/T-NUT S45</v>
      </c>
      <c r="Q1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110.SLDASM</v>
      </c>
      <c r="R17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79" spans="1:18" x14ac:dyDescent="0.25">
      <c r="A1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120</v>
      </c>
      <c r="B179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120</v>
      </c>
      <c r="C179" t="s">
        <v>83</v>
      </c>
      <c r="D179" t="s">
        <v>85</v>
      </c>
      <c r="E179" t="s">
        <v>89</v>
      </c>
      <c r="G179" t="s">
        <v>80</v>
      </c>
      <c r="H179" t="s">
        <v>77</v>
      </c>
      <c r="I179" t="s">
        <v>10</v>
      </c>
      <c r="J179" t="s">
        <v>64</v>
      </c>
      <c r="K179">
        <v>1.25</v>
      </c>
      <c r="L179">
        <v>120</v>
      </c>
      <c r="M179" t="str">
        <f>_xlfn.XLOOKUP(SHCS[[#This Row],[QUERY]],NUTS[MEDIDA],NUTS[$SLD@T-NUT-1],0/0,0,1)&amp;".SLDPRT"</f>
        <v>13132.SLDPRT</v>
      </c>
      <c r="N179" t="str">
        <f>SHCS[[#This Row],[SERIE]]&amp;SHCS[[#This Row],[MEDIDA]]</f>
        <v>S45M8</v>
      </c>
      <c r="O179" t="str">
        <f>SHCS[[#This Row],[SCREW]]&amp;" "&amp;SHCS[[#This Row],[MEDIDA]]&amp;" X "&amp;SHCS[[#This Row],[PITCH]]&amp;" X "&amp;SHCS[[#This Row],[LENGTH]]&amp;".SLDASM"</f>
        <v>B18.3.1M M8 X 1.25 X 120.SLDASM</v>
      </c>
      <c r="P1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120 C/T-NUT S45</v>
      </c>
      <c r="Q1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120.SLDASM</v>
      </c>
      <c r="R17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80" spans="1:18" x14ac:dyDescent="0.25">
      <c r="A1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130</v>
      </c>
      <c r="B180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130</v>
      </c>
      <c r="C180" t="s">
        <v>83</v>
      </c>
      <c r="D180" t="s">
        <v>85</v>
      </c>
      <c r="E180" t="s">
        <v>89</v>
      </c>
      <c r="G180" t="s">
        <v>80</v>
      </c>
      <c r="H180" t="s">
        <v>77</v>
      </c>
      <c r="I180" t="s">
        <v>10</v>
      </c>
      <c r="J180" t="s">
        <v>64</v>
      </c>
      <c r="K180">
        <v>1.25</v>
      </c>
      <c r="L180">
        <v>130</v>
      </c>
      <c r="M180" t="str">
        <f>_xlfn.XLOOKUP(SHCS[[#This Row],[QUERY]],NUTS[MEDIDA],NUTS[$SLD@T-NUT-1],0/0,0,1)&amp;".SLDPRT"</f>
        <v>13132.SLDPRT</v>
      </c>
      <c r="N180" t="str">
        <f>SHCS[[#This Row],[SERIE]]&amp;SHCS[[#This Row],[MEDIDA]]</f>
        <v>S45M8</v>
      </c>
      <c r="O180" t="str">
        <f>SHCS[[#This Row],[SCREW]]&amp;" "&amp;SHCS[[#This Row],[MEDIDA]]&amp;" X "&amp;SHCS[[#This Row],[PITCH]]&amp;" X "&amp;SHCS[[#This Row],[LENGTH]]&amp;".SLDASM"</f>
        <v>B18.3.1M M8 X 1.25 X 130.SLDASM</v>
      </c>
      <c r="P1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130 C/T-NUT S45</v>
      </c>
      <c r="Q1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130.SLDASM</v>
      </c>
      <c r="R18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81" spans="1:18" x14ac:dyDescent="0.25">
      <c r="A1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140</v>
      </c>
      <c r="B181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140</v>
      </c>
      <c r="C181" t="s">
        <v>83</v>
      </c>
      <c r="D181" t="s">
        <v>85</v>
      </c>
      <c r="E181" t="s">
        <v>89</v>
      </c>
      <c r="G181" t="s">
        <v>80</v>
      </c>
      <c r="H181" t="s">
        <v>77</v>
      </c>
      <c r="I181" t="s">
        <v>10</v>
      </c>
      <c r="J181" t="s">
        <v>64</v>
      </c>
      <c r="K181">
        <v>1.25</v>
      </c>
      <c r="L181">
        <v>140</v>
      </c>
      <c r="M181" t="str">
        <f>_xlfn.XLOOKUP(SHCS[[#This Row],[QUERY]],NUTS[MEDIDA],NUTS[$SLD@T-NUT-1],0/0,0,1)&amp;".SLDPRT"</f>
        <v>13132.SLDPRT</v>
      </c>
      <c r="N181" t="str">
        <f>SHCS[[#This Row],[SERIE]]&amp;SHCS[[#This Row],[MEDIDA]]</f>
        <v>S45M8</v>
      </c>
      <c r="O181" t="str">
        <f>SHCS[[#This Row],[SCREW]]&amp;" "&amp;SHCS[[#This Row],[MEDIDA]]&amp;" X "&amp;SHCS[[#This Row],[PITCH]]&amp;" X "&amp;SHCS[[#This Row],[LENGTH]]&amp;".SLDASM"</f>
        <v>B18.3.1M M8 X 1.25 X 140.SLDASM</v>
      </c>
      <c r="P1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140 C/T-NUT S45</v>
      </c>
      <c r="Q1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140.SLDASM</v>
      </c>
      <c r="R18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82" spans="1:18" x14ac:dyDescent="0.25">
      <c r="A1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150</v>
      </c>
      <c r="B182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150</v>
      </c>
      <c r="C182" t="s">
        <v>83</v>
      </c>
      <c r="D182" t="s">
        <v>85</v>
      </c>
      <c r="E182" t="s">
        <v>89</v>
      </c>
      <c r="G182" t="s">
        <v>80</v>
      </c>
      <c r="H182" t="s">
        <v>77</v>
      </c>
      <c r="I182" t="s">
        <v>10</v>
      </c>
      <c r="J182" t="s">
        <v>64</v>
      </c>
      <c r="K182">
        <v>1.25</v>
      </c>
      <c r="L182">
        <v>150</v>
      </c>
      <c r="M182" t="str">
        <f>_xlfn.XLOOKUP(SHCS[[#This Row],[QUERY]],NUTS[MEDIDA],NUTS[$SLD@T-NUT-1],0/0,0,1)&amp;".SLDPRT"</f>
        <v>13132.SLDPRT</v>
      </c>
      <c r="N182" t="str">
        <f>SHCS[[#This Row],[SERIE]]&amp;SHCS[[#This Row],[MEDIDA]]</f>
        <v>S45M8</v>
      </c>
      <c r="O182" t="str">
        <f>SHCS[[#This Row],[SCREW]]&amp;" "&amp;SHCS[[#This Row],[MEDIDA]]&amp;" X "&amp;SHCS[[#This Row],[PITCH]]&amp;" X "&amp;SHCS[[#This Row],[LENGTH]]&amp;".SLDASM"</f>
        <v>B18.3.1M M8 X 1.25 X 150.SLDASM</v>
      </c>
      <c r="P1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150 C/T-NUT S45</v>
      </c>
      <c r="Q1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150.SLDASM</v>
      </c>
      <c r="R18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83" spans="1:18" x14ac:dyDescent="0.25">
      <c r="A1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SHCS\BLACK OXIDE\M8\B18.3.1M W_T-NUT S45 M8 X 1.25 X 160</v>
      </c>
      <c r="B183" t="str">
        <f>SHCS[[#This Row],[SCREW]]&amp;" "&amp;SHCS[[#This Row],[FINISH]]&amp;"W_T-NUT "&amp;SHCS[[#This Row],[SERIE]]&amp;" "&amp;SHCS[[#This Row],[MEDIDA]]&amp;" X "&amp;SHCS[[#This Row],[PITCH]]&amp;" X "&amp;SHCS[[#This Row],[LENGTH]]</f>
        <v>B18.3.1M W_T-NUT S45 M8 X 1.25 X 160</v>
      </c>
      <c r="C183" t="s">
        <v>83</v>
      </c>
      <c r="D183" t="s">
        <v>85</v>
      </c>
      <c r="E183" t="s">
        <v>89</v>
      </c>
      <c r="G183" t="s">
        <v>80</v>
      </c>
      <c r="H183" t="s">
        <v>77</v>
      </c>
      <c r="I183" t="s">
        <v>10</v>
      </c>
      <c r="J183" t="s">
        <v>64</v>
      </c>
      <c r="K183">
        <v>1.25</v>
      </c>
      <c r="L183">
        <v>160</v>
      </c>
      <c r="M183" t="str">
        <f>_xlfn.XLOOKUP(SHCS[[#This Row],[QUERY]],NUTS[MEDIDA],NUTS[$SLD@T-NUT-1],0/0,0,1)&amp;".SLDPRT"</f>
        <v>13132.SLDPRT</v>
      </c>
      <c r="N183" t="str">
        <f>SHCS[[#This Row],[SERIE]]&amp;SHCS[[#This Row],[MEDIDA]]</f>
        <v>S45M8</v>
      </c>
      <c r="O183" t="str">
        <f>SHCS[[#This Row],[SCREW]]&amp;" "&amp;SHCS[[#This Row],[MEDIDA]]&amp;" X "&amp;SHCS[[#This Row],[PITCH]]&amp;" X "&amp;SHCS[[#This Row],[LENGTH]]&amp;".SLDASM"</f>
        <v>B18.3.1M M8 X 1.25 X 160.SLDASM</v>
      </c>
      <c r="P1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PAVONADO M8 X 1.25 X 160 C/T-NUT S45</v>
      </c>
      <c r="Q1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SHCS\BLACK OXIDE\ASSEMBLIES\M8\B18.3.1M M8 X 1.25 X 160.SLDASM</v>
      </c>
      <c r="R18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184" spans="1:18" x14ac:dyDescent="0.25">
      <c r="A1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6</v>
      </c>
      <c r="B18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6</v>
      </c>
      <c r="C184" t="s">
        <v>83</v>
      </c>
      <c r="D184" t="s">
        <v>85</v>
      </c>
      <c r="E184" t="s">
        <v>89</v>
      </c>
      <c r="F184" t="s">
        <v>75</v>
      </c>
      <c r="G184" t="s">
        <v>81</v>
      </c>
      <c r="H184" t="s">
        <v>78</v>
      </c>
      <c r="I184" t="s">
        <v>7</v>
      </c>
      <c r="J184" t="s">
        <v>63</v>
      </c>
      <c r="K184">
        <v>0.7</v>
      </c>
      <c r="L184">
        <v>6</v>
      </c>
      <c r="M184" t="str">
        <f>_xlfn.XLOOKUP(SHCS[[#This Row],[QUERY]],NUTS[MEDIDA],NUTS[$SLD@T-NUT-1],0/0,0,1)&amp;".SLDPRT"</f>
        <v>13114.SLDPRT</v>
      </c>
      <c r="N184" t="str">
        <f>SHCS[[#This Row],[SERIE]]&amp;SHCS[[#This Row],[MEDIDA]]</f>
        <v>S40M4</v>
      </c>
      <c r="O184" t="str">
        <f>SHCS[[#This Row],[SCREW]]&amp;" "&amp;SHCS[[#This Row],[MEDIDA]]&amp;" X "&amp;SHCS[[#This Row],[PITCH]]&amp;" X "&amp;SHCS[[#This Row],[LENGTH]]&amp;".SLDASM"</f>
        <v>B18.3.1M M4 X 0.7 X 6.SLDASM</v>
      </c>
      <c r="P1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 C/T-NUT S40</v>
      </c>
      <c r="Q1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6.SLDASM</v>
      </c>
      <c r="R18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5" spans="1:18" x14ac:dyDescent="0.25">
      <c r="A1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8</v>
      </c>
      <c r="B18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8</v>
      </c>
      <c r="C185" t="s">
        <v>83</v>
      </c>
      <c r="D185" t="s">
        <v>85</v>
      </c>
      <c r="E185" t="s">
        <v>89</v>
      </c>
      <c r="F185" t="s">
        <v>75</v>
      </c>
      <c r="G185" t="s">
        <v>81</v>
      </c>
      <c r="H185" t="s">
        <v>78</v>
      </c>
      <c r="I185" t="s">
        <v>7</v>
      </c>
      <c r="J185" t="s">
        <v>63</v>
      </c>
      <c r="K185">
        <v>0.7</v>
      </c>
      <c r="L185">
        <v>8</v>
      </c>
      <c r="M185" t="str">
        <f>_xlfn.XLOOKUP(SHCS[[#This Row],[QUERY]],NUTS[MEDIDA],NUTS[$SLD@T-NUT-1],0/0,0,1)&amp;".SLDPRT"</f>
        <v>13114.SLDPRT</v>
      </c>
      <c r="N185" t="str">
        <f>SHCS[[#This Row],[SERIE]]&amp;SHCS[[#This Row],[MEDIDA]]</f>
        <v>S40M4</v>
      </c>
      <c r="O185" t="str">
        <f>SHCS[[#This Row],[SCREW]]&amp;" "&amp;SHCS[[#This Row],[MEDIDA]]&amp;" X "&amp;SHCS[[#This Row],[PITCH]]&amp;" X "&amp;SHCS[[#This Row],[LENGTH]]&amp;".SLDASM"</f>
        <v>B18.3.1M M4 X 0.7 X 8.SLDASM</v>
      </c>
      <c r="P1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8 C/T-NUT S40</v>
      </c>
      <c r="Q1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8.SLDASM</v>
      </c>
      <c r="R18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6" spans="1:18" x14ac:dyDescent="0.25">
      <c r="A1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10</v>
      </c>
      <c r="B18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10</v>
      </c>
      <c r="C186" t="s">
        <v>83</v>
      </c>
      <c r="D186" t="s">
        <v>85</v>
      </c>
      <c r="E186" t="s">
        <v>89</v>
      </c>
      <c r="F186" t="s">
        <v>75</v>
      </c>
      <c r="G186" t="s">
        <v>81</v>
      </c>
      <c r="H186" t="s">
        <v>78</v>
      </c>
      <c r="I186" t="s">
        <v>7</v>
      </c>
      <c r="J186" t="s">
        <v>63</v>
      </c>
      <c r="K186">
        <v>0.7</v>
      </c>
      <c r="L186">
        <v>10</v>
      </c>
      <c r="M186" t="str">
        <f>_xlfn.XLOOKUP(SHCS[[#This Row],[QUERY]],NUTS[MEDIDA],NUTS[$SLD@T-NUT-1],0/0,0,1)&amp;".SLDPRT"</f>
        <v>13114.SLDPRT</v>
      </c>
      <c r="N186" t="str">
        <f>SHCS[[#This Row],[SERIE]]&amp;SHCS[[#This Row],[MEDIDA]]</f>
        <v>S40M4</v>
      </c>
      <c r="O186" t="str">
        <f>SHCS[[#This Row],[SCREW]]&amp;" "&amp;SHCS[[#This Row],[MEDIDA]]&amp;" X "&amp;SHCS[[#This Row],[PITCH]]&amp;" X "&amp;SHCS[[#This Row],[LENGTH]]&amp;".SLDASM"</f>
        <v>B18.3.1M M4 X 0.7 X 10.SLDASM</v>
      </c>
      <c r="P1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10 C/T-NUT S40</v>
      </c>
      <c r="Q1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10.SLDASM</v>
      </c>
      <c r="R18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7" spans="1:18" x14ac:dyDescent="0.25">
      <c r="A1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12</v>
      </c>
      <c r="B18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12</v>
      </c>
      <c r="C187" t="s">
        <v>83</v>
      </c>
      <c r="D187" t="s">
        <v>85</v>
      </c>
      <c r="E187" t="s">
        <v>89</v>
      </c>
      <c r="F187" t="s">
        <v>75</v>
      </c>
      <c r="G187" t="s">
        <v>81</v>
      </c>
      <c r="H187" t="s">
        <v>78</v>
      </c>
      <c r="I187" t="s">
        <v>7</v>
      </c>
      <c r="J187" t="s">
        <v>63</v>
      </c>
      <c r="K187">
        <v>0.7</v>
      </c>
      <c r="L187">
        <v>12</v>
      </c>
      <c r="M187" t="str">
        <f>_xlfn.XLOOKUP(SHCS[[#This Row],[QUERY]],NUTS[MEDIDA],NUTS[$SLD@T-NUT-1],0/0,0,1)&amp;".SLDPRT"</f>
        <v>13114.SLDPRT</v>
      </c>
      <c r="N187" t="str">
        <f>SHCS[[#This Row],[SERIE]]&amp;SHCS[[#This Row],[MEDIDA]]</f>
        <v>S40M4</v>
      </c>
      <c r="O187" t="str">
        <f>SHCS[[#This Row],[SCREW]]&amp;" "&amp;SHCS[[#This Row],[MEDIDA]]&amp;" X "&amp;SHCS[[#This Row],[PITCH]]&amp;" X "&amp;SHCS[[#This Row],[LENGTH]]&amp;".SLDASM"</f>
        <v>B18.3.1M M4 X 0.7 X 12.SLDASM</v>
      </c>
      <c r="P1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12 C/T-NUT S40</v>
      </c>
      <c r="Q1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12.SLDASM</v>
      </c>
      <c r="R18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8" spans="1:18" x14ac:dyDescent="0.25">
      <c r="A1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16</v>
      </c>
      <c r="B18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16</v>
      </c>
      <c r="C188" t="s">
        <v>83</v>
      </c>
      <c r="D188" t="s">
        <v>85</v>
      </c>
      <c r="E188" t="s">
        <v>89</v>
      </c>
      <c r="F188" t="s">
        <v>75</v>
      </c>
      <c r="G188" t="s">
        <v>81</v>
      </c>
      <c r="H188" t="s">
        <v>78</v>
      </c>
      <c r="I188" t="s">
        <v>7</v>
      </c>
      <c r="J188" t="s">
        <v>63</v>
      </c>
      <c r="K188">
        <v>0.7</v>
      </c>
      <c r="L188">
        <v>16</v>
      </c>
      <c r="M188" t="str">
        <f>_xlfn.XLOOKUP(SHCS[[#This Row],[QUERY]],NUTS[MEDIDA],NUTS[$SLD@T-NUT-1],0/0,0,1)&amp;".SLDPRT"</f>
        <v>13114.SLDPRT</v>
      </c>
      <c r="N188" t="str">
        <f>SHCS[[#This Row],[SERIE]]&amp;SHCS[[#This Row],[MEDIDA]]</f>
        <v>S40M4</v>
      </c>
      <c r="O188" t="str">
        <f>SHCS[[#This Row],[SCREW]]&amp;" "&amp;SHCS[[#This Row],[MEDIDA]]&amp;" X "&amp;SHCS[[#This Row],[PITCH]]&amp;" X "&amp;SHCS[[#This Row],[LENGTH]]&amp;".SLDASM"</f>
        <v>B18.3.1M M4 X 0.7 X 16.SLDASM</v>
      </c>
      <c r="P1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16 C/T-NUT S40</v>
      </c>
      <c r="Q1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16.SLDASM</v>
      </c>
      <c r="R18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89" spans="1:18" x14ac:dyDescent="0.25">
      <c r="A1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20</v>
      </c>
      <c r="B18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20</v>
      </c>
      <c r="C189" t="s">
        <v>83</v>
      </c>
      <c r="D189" t="s">
        <v>85</v>
      </c>
      <c r="E189" t="s">
        <v>89</v>
      </c>
      <c r="F189" t="s">
        <v>75</v>
      </c>
      <c r="G189" t="s">
        <v>81</v>
      </c>
      <c r="H189" t="s">
        <v>78</v>
      </c>
      <c r="I189" t="s">
        <v>7</v>
      </c>
      <c r="J189" t="s">
        <v>63</v>
      </c>
      <c r="K189">
        <v>0.7</v>
      </c>
      <c r="L189">
        <v>20</v>
      </c>
      <c r="M189" t="str">
        <f>_xlfn.XLOOKUP(SHCS[[#This Row],[QUERY]],NUTS[MEDIDA],NUTS[$SLD@T-NUT-1],0/0,0,1)&amp;".SLDPRT"</f>
        <v>13114.SLDPRT</v>
      </c>
      <c r="N189" t="str">
        <f>SHCS[[#This Row],[SERIE]]&amp;SHCS[[#This Row],[MEDIDA]]</f>
        <v>S40M4</v>
      </c>
      <c r="O189" t="str">
        <f>SHCS[[#This Row],[SCREW]]&amp;" "&amp;SHCS[[#This Row],[MEDIDA]]&amp;" X "&amp;SHCS[[#This Row],[PITCH]]&amp;" X "&amp;SHCS[[#This Row],[LENGTH]]&amp;".SLDASM"</f>
        <v>B18.3.1M M4 X 0.7 X 20.SLDASM</v>
      </c>
      <c r="P1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20 C/T-NUT S40</v>
      </c>
      <c r="Q1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20.SLDASM</v>
      </c>
      <c r="R18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0" spans="1:18" x14ac:dyDescent="0.25">
      <c r="A1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25</v>
      </c>
      <c r="B19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25</v>
      </c>
      <c r="C190" t="s">
        <v>83</v>
      </c>
      <c r="D190" t="s">
        <v>85</v>
      </c>
      <c r="E190" t="s">
        <v>89</v>
      </c>
      <c r="F190" t="s">
        <v>75</v>
      </c>
      <c r="G190" t="s">
        <v>81</v>
      </c>
      <c r="H190" t="s">
        <v>78</v>
      </c>
      <c r="I190" t="s">
        <v>7</v>
      </c>
      <c r="J190" t="s">
        <v>63</v>
      </c>
      <c r="K190">
        <v>0.7</v>
      </c>
      <c r="L190">
        <v>25</v>
      </c>
      <c r="M190" t="str">
        <f>_xlfn.XLOOKUP(SHCS[[#This Row],[QUERY]],NUTS[MEDIDA],NUTS[$SLD@T-NUT-1],0/0,0,1)&amp;".SLDPRT"</f>
        <v>13114.SLDPRT</v>
      </c>
      <c r="N190" t="str">
        <f>SHCS[[#This Row],[SERIE]]&amp;SHCS[[#This Row],[MEDIDA]]</f>
        <v>S40M4</v>
      </c>
      <c r="O190" t="str">
        <f>SHCS[[#This Row],[SCREW]]&amp;" "&amp;SHCS[[#This Row],[MEDIDA]]&amp;" X "&amp;SHCS[[#This Row],[PITCH]]&amp;" X "&amp;SHCS[[#This Row],[LENGTH]]&amp;".SLDASM"</f>
        <v>B18.3.1M M4 X 0.7 X 25.SLDASM</v>
      </c>
      <c r="P1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25 C/T-NUT S40</v>
      </c>
      <c r="Q1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25.SLDASM</v>
      </c>
      <c r="R19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1" spans="1:18" x14ac:dyDescent="0.25">
      <c r="A1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30</v>
      </c>
      <c r="B19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30</v>
      </c>
      <c r="C191" t="s">
        <v>83</v>
      </c>
      <c r="D191" t="s">
        <v>85</v>
      </c>
      <c r="E191" t="s">
        <v>89</v>
      </c>
      <c r="F191" t="s">
        <v>75</v>
      </c>
      <c r="G191" t="s">
        <v>81</v>
      </c>
      <c r="H191" t="s">
        <v>78</v>
      </c>
      <c r="I191" t="s">
        <v>7</v>
      </c>
      <c r="J191" t="s">
        <v>63</v>
      </c>
      <c r="K191">
        <v>0.7</v>
      </c>
      <c r="L191">
        <v>30</v>
      </c>
      <c r="M191" t="str">
        <f>_xlfn.XLOOKUP(SHCS[[#This Row],[QUERY]],NUTS[MEDIDA],NUTS[$SLD@T-NUT-1],0/0,0,1)&amp;".SLDPRT"</f>
        <v>13114.SLDPRT</v>
      </c>
      <c r="N191" t="str">
        <f>SHCS[[#This Row],[SERIE]]&amp;SHCS[[#This Row],[MEDIDA]]</f>
        <v>S40M4</v>
      </c>
      <c r="O191" t="str">
        <f>SHCS[[#This Row],[SCREW]]&amp;" "&amp;SHCS[[#This Row],[MEDIDA]]&amp;" X "&amp;SHCS[[#This Row],[PITCH]]&amp;" X "&amp;SHCS[[#This Row],[LENGTH]]&amp;".SLDASM"</f>
        <v>B18.3.1M M4 X 0.7 X 30.SLDASM</v>
      </c>
      <c r="P1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30 C/T-NUT S40</v>
      </c>
      <c r="Q1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30.SLDASM</v>
      </c>
      <c r="R19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2" spans="1:18" x14ac:dyDescent="0.25">
      <c r="A1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35</v>
      </c>
      <c r="B19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35</v>
      </c>
      <c r="C192" t="s">
        <v>83</v>
      </c>
      <c r="D192" t="s">
        <v>85</v>
      </c>
      <c r="E192" t="s">
        <v>89</v>
      </c>
      <c r="F192" t="s">
        <v>75</v>
      </c>
      <c r="G192" t="s">
        <v>81</v>
      </c>
      <c r="H192" t="s">
        <v>78</v>
      </c>
      <c r="I192" t="s">
        <v>7</v>
      </c>
      <c r="J192" t="s">
        <v>63</v>
      </c>
      <c r="K192">
        <v>0.7</v>
      </c>
      <c r="L192">
        <v>35</v>
      </c>
      <c r="M192" t="str">
        <f>_xlfn.XLOOKUP(SHCS[[#This Row],[QUERY]],NUTS[MEDIDA],NUTS[$SLD@T-NUT-1],0/0,0,1)&amp;".SLDPRT"</f>
        <v>13114.SLDPRT</v>
      </c>
      <c r="N192" t="str">
        <f>SHCS[[#This Row],[SERIE]]&amp;SHCS[[#This Row],[MEDIDA]]</f>
        <v>S40M4</v>
      </c>
      <c r="O192" t="str">
        <f>SHCS[[#This Row],[SCREW]]&amp;" "&amp;SHCS[[#This Row],[MEDIDA]]&amp;" X "&amp;SHCS[[#This Row],[PITCH]]&amp;" X "&amp;SHCS[[#This Row],[LENGTH]]&amp;".SLDASM"</f>
        <v>B18.3.1M M4 X 0.7 X 35.SLDASM</v>
      </c>
      <c r="P1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35 C/T-NUT S40</v>
      </c>
      <c r="Q1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35.SLDASM</v>
      </c>
      <c r="R19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3" spans="1:18" x14ac:dyDescent="0.25">
      <c r="A1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40</v>
      </c>
      <c r="B19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40</v>
      </c>
      <c r="C193" t="s">
        <v>83</v>
      </c>
      <c r="D193" t="s">
        <v>85</v>
      </c>
      <c r="E193" t="s">
        <v>89</v>
      </c>
      <c r="F193" t="s">
        <v>75</v>
      </c>
      <c r="G193" t="s">
        <v>81</v>
      </c>
      <c r="H193" t="s">
        <v>78</v>
      </c>
      <c r="I193" t="s">
        <v>7</v>
      </c>
      <c r="J193" t="s">
        <v>63</v>
      </c>
      <c r="K193">
        <v>0.7</v>
      </c>
      <c r="L193">
        <v>40</v>
      </c>
      <c r="M193" t="str">
        <f>_xlfn.XLOOKUP(SHCS[[#This Row],[QUERY]],NUTS[MEDIDA],NUTS[$SLD@T-NUT-1],0/0,0,1)&amp;".SLDPRT"</f>
        <v>13114.SLDPRT</v>
      </c>
      <c r="N193" t="str">
        <f>SHCS[[#This Row],[SERIE]]&amp;SHCS[[#This Row],[MEDIDA]]</f>
        <v>S40M4</v>
      </c>
      <c r="O193" t="str">
        <f>SHCS[[#This Row],[SCREW]]&amp;" "&amp;SHCS[[#This Row],[MEDIDA]]&amp;" X "&amp;SHCS[[#This Row],[PITCH]]&amp;" X "&amp;SHCS[[#This Row],[LENGTH]]&amp;".SLDASM"</f>
        <v>B18.3.1M M4 X 0.7 X 40.SLDASM</v>
      </c>
      <c r="P1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40 C/T-NUT S40</v>
      </c>
      <c r="Q1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40.SLDASM</v>
      </c>
      <c r="R19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4" spans="1:18" x14ac:dyDescent="0.25">
      <c r="A1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45</v>
      </c>
      <c r="B19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45</v>
      </c>
      <c r="C194" t="s">
        <v>83</v>
      </c>
      <c r="D194" t="s">
        <v>85</v>
      </c>
      <c r="E194" t="s">
        <v>89</v>
      </c>
      <c r="F194" t="s">
        <v>75</v>
      </c>
      <c r="G194" t="s">
        <v>81</v>
      </c>
      <c r="H194" t="s">
        <v>78</v>
      </c>
      <c r="I194" t="s">
        <v>7</v>
      </c>
      <c r="J194" t="s">
        <v>63</v>
      </c>
      <c r="K194">
        <v>0.7</v>
      </c>
      <c r="L194">
        <v>45</v>
      </c>
      <c r="M194" t="str">
        <f>_xlfn.XLOOKUP(SHCS[[#This Row],[QUERY]],NUTS[MEDIDA],NUTS[$SLD@T-NUT-1],0/0,0,1)&amp;".SLDPRT"</f>
        <v>13114.SLDPRT</v>
      </c>
      <c r="N194" t="str">
        <f>SHCS[[#This Row],[SERIE]]&amp;SHCS[[#This Row],[MEDIDA]]</f>
        <v>S40M4</v>
      </c>
      <c r="O194" t="str">
        <f>SHCS[[#This Row],[SCREW]]&amp;" "&amp;SHCS[[#This Row],[MEDIDA]]&amp;" X "&amp;SHCS[[#This Row],[PITCH]]&amp;" X "&amp;SHCS[[#This Row],[LENGTH]]&amp;".SLDASM"</f>
        <v>B18.3.1M M4 X 0.7 X 45.SLDASM</v>
      </c>
      <c r="P1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45 C/T-NUT S40</v>
      </c>
      <c r="Q1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45.SLDASM</v>
      </c>
      <c r="R19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5" spans="1:18" x14ac:dyDescent="0.25">
      <c r="A1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50</v>
      </c>
      <c r="B19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50</v>
      </c>
      <c r="C195" t="s">
        <v>83</v>
      </c>
      <c r="D195" t="s">
        <v>85</v>
      </c>
      <c r="E195" t="s">
        <v>89</v>
      </c>
      <c r="F195" t="s">
        <v>75</v>
      </c>
      <c r="G195" t="s">
        <v>81</v>
      </c>
      <c r="H195" t="s">
        <v>78</v>
      </c>
      <c r="I195" t="s">
        <v>7</v>
      </c>
      <c r="J195" t="s">
        <v>63</v>
      </c>
      <c r="K195">
        <v>0.7</v>
      </c>
      <c r="L195">
        <v>50</v>
      </c>
      <c r="M195" t="str">
        <f>_xlfn.XLOOKUP(SHCS[[#This Row],[QUERY]],NUTS[MEDIDA],NUTS[$SLD@T-NUT-1],0/0,0,1)&amp;".SLDPRT"</f>
        <v>13114.SLDPRT</v>
      </c>
      <c r="N195" t="str">
        <f>SHCS[[#This Row],[SERIE]]&amp;SHCS[[#This Row],[MEDIDA]]</f>
        <v>S40M4</v>
      </c>
      <c r="O195" t="str">
        <f>SHCS[[#This Row],[SCREW]]&amp;" "&amp;SHCS[[#This Row],[MEDIDA]]&amp;" X "&amp;SHCS[[#This Row],[PITCH]]&amp;" X "&amp;SHCS[[#This Row],[LENGTH]]&amp;".SLDASM"</f>
        <v>B18.3.1M M4 X 0.7 X 50.SLDASM</v>
      </c>
      <c r="P1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50 C/T-NUT S40</v>
      </c>
      <c r="Q1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50.SLDASM</v>
      </c>
      <c r="R19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6" spans="1:18" x14ac:dyDescent="0.25">
      <c r="A1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55</v>
      </c>
      <c r="B19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55</v>
      </c>
      <c r="C196" t="s">
        <v>83</v>
      </c>
      <c r="D196" t="s">
        <v>85</v>
      </c>
      <c r="E196" t="s">
        <v>89</v>
      </c>
      <c r="F196" t="s">
        <v>75</v>
      </c>
      <c r="G196" t="s">
        <v>81</v>
      </c>
      <c r="H196" t="s">
        <v>78</v>
      </c>
      <c r="I196" t="s">
        <v>7</v>
      </c>
      <c r="J196" t="s">
        <v>63</v>
      </c>
      <c r="K196">
        <v>0.7</v>
      </c>
      <c r="L196">
        <v>55</v>
      </c>
      <c r="M196" t="str">
        <f>_xlfn.XLOOKUP(SHCS[[#This Row],[QUERY]],NUTS[MEDIDA],NUTS[$SLD@T-NUT-1],0/0,0,1)&amp;".SLDPRT"</f>
        <v>13114.SLDPRT</v>
      </c>
      <c r="N196" t="str">
        <f>SHCS[[#This Row],[SERIE]]&amp;SHCS[[#This Row],[MEDIDA]]</f>
        <v>S40M4</v>
      </c>
      <c r="O196" t="str">
        <f>SHCS[[#This Row],[SCREW]]&amp;" "&amp;SHCS[[#This Row],[MEDIDA]]&amp;" X "&amp;SHCS[[#This Row],[PITCH]]&amp;" X "&amp;SHCS[[#This Row],[LENGTH]]&amp;".SLDASM"</f>
        <v>B18.3.1M M4 X 0.7 X 55.SLDASM</v>
      </c>
      <c r="P1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55 C/T-NUT S40</v>
      </c>
      <c r="Q1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55.SLDASM</v>
      </c>
      <c r="R19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7" spans="1:18" x14ac:dyDescent="0.25">
      <c r="A1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60</v>
      </c>
      <c r="B19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60</v>
      </c>
      <c r="C197" t="s">
        <v>83</v>
      </c>
      <c r="D197" t="s">
        <v>85</v>
      </c>
      <c r="E197" t="s">
        <v>89</v>
      </c>
      <c r="F197" t="s">
        <v>75</v>
      </c>
      <c r="G197" t="s">
        <v>81</v>
      </c>
      <c r="H197" t="s">
        <v>78</v>
      </c>
      <c r="I197" t="s">
        <v>7</v>
      </c>
      <c r="J197" t="s">
        <v>63</v>
      </c>
      <c r="K197">
        <v>0.7</v>
      </c>
      <c r="L197">
        <v>60</v>
      </c>
      <c r="M197" t="str">
        <f>_xlfn.XLOOKUP(SHCS[[#This Row],[QUERY]],NUTS[MEDIDA],NUTS[$SLD@T-NUT-1],0/0,0,1)&amp;".SLDPRT"</f>
        <v>13114.SLDPRT</v>
      </c>
      <c r="N197" t="str">
        <f>SHCS[[#This Row],[SERIE]]&amp;SHCS[[#This Row],[MEDIDA]]</f>
        <v>S40M4</v>
      </c>
      <c r="O197" t="str">
        <f>SHCS[[#This Row],[SCREW]]&amp;" "&amp;SHCS[[#This Row],[MEDIDA]]&amp;" X "&amp;SHCS[[#This Row],[PITCH]]&amp;" X "&amp;SHCS[[#This Row],[LENGTH]]&amp;".SLDASM"</f>
        <v>B18.3.1M M4 X 0.7 X 60.SLDASM</v>
      </c>
      <c r="P1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60 C/T-NUT S40</v>
      </c>
      <c r="Q1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60.SLDASM</v>
      </c>
      <c r="R19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8" spans="1:18" x14ac:dyDescent="0.25">
      <c r="A1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65</v>
      </c>
      <c r="B19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65</v>
      </c>
      <c r="C198" t="s">
        <v>83</v>
      </c>
      <c r="D198" t="s">
        <v>85</v>
      </c>
      <c r="E198" t="s">
        <v>89</v>
      </c>
      <c r="F198" t="s">
        <v>75</v>
      </c>
      <c r="G198" t="s">
        <v>81</v>
      </c>
      <c r="H198" t="s">
        <v>78</v>
      </c>
      <c r="I198" t="s">
        <v>7</v>
      </c>
      <c r="J198" t="s">
        <v>63</v>
      </c>
      <c r="K198">
        <v>0.7</v>
      </c>
      <c r="L198">
        <v>65</v>
      </c>
      <c r="M198" t="str">
        <f>_xlfn.XLOOKUP(SHCS[[#This Row],[QUERY]],NUTS[MEDIDA],NUTS[$SLD@T-NUT-1],0/0,0,1)&amp;".SLDPRT"</f>
        <v>13114.SLDPRT</v>
      </c>
      <c r="N198" t="str">
        <f>SHCS[[#This Row],[SERIE]]&amp;SHCS[[#This Row],[MEDIDA]]</f>
        <v>S40M4</v>
      </c>
      <c r="O198" t="str">
        <f>SHCS[[#This Row],[SCREW]]&amp;" "&amp;SHCS[[#This Row],[MEDIDA]]&amp;" X "&amp;SHCS[[#This Row],[PITCH]]&amp;" X "&amp;SHCS[[#This Row],[LENGTH]]&amp;".SLDASM"</f>
        <v>B18.3.1M M4 X 0.7 X 65.SLDASM</v>
      </c>
      <c r="P1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65 C/T-NUT S40</v>
      </c>
      <c r="Q1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65.SLDASM</v>
      </c>
      <c r="R19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199" spans="1:18" x14ac:dyDescent="0.25">
      <c r="A1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STEEL\M4\B18.3.1M SS W_T-NUT S40 M4 X 0.7 X 70</v>
      </c>
      <c r="B19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M4 X 0.7 X 70</v>
      </c>
      <c r="C199" t="s">
        <v>83</v>
      </c>
      <c r="D199" t="s">
        <v>85</v>
      </c>
      <c r="E199" t="s">
        <v>89</v>
      </c>
      <c r="F199" t="s">
        <v>75</v>
      </c>
      <c r="G199" t="s">
        <v>81</v>
      </c>
      <c r="H199" t="s">
        <v>78</v>
      </c>
      <c r="I199" t="s">
        <v>7</v>
      </c>
      <c r="J199" t="s">
        <v>63</v>
      </c>
      <c r="K199">
        <v>0.7</v>
      </c>
      <c r="L199">
        <v>70</v>
      </c>
      <c r="M199" t="str">
        <f>_xlfn.XLOOKUP(SHCS[[#This Row],[QUERY]],NUTS[MEDIDA],NUTS[$SLD@T-NUT-1],0/0,0,1)&amp;".SLDPRT"</f>
        <v>13114.SLDPRT</v>
      </c>
      <c r="N199" t="str">
        <f>SHCS[[#This Row],[SERIE]]&amp;SHCS[[#This Row],[MEDIDA]]</f>
        <v>S40M4</v>
      </c>
      <c r="O199" t="str">
        <f>SHCS[[#This Row],[SCREW]]&amp;" "&amp;SHCS[[#This Row],[MEDIDA]]&amp;" X "&amp;SHCS[[#This Row],[PITCH]]&amp;" X "&amp;SHCS[[#This Row],[LENGTH]]&amp;".SLDASM"</f>
        <v>B18.3.1M M4 X 0.7 X 70.SLDASM</v>
      </c>
      <c r="P1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70 C/T-NUT S40</v>
      </c>
      <c r="Q1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70.SLDASM</v>
      </c>
      <c r="R19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200" spans="1:18" x14ac:dyDescent="0.25">
      <c r="A2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8</v>
      </c>
      <c r="B20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8</v>
      </c>
      <c r="C200" t="s">
        <v>83</v>
      </c>
      <c r="D200" t="s">
        <v>85</v>
      </c>
      <c r="E200" t="s">
        <v>89</v>
      </c>
      <c r="F200" t="s">
        <v>75</v>
      </c>
      <c r="G200" t="s">
        <v>81</v>
      </c>
      <c r="H200" t="s">
        <v>78</v>
      </c>
      <c r="I200" t="s">
        <v>8</v>
      </c>
      <c r="J200" t="s">
        <v>63</v>
      </c>
      <c r="K200">
        <v>0.8</v>
      </c>
      <c r="L200">
        <v>8</v>
      </c>
      <c r="M200" t="str">
        <f>_xlfn.XLOOKUP(SHCS[[#This Row],[QUERY]],NUTS[MEDIDA],NUTS[$SLD@T-NUT-1],0/0,0,1)&amp;".SLDPRT"</f>
        <v>13116.SLDPRT</v>
      </c>
      <c r="N200" t="str">
        <f>SHCS[[#This Row],[SERIE]]&amp;SHCS[[#This Row],[MEDIDA]]</f>
        <v>S40M5</v>
      </c>
      <c r="O200" t="str">
        <f>SHCS[[#This Row],[SCREW]]&amp;" "&amp;SHCS[[#This Row],[MEDIDA]]&amp;" X "&amp;SHCS[[#This Row],[PITCH]]&amp;" X "&amp;SHCS[[#This Row],[LENGTH]]&amp;".SLDASM"</f>
        <v>B18.3.1M M5 X 0.8 X 8.SLDASM</v>
      </c>
      <c r="P2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 C/T-NUT S40</v>
      </c>
      <c r="Q2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8.SLDASM</v>
      </c>
      <c r="R20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1" spans="1:18" x14ac:dyDescent="0.25">
      <c r="A2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10</v>
      </c>
      <c r="B20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10</v>
      </c>
      <c r="C201" t="s">
        <v>83</v>
      </c>
      <c r="D201" t="s">
        <v>85</v>
      </c>
      <c r="E201" t="s">
        <v>89</v>
      </c>
      <c r="F201" t="s">
        <v>75</v>
      </c>
      <c r="G201" t="s">
        <v>81</v>
      </c>
      <c r="H201" t="s">
        <v>78</v>
      </c>
      <c r="I201" t="s">
        <v>8</v>
      </c>
      <c r="J201" t="s">
        <v>63</v>
      </c>
      <c r="K201">
        <v>0.8</v>
      </c>
      <c r="L201">
        <v>10</v>
      </c>
      <c r="M201" t="str">
        <f>_xlfn.XLOOKUP(SHCS[[#This Row],[QUERY]],NUTS[MEDIDA],NUTS[$SLD@T-NUT-1],0/0,0,1)&amp;".SLDPRT"</f>
        <v>13116.SLDPRT</v>
      </c>
      <c r="N201" t="str">
        <f>SHCS[[#This Row],[SERIE]]&amp;SHCS[[#This Row],[MEDIDA]]</f>
        <v>S40M5</v>
      </c>
      <c r="O201" t="str">
        <f>SHCS[[#This Row],[SCREW]]&amp;" "&amp;SHCS[[#This Row],[MEDIDA]]&amp;" X "&amp;SHCS[[#This Row],[PITCH]]&amp;" X "&amp;SHCS[[#This Row],[LENGTH]]&amp;".SLDASM"</f>
        <v>B18.3.1M M5 X 0.8 X 10.SLDASM</v>
      </c>
      <c r="P2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 C/T-NUT S40</v>
      </c>
      <c r="Q2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10.SLDASM</v>
      </c>
      <c r="R20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2" spans="1:18" x14ac:dyDescent="0.25">
      <c r="A2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12</v>
      </c>
      <c r="B20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12</v>
      </c>
      <c r="C202" t="s">
        <v>83</v>
      </c>
      <c r="D202" t="s">
        <v>85</v>
      </c>
      <c r="E202" t="s">
        <v>89</v>
      </c>
      <c r="F202" t="s">
        <v>75</v>
      </c>
      <c r="G202" t="s">
        <v>81</v>
      </c>
      <c r="H202" t="s">
        <v>78</v>
      </c>
      <c r="I202" t="s">
        <v>8</v>
      </c>
      <c r="J202" t="s">
        <v>63</v>
      </c>
      <c r="K202">
        <v>0.8</v>
      </c>
      <c r="L202">
        <v>12</v>
      </c>
      <c r="M202" t="str">
        <f>_xlfn.XLOOKUP(SHCS[[#This Row],[QUERY]],NUTS[MEDIDA],NUTS[$SLD@T-NUT-1],0/0,0,1)&amp;".SLDPRT"</f>
        <v>13116.SLDPRT</v>
      </c>
      <c r="N202" t="str">
        <f>SHCS[[#This Row],[SERIE]]&amp;SHCS[[#This Row],[MEDIDA]]</f>
        <v>S40M5</v>
      </c>
      <c r="O202" t="str">
        <f>SHCS[[#This Row],[SCREW]]&amp;" "&amp;SHCS[[#This Row],[MEDIDA]]&amp;" X "&amp;SHCS[[#This Row],[PITCH]]&amp;" X "&amp;SHCS[[#This Row],[LENGTH]]&amp;".SLDASM"</f>
        <v>B18.3.1M M5 X 0.8 X 12.SLDASM</v>
      </c>
      <c r="P2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12 C/T-NUT S40</v>
      </c>
      <c r="Q2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12.SLDASM</v>
      </c>
      <c r="R20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3" spans="1:18" x14ac:dyDescent="0.25">
      <c r="A2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16</v>
      </c>
      <c r="B20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16</v>
      </c>
      <c r="C203" t="s">
        <v>83</v>
      </c>
      <c r="D203" t="s">
        <v>85</v>
      </c>
      <c r="E203" t="s">
        <v>89</v>
      </c>
      <c r="F203" t="s">
        <v>75</v>
      </c>
      <c r="G203" t="s">
        <v>81</v>
      </c>
      <c r="H203" t="s">
        <v>78</v>
      </c>
      <c r="I203" t="s">
        <v>8</v>
      </c>
      <c r="J203" t="s">
        <v>63</v>
      </c>
      <c r="K203">
        <v>0.8</v>
      </c>
      <c r="L203">
        <v>16</v>
      </c>
      <c r="M203" t="str">
        <f>_xlfn.XLOOKUP(SHCS[[#This Row],[QUERY]],NUTS[MEDIDA],NUTS[$SLD@T-NUT-1],0/0,0,1)&amp;".SLDPRT"</f>
        <v>13116.SLDPRT</v>
      </c>
      <c r="N203" t="str">
        <f>SHCS[[#This Row],[SERIE]]&amp;SHCS[[#This Row],[MEDIDA]]</f>
        <v>S40M5</v>
      </c>
      <c r="O203" t="str">
        <f>SHCS[[#This Row],[SCREW]]&amp;" "&amp;SHCS[[#This Row],[MEDIDA]]&amp;" X "&amp;SHCS[[#This Row],[PITCH]]&amp;" X "&amp;SHCS[[#This Row],[LENGTH]]&amp;".SLDASM"</f>
        <v>B18.3.1M M5 X 0.8 X 16.SLDASM</v>
      </c>
      <c r="P2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16 C/T-NUT S40</v>
      </c>
      <c r="Q2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16.SLDASM</v>
      </c>
      <c r="R20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4" spans="1:18" x14ac:dyDescent="0.25">
      <c r="A2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20</v>
      </c>
      <c r="B20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20</v>
      </c>
      <c r="C204" t="s">
        <v>83</v>
      </c>
      <c r="D204" t="s">
        <v>85</v>
      </c>
      <c r="E204" t="s">
        <v>89</v>
      </c>
      <c r="F204" t="s">
        <v>75</v>
      </c>
      <c r="G204" t="s">
        <v>81</v>
      </c>
      <c r="H204" t="s">
        <v>78</v>
      </c>
      <c r="I204" t="s">
        <v>8</v>
      </c>
      <c r="J204" t="s">
        <v>63</v>
      </c>
      <c r="K204">
        <v>0.8</v>
      </c>
      <c r="L204">
        <v>20</v>
      </c>
      <c r="M204" t="str">
        <f>_xlfn.XLOOKUP(SHCS[[#This Row],[QUERY]],NUTS[MEDIDA],NUTS[$SLD@T-NUT-1],0/0,0,1)&amp;".SLDPRT"</f>
        <v>13116.SLDPRT</v>
      </c>
      <c r="N204" t="str">
        <f>SHCS[[#This Row],[SERIE]]&amp;SHCS[[#This Row],[MEDIDA]]</f>
        <v>S40M5</v>
      </c>
      <c r="O204" t="str">
        <f>SHCS[[#This Row],[SCREW]]&amp;" "&amp;SHCS[[#This Row],[MEDIDA]]&amp;" X "&amp;SHCS[[#This Row],[PITCH]]&amp;" X "&amp;SHCS[[#This Row],[LENGTH]]&amp;".SLDASM"</f>
        <v>B18.3.1M M5 X 0.8 X 20.SLDASM</v>
      </c>
      <c r="P2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20 C/T-NUT S40</v>
      </c>
      <c r="Q2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20.SLDASM</v>
      </c>
      <c r="R20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5" spans="1:18" x14ac:dyDescent="0.25">
      <c r="A2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25</v>
      </c>
      <c r="B20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25</v>
      </c>
      <c r="C205" t="s">
        <v>83</v>
      </c>
      <c r="D205" t="s">
        <v>85</v>
      </c>
      <c r="E205" t="s">
        <v>89</v>
      </c>
      <c r="F205" t="s">
        <v>75</v>
      </c>
      <c r="G205" t="s">
        <v>81</v>
      </c>
      <c r="H205" t="s">
        <v>78</v>
      </c>
      <c r="I205" t="s">
        <v>8</v>
      </c>
      <c r="J205" t="s">
        <v>63</v>
      </c>
      <c r="K205">
        <v>0.8</v>
      </c>
      <c r="L205">
        <v>25</v>
      </c>
      <c r="M205" t="str">
        <f>_xlfn.XLOOKUP(SHCS[[#This Row],[QUERY]],NUTS[MEDIDA],NUTS[$SLD@T-NUT-1],0/0,0,1)&amp;".SLDPRT"</f>
        <v>13116.SLDPRT</v>
      </c>
      <c r="N205" t="str">
        <f>SHCS[[#This Row],[SERIE]]&amp;SHCS[[#This Row],[MEDIDA]]</f>
        <v>S40M5</v>
      </c>
      <c r="O205" t="str">
        <f>SHCS[[#This Row],[SCREW]]&amp;" "&amp;SHCS[[#This Row],[MEDIDA]]&amp;" X "&amp;SHCS[[#This Row],[PITCH]]&amp;" X "&amp;SHCS[[#This Row],[LENGTH]]&amp;".SLDASM"</f>
        <v>B18.3.1M M5 X 0.8 X 25.SLDASM</v>
      </c>
      <c r="P2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25 C/T-NUT S40</v>
      </c>
      <c r="Q2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25.SLDASM</v>
      </c>
      <c r="R20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6" spans="1:18" x14ac:dyDescent="0.25">
      <c r="A2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30</v>
      </c>
      <c r="B20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30</v>
      </c>
      <c r="C206" t="s">
        <v>83</v>
      </c>
      <c r="D206" t="s">
        <v>85</v>
      </c>
      <c r="E206" t="s">
        <v>89</v>
      </c>
      <c r="F206" t="s">
        <v>75</v>
      </c>
      <c r="G206" t="s">
        <v>81</v>
      </c>
      <c r="H206" t="s">
        <v>78</v>
      </c>
      <c r="I206" t="s">
        <v>8</v>
      </c>
      <c r="J206" t="s">
        <v>63</v>
      </c>
      <c r="K206">
        <v>0.8</v>
      </c>
      <c r="L206">
        <v>30</v>
      </c>
      <c r="M206" t="str">
        <f>_xlfn.XLOOKUP(SHCS[[#This Row],[QUERY]],NUTS[MEDIDA],NUTS[$SLD@T-NUT-1],0/0,0,1)&amp;".SLDPRT"</f>
        <v>13116.SLDPRT</v>
      </c>
      <c r="N206" t="str">
        <f>SHCS[[#This Row],[SERIE]]&amp;SHCS[[#This Row],[MEDIDA]]</f>
        <v>S40M5</v>
      </c>
      <c r="O206" t="str">
        <f>SHCS[[#This Row],[SCREW]]&amp;" "&amp;SHCS[[#This Row],[MEDIDA]]&amp;" X "&amp;SHCS[[#This Row],[PITCH]]&amp;" X "&amp;SHCS[[#This Row],[LENGTH]]&amp;".SLDASM"</f>
        <v>B18.3.1M M5 X 0.8 X 30.SLDASM</v>
      </c>
      <c r="P2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30 C/T-NUT S40</v>
      </c>
      <c r="Q2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30.SLDASM</v>
      </c>
      <c r="R20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7" spans="1:18" x14ac:dyDescent="0.25">
      <c r="A2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35</v>
      </c>
      <c r="B20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35</v>
      </c>
      <c r="C207" t="s">
        <v>83</v>
      </c>
      <c r="D207" t="s">
        <v>85</v>
      </c>
      <c r="E207" t="s">
        <v>89</v>
      </c>
      <c r="F207" t="s">
        <v>75</v>
      </c>
      <c r="G207" t="s">
        <v>81</v>
      </c>
      <c r="H207" t="s">
        <v>78</v>
      </c>
      <c r="I207" t="s">
        <v>8</v>
      </c>
      <c r="J207" t="s">
        <v>63</v>
      </c>
      <c r="K207">
        <v>0.8</v>
      </c>
      <c r="L207">
        <v>35</v>
      </c>
      <c r="M207" t="str">
        <f>_xlfn.XLOOKUP(SHCS[[#This Row],[QUERY]],NUTS[MEDIDA],NUTS[$SLD@T-NUT-1],0/0,0,1)&amp;".SLDPRT"</f>
        <v>13116.SLDPRT</v>
      </c>
      <c r="N207" t="str">
        <f>SHCS[[#This Row],[SERIE]]&amp;SHCS[[#This Row],[MEDIDA]]</f>
        <v>S40M5</v>
      </c>
      <c r="O207" t="str">
        <f>SHCS[[#This Row],[SCREW]]&amp;" "&amp;SHCS[[#This Row],[MEDIDA]]&amp;" X "&amp;SHCS[[#This Row],[PITCH]]&amp;" X "&amp;SHCS[[#This Row],[LENGTH]]&amp;".SLDASM"</f>
        <v>B18.3.1M M5 X 0.8 X 35.SLDASM</v>
      </c>
      <c r="P2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35 C/T-NUT S40</v>
      </c>
      <c r="Q2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35.SLDASM</v>
      </c>
      <c r="R20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8" spans="1:18" x14ac:dyDescent="0.25">
      <c r="A2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40</v>
      </c>
      <c r="B20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40</v>
      </c>
      <c r="C208" t="s">
        <v>83</v>
      </c>
      <c r="D208" t="s">
        <v>85</v>
      </c>
      <c r="E208" t="s">
        <v>89</v>
      </c>
      <c r="F208" t="s">
        <v>75</v>
      </c>
      <c r="G208" t="s">
        <v>81</v>
      </c>
      <c r="H208" t="s">
        <v>78</v>
      </c>
      <c r="I208" t="s">
        <v>8</v>
      </c>
      <c r="J208" t="s">
        <v>63</v>
      </c>
      <c r="K208">
        <v>0.8</v>
      </c>
      <c r="L208">
        <v>40</v>
      </c>
      <c r="M208" t="str">
        <f>_xlfn.XLOOKUP(SHCS[[#This Row],[QUERY]],NUTS[MEDIDA],NUTS[$SLD@T-NUT-1],0/0,0,1)&amp;".SLDPRT"</f>
        <v>13116.SLDPRT</v>
      </c>
      <c r="N208" t="str">
        <f>SHCS[[#This Row],[SERIE]]&amp;SHCS[[#This Row],[MEDIDA]]</f>
        <v>S40M5</v>
      </c>
      <c r="O208" t="str">
        <f>SHCS[[#This Row],[SCREW]]&amp;" "&amp;SHCS[[#This Row],[MEDIDA]]&amp;" X "&amp;SHCS[[#This Row],[PITCH]]&amp;" X "&amp;SHCS[[#This Row],[LENGTH]]&amp;".SLDASM"</f>
        <v>B18.3.1M M5 X 0.8 X 40.SLDASM</v>
      </c>
      <c r="P2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40 C/T-NUT S40</v>
      </c>
      <c r="Q2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40.SLDASM</v>
      </c>
      <c r="R20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09" spans="1:18" x14ac:dyDescent="0.25">
      <c r="A2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45</v>
      </c>
      <c r="B20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45</v>
      </c>
      <c r="C209" t="s">
        <v>83</v>
      </c>
      <c r="D209" t="s">
        <v>85</v>
      </c>
      <c r="E209" t="s">
        <v>89</v>
      </c>
      <c r="F209" t="s">
        <v>75</v>
      </c>
      <c r="G209" t="s">
        <v>81</v>
      </c>
      <c r="H209" t="s">
        <v>78</v>
      </c>
      <c r="I209" t="s">
        <v>8</v>
      </c>
      <c r="J209" t="s">
        <v>63</v>
      </c>
      <c r="K209">
        <v>0.8</v>
      </c>
      <c r="L209">
        <v>45</v>
      </c>
      <c r="M209" t="str">
        <f>_xlfn.XLOOKUP(SHCS[[#This Row],[QUERY]],NUTS[MEDIDA],NUTS[$SLD@T-NUT-1],0/0,0,1)&amp;".SLDPRT"</f>
        <v>13116.SLDPRT</v>
      </c>
      <c r="N209" t="str">
        <f>SHCS[[#This Row],[SERIE]]&amp;SHCS[[#This Row],[MEDIDA]]</f>
        <v>S40M5</v>
      </c>
      <c r="O209" t="str">
        <f>SHCS[[#This Row],[SCREW]]&amp;" "&amp;SHCS[[#This Row],[MEDIDA]]&amp;" X "&amp;SHCS[[#This Row],[PITCH]]&amp;" X "&amp;SHCS[[#This Row],[LENGTH]]&amp;".SLDASM"</f>
        <v>B18.3.1M M5 X 0.8 X 45.SLDASM</v>
      </c>
      <c r="P2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45 C/T-NUT S40</v>
      </c>
      <c r="Q2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45.SLDASM</v>
      </c>
      <c r="R20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0" spans="1:18" x14ac:dyDescent="0.25">
      <c r="A2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50</v>
      </c>
      <c r="B21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50</v>
      </c>
      <c r="C210" t="s">
        <v>83</v>
      </c>
      <c r="D210" t="s">
        <v>85</v>
      </c>
      <c r="E210" t="s">
        <v>89</v>
      </c>
      <c r="F210" t="s">
        <v>75</v>
      </c>
      <c r="G210" t="s">
        <v>81</v>
      </c>
      <c r="H210" t="s">
        <v>78</v>
      </c>
      <c r="I210" t="s">
        <v>8</v>
      </c>
      <c r="J210" t="s">
        <v>63</v>
      </c>
      <c r="K210">
        <v>0.8</v>
      </c>
      <c r="L210">
        <v>50</v>
      </c>
      <c r="M210" t="str">
        <f>_xlfn.XLOOKUP(SHCS[[#This Row],[QUERY]],NUTS[MEDIDA],NUTS[$SLD@T-NUT-1],0/0,0,1)&amp;".SLDPRT"</f>
        <v>13116.SLDPRT</v>
      </c>
      <c r="N210" t="str">
        <f>SHCS[[#This Row],[SERIE]]&amp;SHCS[[#This Row],[MEDIDA]]</f>
        <v>S40M5</v>
      </c>
      <c r="O210" t="str">
        <f>SHCS[[#This Row],[SCREW]]&amp;" "&amp;SHCS[[#This Row],[MEDIDA]]&amp;" X "&amp;SHCS[[#This Row],[PITCH]]&amp;" X "&amp;SHCS[[#This Row],[LENGTH]]&amp;".SLDASM"</f>
        <v>B18.3.1M M5 X 0.8 X 50.SLDASM</v>
      </c>
      <c r="P2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50 C/T-NUT S40</v>
      </c>
      <c r="Q2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50.SLDASM</v>
      </c>
      <c r="R21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1" spans="1:18" x14ac:dyDescent="0.25">
      <c r="A2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55</v>
      </c>
      <c r="B21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55</v>
      </c>
      <c r="C211" t="s">
        <v>83</v>
      </c>
      <c r="D211" t="s">
        <v>85</v>
      </c>
      <c r="E211" t="s">
        <v>89</v>
      </c>
      <c r="F211" t="s">
        <v>75</v>
      </c>
      <c r="G211" t="s">
        <v>81</v>
      </c>
      <c r="H211" t="s">
        <v>78</v>
      </c>
      <c r="I211" t="s">
        <v>8</v>
      </c>
      <c r="J211" t="s">
        <v>63</v>
      </c>
      <c r="K211">
        <v>0.8</v>
      </c>
      <c r="L211">
        <v>55</v>
      </c>
      <c r="M211" t="str">
        <f>_xlfn.XLOOKUP(SHCS[[#This Row],[QUERY]],NUTS[MEDIDA],NUTS[$SLD@T-NUT-1],0/0,0,1)&amp;".SLDPRT"</f>
        <v>13116.SLDPRT</v>
      </c>
      <c r="N211" t="str">
        <f>SHCS[[#This Row],[SERIE]]&amp;SHCS[[#This Row],[MEDIDA]]</f>
        <v>S40M5</v>
      </c>
      <c r="O211" t="str">
        <f>SHCS[[#This Row],[SCREW]]&amp;" "&amp;SHCS[[#This Row],[MEDIDA]]&amp;" X "&amp;SHCS[[#This Row],[PITCH]]&amp;" X "&amp;SHCS[[#This Row],[LENGTH]]&amp;".SLDASM"</f>
        <v>B18.3.1M M5 X 0.8 X 55.SLDASM</v>
      </c>
      <c r="P2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55 C/T-NUT S40</v>
      </c>
      <c r="Q2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55.SLDASM</v>
      </c>
      <c r="R21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2" spans="1:18" x14ac:dyDescent="0.25">
      <c r="A2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60</v>
      </c>
      <c r="B21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60</v>
      </c>
      <c r="C212" t="s">
        <v>83</v>
      </c>
      <c r="D212" t="s">
        <v>85</v>
      </c>
      <c r="E212" t="s">
        <v>89</v>
      </c>
      <c r="F212" t="s">
        <v>75</v>
      </c>
      <c r="G212" t="s">
        <v>81</v>
      </c>
      <c r="H212" t="s">
        <v>78</v>
      </c>
      <c r="I212" t="s">
        <v>8</v>
      </c>
      <c r="J212" t="s">
        <v>63</v>
      </c>
      <c r="K212">
        <v>0.8</v>
      </c>
      <c r="L212">
        <v>60</v>
      </c>
      <c r="M212" t="str">
        <f>_xlfn.XLOOKUP(SHCS[[#This Row],[QUERY]],NUTS[MEDIDA],NUTS[$SLD@T-NUT-1],0/0,0,1)&amp;".SLDPRT"</f>
        <v>13116.SLDPRT</v>
      </c>
      <c r="N212" t="str">
        <f>SHCS[[#This Row],[SERIE]]&amp;SHCS[[#This Row],[MEDIDA]]</f>
        <v>S40M5</v>
      </c>
      <c r="O212" t="str">
        <f>SHCS[[#This Row],[SCREW]]&amp;" "&amp;SHCS[[#This Row],[MEDIDA]]&amp;" X "&amp;SHCS[[#This Row],[PITCH]]&amp;" X "&amp;SHCS[[#This Row],[LENGTH]]&amp;".SLDASM"</f>
        <v>B18.3.1M M5 X 0.8 X 60.SLDASM</v>
      </c>
      <c r="P2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60 C/T-NUT S40</v>
      </c>
      <c r="Q2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60.SLDASM</v>
      </c>
      <c r="R21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3" spans="1:18" x14ac:dyDescent="0.25">
      <c r="A2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65</v>
      </c>
      <c r="B21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65</v>
      </c>
      <c r="C213" t="s">
        <v>83</v>
      </c>
      <c r="D213" t="s">
        <v>85</v>
      </c>
      <c r="E213" t="s">
        <v>89</v>
      </c>
      <c r="F213" t="s">
        <v>75</v>
      </c>
      <c r="G213" t="s">
        <v>81</v>
      </c>
      <c r="H213" t="s">
        <v>78</v>
      </c>
      <c r="I213" t="s">
        <v>8</v>
      </c>
      <c r="J213" t="s">
        <v>63</v>
      </c>
      <c r="K213">
        <v>0.8</v>
      </c>
      <c r="L213">
        <v>65</v>
      </c>
      <c r="M213" t="str">
        <f>_xlfn.XLOOKUP(SHCS[[#This Row],[QUERY]],NUTS[MEDIDA],NUTS[$SLD@T-NUT-1],0/0,0,1)&amp;".SLDPRT"</f>
        <v>13116.SLDPRT</v>
      </c>
      <c r="N213" t="str">
        <f>SHCS[[#This Row],[SERIE]]&amp;SHCS[[#This Row],[MEDIDA]]</f>
        <v>S40M5</v>
      </c>
      <c r="O213" t="str">
        <f>SHCS[[#This Row],[SCREW]]&amp;" "&amp;SHCS[[#This Row],[MEDIDA]]&amp;" X "&amp;SHCS[[#This Row],[PITCH]]&amp;" X "&amp;SHCS[[#This Row],[LENGTH]]&amp;".SLDASM"</f>
        <v>B18.3.1M M5 X 0.8 X 65.SLDASM</v>
      </c>
      <c r="P2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65 C/T-NUT S40</v>
      </c>
      <c r="Q2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65.SLDASM</v>
      </c>
      <c r="R21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4" spans="1:18" x14ac:dyDescent="0.25">
      <c r="A2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70</v>
      </c>
      <c r="B21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70</v>
      </c>
      <c r="C214" t="s">
        <v>83</v>
      </c>
      <c r="D214" t="s">
        <v>85</v>
      </c>
      <c r="E214" t="s">
        <v>89</v>
      </c>
      <c r="F214" t="s">
        <v>75</v>
      </c>
      <c r="G214" t="s">
        <v>81</v>
      </c>
      <c r="H214" t="s">
        <v>78</v>
      </c>
      <c r="I214" t="s">
        <v>8</v>
      </c>
      <c r="J214" t="s">
        <v>63</v>
      </c>
      <c r="K214">
        <v>0.8</v>
      </c>
      <c r="L214">
        <v>70</v>
      </c>
      <c r="M214" t="str">
        <f>_xlfn.XLOOKUP(SHCS[[#This Row],[QUERY]],NUTS[MEDIDA],NUTS[$SLD@T-NUT-1],0/0,0,1)&amp;".SLDPRT"</f>
        <v>13116.SLDPRT</v>
      </c>
      <c r="N214" t="str">
        <f>SHCS[[#This Row],[SERIE]]&amp;SHCS[[#This Row],[MEDIDA]]</f>
        <v>S40M5</v>
      </c>
      <c r="O214" t="str">
        <f>SHCS[[#This Row],[SCREW]]&amp;" "&amp;SHCS[[#This Row],[MEDIDA]]&amp;" X "&amp;SHCS[[#This Row],[PITCH]]&amp;" X "&amp;SHCS[[#This Row],[LENGTH]]&amp;".SLDASM"</f>
        <v>B18.3.1M M5 X 0.8 X 70.SLDASM</v>
      </c>
      <c r="P2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70 C/T-NUT S40</v>
      </c>
      <c r="Q2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70.SLDASM</v>
      </c>
      <c r="R21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5" spans="1:18" x14ac:dyDescent="0.25">
      <c r="A2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80</v>
      </c>
      <c r="B21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80</v>
      </c>
      <c r="C215" t="s">
        <v>83</v>
      </c>
      <c r="D215" t="s">
        <v>85</v>
      </c>
      <c r="E215" t="s">
        <v>89</v>
      </c>
      <c r="F215" t="s">
        <v>75</v>
      </c>
      <c r="G215" t="s">
        <v>81</v>
      </c>
      <c r="H215" t="s">
        <v>78</v>
      </c>
      <c r="I215" t="s">
        <v>8</v>
      </c>
      <c r="J215" t="s">
        <v>63</v>
      </c>
      <c r="K215">
        <v>0.8</v>
      </c>
      <c r="L215">
        <v>80</v>
      </c>
      <c r="M215" t="str">
        <f>_xlfn.XLOOKUP(SHCS[[#This Row],[QUERY]],NUTS[MEDIDA],NUTS[$SLD@T-NUT-1],0/0,0,1)&amp;".SLDPRT"</f>
        <v>13116.SLDPRT</v>
      </c>
      <c r="N215" t="str">
        <f>SHCS[[#This Row],[SERIE]]&amp;SHCS[[#This Row],[MEDIDA]]</f>
        <v>S40M5</v>
      </c>
      <c r="O215" t="str">
        <f>SHCS[[#This Row],[SCREW]]&amp;" "&amp;SHCS[[#This Row],[MEDIDA]]&amp;" X "&amp;SHCS[[#This Row],[PITCH]]&amp;" X "&amp;SHCS[[#This Row],[LENGTH]]&amp;".SLDASM"</f>
        <v>B18.3.1M M5 X 0.8 X 80.SLDASM</v>
      </c>
      <c r="P2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80 C/T-NUT S40</v>
      </c>
      <c r="Q2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80.SLDASM</v>
      </c>
      <c r="R21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6" spans="1:18" x14ac:dyDescent="0.25">
      <c r="A2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90</v>
      </c>
      <c r="B21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90</v>
      </c>
      <c r="C216" t="s">
        <v>83</v>
      </c>
      <c r="D216" t="s">
        <v>85</v>
      </c>
      <c r="E216" t="s">
        <v>89</v>
      </c>
      <c r="F216" t="s">
        <v>75</v>
      </c>
      <c r="G216" t="s">
        <v>81</v>
      </c>
      <c r="H216" t="s">
        <v>78</v>
      </c>
      <c r="I216" t="s">
        <v>8</v>
      </c>
      <c r="J216" t="s">
        <v>63</v>
      </c>
      <c r="K216">
        <v>0.8</v>
      </c>
      <c r="L216">
        <v>90</v>
      </c>
      <c r="M216" t="str">
        <f>_xlfn.XLOOKUP(SHCS[[#This Row],[QUERY]],NUTS[MEDIDA],NUTS[$SLD@T-NUT-1],0/0,0,1)&amp;".SLDPRT"</f>
        <v>13116.SLDPRT</v>
      </c>
      <c r="N216" t="str">
        <f>SHCS[[#This Row],[SERIE]]&amp;SHCS[[#This Row],[MEDIDA]]</f>
        <v>S40M5</v>
      </c>
      <c r="O216" t="str">
        <f>SHCS[[#This Row],[SCREW]]&amp;" "&amp;SHCS[[#This Row],[MEDIDA]]&amp;" X "&amp;SHCS[[#This Row],[PITCH]]&amp;" X "&amp;SHCS[[#This Row],[LENGTH]]&amp;".SLDASM"</f>
        <v>B18.3.1M M5 X 0.8 X 90.SLDASM</v>
      </c>
      <c r="P2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90 C/T-NUT S40</v>
      </c>
      <c r="Q2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90.SLDASM</v>
      </c>
      <c r="R21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7" spans="1:18" x14ac:dyDescent="0.25">
      <c r="A2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STEEL\M5\B18.3.1M SS W_T-NUT S40 M5 X 0.8 X 100</v>
      </c>
      <c r="B21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M5 X 0.8 X 100</v>
      </c>
      <c r="C217" t="s">
        <v>83</v>
      </c>
      <c r="D217" t="s">
        <v>85</v>
      </c>
      <c r="E217" t="s">
        <v>89</v>
      </c>
      <c r="F217" t="s">
        <v>75</v>
      </c>
      <c r="G217" t="s">
        <v>81</v>
      </c>
      <c r="H217" t="s">
        <v>78</v>
      </c>
      <c r="I217" t="s">
        <v>8</v>
      </c>
      <c r="J217" t="s">
        <v>63</v>
      </c>
      <c r="K217">
        <v>0.8</v>
      </c>
      <c r="L217">
        <v>100</v>
      </c>
      <c r="M217" t="str">
        <f>_xlfn.XLOOKUP(SHCS[[#This Row],[QUERY]],NUTS[MEDIDA],NUTS[$SLD@T-NUT-1],0/0,0,1)&amp;".SLDPRT"</f>
        <v>13116.SLDPRT</v>
      </c>
      <c r="N217" t="str">
        <f>SHCS[[#This Row],[SERIE]]&amp;SHCS[[#This Row],[MEDIDA]]</f>
        <v>S40M5</v>
      </c>
      <c r="O217" t="str">
        <f>SHCS[[#This Row],[SCREW]]&amp;" "&amp;SHCS[[#This Row],[MEDIDA]]&amp;" X "&amp;SHCS[[#This Row],[PITCH]]&amp;" X "&amp;SHCS[[#This Row],[LENGTH]]&amp;".SLDASM"</f>
        <v>B18.3.1M M5 X 0.8 X 100.SLDASM</v>
      </c>
      <c r="P2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100 C/T-NUT S40</v>
      </c>
      <c r="Q2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100.SLDASM</v>
      </c>
      <c r="R21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218" spans="1:18" x14ac:dyDescent="0.25">
      <c r="A2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10</v>
      </c>
      <c r="B21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10</v>
      </c>
      <c r="C218" t="s">
        <v>83</v>
      </c>
      <c r="D218" t="s">
        <v>85</v>
      </c>
      <c r="E218" t="s">
        <v>89</v>
      </c>
      <c r="F218" t="s">
        <v>75</v>
      </c>
      <c r="G218" t="s">
        <v>81</v>
      </c>
      <c r="H218" t="s">
        <v>78</v>
      </c>
      <c r="I218" t="s">
        <v>9</v>
      </c>
      <c r="J218" t="s">
        <v>63</v>
      </c>
      <c r="K218">
        <v>1</v>
      </c>
      <c r="L218">
        <v>10</v>
      </c>
      <c r="M218" t="str">
        <f>_xlfn.XLOOKUP(SHCS[[#This Row],[QUERY]],NUTS[MEDIDA],NUTS[$SLD@T-NUT-1],0/0,0,1)&amp;".SLDPRT"</f>
        <v>13119.SLDPRT</v>
      </c>
      <c r="N218" t="str">
        <f>SHCS[[#This Row],[SERIE]]&amp;SHCS[[#This Row],[MEDIDA]]</f>
        <v>S40M6</v>
      </c>
      <c r="O218" t="str">
        <f>SHCS[[#This Row],[SCREW]]&amp;" "&amp;SHCS[[#This Row],[MEDIDA]]&amp;" X "&amp;SHCS[[#This Row],[PITCH]]&amp;" X "&amp;SHCS[[#This Row],[LENGTH]]&amp;".SLDASM"</f>
        <v>B18.3.1M M6 X 1 X 10.SLDASM</v>
      </c>
      <c r="P2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 C/T-NUT S40</v>
      </c>
      <c r="Q2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10.SLDASM</v>
      </c>
      <c r="R21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19" spans="1:18" x14ac:dyDescent="0.25">
      <c r="A2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12</v>
      </c>
      <c r="B21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12</v>
      </c>
      <c r="C219" t="s">
        <v>83</v>
      </c>
      <c r="D219" t="s">
        <v>85</v>
      </c>
      <c r="E219" t="s">
        <v>89</v>
      </c>
      <c r="F219" t="s">
        <v>75</v>
      </c>
      <c r="G219" t="s">
        <v>81</v>
      </c>
      <c r="H219" t="s">
        <v>78</v>
      </c>
      <c r="I219" t="s">
        <v>9</v>
      </c>
      <c r="J219" t="s">
        <v>63</v>
      </c>
      <c r="K219">
        <v>1</v>
      </c>
      <c r="L219">
        <v>12</v>
      </c>
      <c r="M219" t="str">
        <f>_xlfn.XLOOKUP(SHCS[[#This Row],[QUERY]],NUTS[MEDIDA],NUTS[$SLD@T-NUT-1],0/0,0,1)&amp;".SLDPRT"</f>
        <v>13119.SLDPRT</v>
      </c>
      <c r="N219" t="str">
        <f>SHCS[[#This Row],[SERIE]]&amp;SHCS[[#This Row],[MEDIDA]]</f>
        <v>S40M6</v>
      </c>
      <c r="O219" t="str">
        <f>SHCS[[#This Row],[SCREW]]&amp;" "&amp;SHCS[[#This Row],[MEDIDA]]&amp;" X "&amp;SHCS[[#This Row],[PITCH]]&amp;" X "&amp;SHCS[[#This Row],[LENGTH]]&amp;".SLDASM"</f>
        <v>B18.3.1M M6 X 1 X 12.SLDASM</v>
      </c>
      <c r="P2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 C/T-NUT S40</v>
      </c>
      <c r="Q2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12.SLDASM</v>
      </c>
      <c r="R21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0" spans="1:18" x14ac:dyDescent="0.25">
      <c r="A2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16</v>
      </c>
      <c r="B22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16</v>
      </c>
      <c r="C220" t="s">
        <v>83</v>
      </c>
      <c r="D220" t="s">
        <v>85</v>
      </c>
      <c r="E220" t="s">
        <v>89</v>
      </c>
      <c r="F220" t="s">
        <v>75</v>
      </c>
      <c r="G220" t="s">
        <v>81</v>
      </c>
      <c r="H220" t="s">
        <v>78</v>
      </c>
      <c r="I220" t="s">
        <v>9</v>
      </c>
      <c r="J220" t="s">
        <v>63</v>
      </c>
      <c r="K220">
        <v>1</v>
      </c>
      <c r="L220">
        <v>16</v>
      </c>
      <c r="M220" t="str">
        <f>_xlfn.XLOOKUP(SHCS[[#This Row],[QUERY]],NUTS[MEDIDA],NUTS[$SLD@T-NUT-1],0/0,0,1)&amp;".SLDPRT"</f>
        <v>13119.SLDPRT</v>
      </c>
      <c r="N220" t="str">
        <f>SHCS[[#This Row],[SERIE]]&amp;SHCS[[#This Row],[MEDIDA]]</f>
        <v>S40M6</v>
      </c>
      <c r="O220" t="str">
        <f>SHCS[[#This Row],[SCREW]]&amp;" "&amp;SHCS[[#This Row],[MEDIDA]]&amp;" X "&amp;SHCS[[#This Row],[PITCH]]&amp;" X "&amp;SHCS[[#This Row],[LENGTH]]&amp;".SLDASM"</f>
        <v>B18.3.1M M6 X 1 X 16.SLDASM</v>
      </c>
      <c r="P2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16 C/T-NUT S40</v>
      </c>
      <c r="Q2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16.SLDASM</v>
      </c>
      <c r="R22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1" spans="1:18" x14ac:dyDescent="0.25">
      <c r="A2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20</v>
      </c>
      <c r="B22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20</v>
      </c>
      <c r="C221" t="s">
        <v>83</v>
      </c>
      <c r="D221" t="s">
        <v>85</v>
      </c>
      <c r="E221" t="s">
        <v>89</v>
      </c>
      <c r="F221" t="s">
        <v>75</v>
      </c>
      <c r="G221" t="s">
        <v>81</v>
      </c>
      <c r="H221" t="s">
        <v>78</v>
      </c>
      <c r="I221" t="s">
        <v>9</v>
      </c>
      <c r="J221" t="s">
        <v>63</v>
      </c>
      <c r="K221">
        <v>1</v>
      </c>
      <c r="L221">
        <v>20</v>
      </c>
      <c r="M221" t="str">
        <f>_xlfn.XLOOKUP(SHCS[[#This Row],[QUERY]],NUTS[MEDIDA],NUTS[$SLD@T-NUT-1],0/0,0,1)&amp;".SLDPRT"</f>
        <v>13119.SLDPRT</v>
      </c>
      <c r="N221" t="str">
        <f>SHCS[[#This Row],[SERIE]]&amp;SHCS[[#This Row],[MEDIDA]]</f>
        <v>S40M6</v>
      </c>
      <c r="O221" t="str">
        <f>SHCS[[#This Row],[SCREW]]&amp;" "&amp;SHCS[[#This Row],[MEDIDA]]&amp;" X "&amp;SHCS[[#This Row],[PITCH]]&amp;" X "&amp;SHCS[[#This Row],[LENGTH]]&amp;".SLDASM"</f>
        <v>B18.3.1M M6 X 1 X 20.SLDASM</v>
      </c>
      <c r="P2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20 C/T-NUT S40</v>
      </c>
      <c r="Q2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20.SLDASM</v>
      </c>
      <c r="R22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2" spans="1:18" x14ac:dyDescent="0.25">
      <c r="A2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25</v>
      </c>
      <c r="B22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25</v>
      </c>
      <c r="C222" t="s">
        <v>83</v>
      </c>
      <c r="D222" t="s">
        <v>85</v>
      </c>
      <c r="E222" t="s">
        <v>89</v>
      </c>
      <c r="F222" t="s">
        <v>75</v>
      </c>
      <c r="G222" t="s">
        <v>81</v>
      </c>
      <c r="H222" t="s">
        <v>78</v>
      </c>
      <c r="I222" t="s">
        <v>9</v>
      </c>
      <c r="J222" t="s">
        <v>63</v>
      </c>
      <c r="K222">
        <v>1</v>
      </c>
      <c r="L222">
        <v>25</v>
      </c>
      <c r="M222" t="str">
        <f>_xlfn.XLOOKUP(SHCS[[#This Row],[QUERY]],NUTS[MEDIDA],NUTS[$SLD@T-NUT-1],0/0,0,1)&amp;".SLDPRT"</f>
        <v>13119.SLDPRT</v>
      </c>
      <c r="N222" t="str">
        <f>SHCS[[#This Row],[SERIE]]&amp;SHCS[[#This Row],[MEDIDA]]</f>
        <v>S40M6</v>
      </c>
      <c r="O222" t="str">
        <f>SHCS[[#This Row],[SCREW]]&amp;" "&amp;SHCS[[#This Row],[MEDIDA]]&amp;" X "&amp;SHCS[[#This Row],[PITCH]]&amp;" X "&amp;SHCS[[#This Row],[LENGTH]]&amp;".SLDASM"</f>
        <v>B18.3.1M M6 X 1 X 25.SLDASM</v>
      </c>
      <c r="P2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25 C/T-NUT S40</v>
      </c>
      <c r="Q2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25.SLDASM</v>
      </c>
      <c r="R22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3" spans="1:18" x14ac:dyDescent="0.25">
      <c r="A2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30</v>
      </c>
      <c r="B22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30</v>
      </c>
      <c r="C223" t="s">
        <v>83</v>
      </c>
      <c r="D223" t="s">
        <v>85</v>
      </c>
      <c r="E223" t="s">
        <v>89</v>
      </c>
      <c r="F223" t="s">
        <v>75</v>
      </c>
      <c r="G223" t="s">
        <v>81</v>
      </c>
      <c r="H223" t="s">
        <v>78</v>
      </c>
      <c r="I223" t="s">
        <v>9</v>
      </c>
      <c r="J223" t="s">
        <v>63</v>
      </c>
      <c r="K223">
        <v>1</v>
      </c>
      <c r="L223">
        <v>30</v>
      </c>
      <c r="M223" t="str">
        <f>_xlfn.XLOOKUP(SHCS[[#This Row],[QUERY]],NUTS[MEDIDA],NUTS[$SLD@T-NUT-1],0/0,0,1)&amp;".SLDPRT"</f>
        <v>13119.SLDPRT</v>
      </c>
      <c r="N223" t="str">
        <f>SHCS[[#This Row],[SERIE]]&amp;SHCS[[#This Row],[MEDIDA]]</f>
        <v>S40M6</v>
      </c>
      <c r="O223" t="str">
        <f>SHCS[[#This Row],[SCREW]]&amp;" "&amp;SHCS[[#This Row],[MEDIDA]]&amp;" X "&amp;SHCS[[#This Row],[PITCH]]&amp;" X "&amp;SHCS[[#This Row],[LENGTH]]&amp;".SLDASM"</f>
        <v>B18.3.1M M6 X 1 X 30.SLDASM</v>
      </c>
      <c r="P2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30 C/T-NUT S40</v>
      </c>
      <c r="Q2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30.SLDASM</v>
      </c>
      <c r="R22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4" spans="1:18" x14ac:dyDescent="0.25">
      <c r="A2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35</v>
      </c>
      <c r="B22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35</v>
      </c>
      <c r="C224" t="s">
        <v>83</v>
      </c>
      <c r="D224" t="s">
        <v>85</v>
      </c>
      <c r="E224" t="s">
        <v>89</v>
      </c>
      <c r="F224" t="s">
        <v>75</v>
      </c>
      <c r="G224" t="s">
        <v>81</v>
      </c>
      <c r="H224" t="s">
        <v>78</v>
      </c>
      <c r="I224" t="s">
        <v>9</v>
      </c>
      <c r="J224" t="s">
        <v>63</v>
      </c>
      <c r="K224">
        <v>1</v>
      </c>
      <c r="L224">
        <v>35</v>
      </c>
      <c r="M224" t="str">
        <f>_xlfn.XLOOKUP(SHCS[[#This Row],[QUERY]],NUTS[MEDIDA],NUTS[$SLD@T-NUT-1],0/0,0,1)&amp;".SLDPRT"</f>
        <v>13119.SLDPRT</v>
      </c>
      <c r="N224" t="str">
        <f>SHCS[[#This Row],[SERIE]]&amp;SHCS[[#This Row],[MEDIDA]]</f>
        <v>S40M6</v>
      </c>
      <c r="O224" t="str">
        <f>SHCS[[#This Row],[SCREW]]&amp;" "&amp;SHCS[[#This Row],[MEDIDA]]&amp;" X "&amp;SHCS[[#This Row],[PITCH]]&amp;" X "&amp;SHCS[[#This Row],[LENGTH]]&amp;".SLDASM"</f>
        <v>B18.3.1M M6 X 1 X 35.SLDASM</v>
      </c>
      <c r="P2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35 C/T-NUT S40</v>
      </c>
      <c r="Q2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35.SLDASM</v>
      </c>
      <c r="R22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5" spans="1:18" x14ac:dyDescent="0.25">
      <c r="A2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40</v>
      </c>
      <c r="B22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40</v>
      </c>
      <c r="C225" t="s">
        <v>83</v>
      </c>
      <c r="D225" t="s">
        <v>85</v>
      </c>
      <c r="E225" t="s">
        <v>89</v>
      </c>
      <c r="F225" t="s">
        <v>75</v>
      </c>
      <c r="G225" t="s">
        <v>81</v>
      </c>
      <c r="H225" t="s">
        <v>78</v>
      </c>
      <c r="I225" t="s">
        <v>9</v>
      </c>
      <c r="J225" t="s">
        <v>63</v>
      </c>
      <c r="K225">
        <v>1</v>
      </c>
      <c r="L225">
        <v>40</v>
      </c>
      <c r="M225" t="str">
        <f>_xlfn.XLOOKUP(SHCS[[#This Row],[QUERY]],NUTS[MEDIDA],NUTS[$SLD@T-NUT-1],0/0,0,1)&amp;".SLDPRT"</f>
        <v>13119.SLDPRT</v>
      </c>
      <c r="N225" t="str">
        <f>SHCS[[#This Row],[SERIE]]&amp;SHCS[[#This Row],[MEDIDA]]</f>
        <v>S40M6</v>
      </c>
      <c r="O225" t="str">
        <f>SHCS[[#This Row],[SCREW]]&amp;" "&amp;SHCS[[#This Row],[MEDIDA]]&amp;" X "&amp;SHCS[[#This Row],[PITCH]]&amp;" X "&amp;SHCS[[#This Row],[LENGTH]]&amp;".SLDASM"</f>
        <v>B18.3.1M M6 X 1 X 40.SLDASM</v>
      </c>
      <c r="P2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40 C/T-NUT S40</v>
      </c>
      <c r="Q2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40.SLDASM</v>
      </c>
      <c r="R22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6" spans="1:18" x14ac:dyDescent="0.25">
      <c r="A2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45</v>
      </c>
      <c r="B22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45</v>
      </c>
      <c r="C226" t="s">
        <v>83</v>
      </c>
      <c r="D226" t="s">
        <v>85</v>
      </c>
      <c r="E226" t="s">
        <v>89</v>
      </c>
      <c r="F226" t="s">
        <v>75</v>
      </c>
      <c r="G226" t="s">
        <v>81</v>
      </c>
      <c r="H226" t="s">
        <v>78</v>
      </c>
      <c r="I226" t="s">
        <v>9</v>
      </c>
      <c r="J226" t="s">
        <v>63</v>
      </c>
      <c r="K226">
        <v>1</v>
      </c>
      <c r="L226">
        <v>45</v>
      </c>
      <c r="M226" t="str">
        <f>_xlfn.XLOOKUP(SHCS[[#This Row],[QUERY]],NUTS[MEDIDA],NUTS[$SLD@T-NUT-1],0/0,0,1)&amp;".SLDPRT"</f>
        <v>13119.SLDPRT</v>
      </c>
      <c r="N226" t="str">
        <f>SHCS[[#This Row],[SERIE]]&amp;SHCS[[#This Row],[MEDIDA]]</f>
        <v>S40M6</v>
      </c>
      <c r="O226" t="str">
        <f>SHCS[[#This Row],[SCREW]]&amp;" "&amp;SHCS[[#This Row],[MEDIDA]]&amp;" X "&amp;SHCS[[#This Row],[PITCH]]&amp;" X "&amp;SHCS[[#This Row],[LENGTH]]&amp;".SLDASM"</f>
        <v>B18.3.1M M6 X 1 X 45.SLDASM</v>
      </c>
      <c r="P2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45 C/T-NUT S40</v>
      </c>
      <c r="Q2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45.SLDASM</v>
      </c>
      <c r="R22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7" spans="1:18" x14ac:dyDescent="0.25">
      <c r="A2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50</v>
      </c>
      <c r="B22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50</v>
      </c>
      <c r="C227" t="s">
        <v>83</v>
      </c>
      <c r="D227" t="s">
        <v>85</v>
      </c>
      <c r="E227" t="s">
        <v>89</v>
      </c>
      <c r="F227" t="s">
        <v>75</v>
      </c>
      <c r="G227" t="s">
        <v>81</v>
      </c>
      <c r="H227" t="s">
        <v>78</v>
      </c>
      <c r="I227" t="s">
        <v>9</v>
      </c>
      <c r="J227" t="s">
        <v>63</v>
      </c>
      <c r="K227">
        <v>1</v>
      </c>
      <c r="L227">
        <v>50</v>
      </c>
      <c r="M227" t="str">
        <f>_xlfn.XLOOKUP(SHCS[[#This Row],[QUERY]],NUTS[MEDIDA],NUTS[$SLD@T-NUT-1],0/0,0,1)&amp;".SLDPRT"</f>
        <v>13119.SLDPRT</v>
      </c>
      <c r="N227" t="str">
        <f>SHCS[[#This Row],[SERIE]]&amp;SHCS[[#This Row],[MEDIDA]]</f>
        <v>S40M6</v>
      </c>
      <c r="O227" t="str">
        <f>SHCS[[#This Row],[SCREW]]&amp;" "&amp;SHCS[[#This Row],[MEDIDA]]&amp;" X "&amp;SHCS[[#This Row],[PITCH]]&amp;" X "&amp;SHCS[[#This Row],[LENGTH]]&amp;".SLDASM"</f>
        <v>B18.3.1M M6 X 1 X 50.SLDASM</v>
      </c>
      <c r="P2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50 C/T-NUT S40</v>
      </c>
      <c r="Q2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50.SLDASM</v>
      </c>
      <c r="R22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8" spans="1:18" x14ac:dyDescent="0.25">
      <c r="A2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55</v>
      </c>
      <c r="B22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55</v>
      </c>
      <c r="C228" t="s">
        <v>83</v>
      </c>
      <c r="D228" t="s">
        <v>85</v>
      </c>
      <c r="E228" t="s">
        <v>89</v>
      </c>
      <c r="F228" t="s">
        <v>75</v>
      </c>
      <c r="G228" t="s">
        <v>81</v>
      </c>
      <c r="H228" t="s">
        <v>78</v>
      </c>
      <c r="I228" t="s">
        <v>9</v>
      </c>
      <c r="J228" t="s">
        <v>63</v>
      </c>
      <c r="K228">
        <v>1</v>
      </c>
      <c r="L228">
        <v>55</v>
      </c>
      <c r="M228" t="str">
        <f>_xlfn.XLOOKUP(SHCS[[#This Row],[QUERY]],NUTS[MEDIDA],NUTS[$SLD@T-NUT-1],0/0,0,1)&amp;".SLDPRT"</f>
        <v>13119.SLDPRT</v>
      </c>
      <c r="N228" t="str">
        <f>SHCS[[#This Row],[SERIE]]&amp;SHCS[[#This Row],[MEDIDA]]</f>
        <v>S40M6</v>
      </c>
      <c r="O228" t="str">
        <f>SHCS[[#This Row],[SCREW]]&amp;" "&amp;SHCS[[#This Row],[MEDIDA]]&amp;" X "&amp;SHCS[[#This Row],[PITCH]]&amp;" X "&amp;SHCS[[#This Row],[LENGTH]]&amp;".SLDASM"</f>
        <v>B18.3.1M M6 X 1 X 55.SLDASM</v>
      </c>
      <c r="P2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55 C/T-NUT S40</v>
      </c>
      <c r="Q2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55.SLDASM</v>
      </c>
      <c r="R22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29" spans="1:18" x14ac:dyDescent="0.25">
      <c r="A2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60</v>
      </c>
      <c r="B22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60</v>
      </c>
      <c r="C229" t="s">
        <v>83</v>
      </c>
      <c r="D229" t="s">
        <v>85</v>
      </c>
      <c r="E229" t="s">
        <v>89</v>
      </c>
      <c r="F229" t="s">
        <v>75</v>
      </c>
      <c r="G229" t="s">
        <v>81</v>
      </c>
      <c r="H229" t="s">
        <v>78</v>
      </c>
      <c r="I229" t="s">
        <v>9</v>
      </c>
      <c r="J229" t="s">
        <v>63</v>
      </c>
      <c r="K229">
        <v>1</v>
      </c>
      <c r="L229">
        <v>60</v>
      </c>
      <c r="M229" t="str">
        <f>_xlfn.XLOOKUP(SHCS[[#This Row],[QUERY]],NUTS[MEDIDA],NUTS[$SLD@T-NUT-1],0/0,0,1)&amp;".SLDPRT"</f>
        <v>13119.SLDPRT</v>
      </c>
      <c r="N229" t="str">
        <f>SHCS[[#This Row],[SERIE]]&amp;SHCS[[#This Row],[MEDIDA]]</f>
        <v>S40M6</v>
      </c>
      <c r="O229" t="str">
        <f>SHCS[[#This Row],[SCREW]]&amp;" "&amp;SHCS[[#This Row],[MEDIDA]]&amp;" X "&amp;SHCS[[#This Row],[PITCH]]&amp;" X "&amp;SHCS[[#This Row],[LENGTH]]&amp;".SLDASM"</f>
        <v>B18.3.1M M6 X 1 X 60.SLDASM</v>
      </c>
      <c r="P2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60 C/T-NUT S40</v>
      </c>
      <c r="Q2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60.SLDASM</v>
      </c>
      <c r="R22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0" spans="1:18" x14ac:dyDescent="0.25">
      <c r="A2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65</v>
      </c>
      <c r="B23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65</v>
      </c>
      <c r="C230" t="s">
        <v>83</v>
      </c>
      <c r="D230" t="s">
        <v>85</v>
      </c>
      <c r="E230" t="s">
        <v>89</v>
      </c>
      <c r="F230" t="s">
        <v>75</v>
      </c>
      <c r="G230" t="s">
        <v>81</v>
      </c>
      <c r="H230" t="s">
        <v>78</v>
      </c>
      <c r="I230" t="s">
        <v>9</v>
      </c>
      <c r="J230" t="s">
        <v>63</v>
      </c>
      <c r="K230">
        <v>1</v>
      </c>
      <c r="L230">
        <v>65</v>
      </c>
      <c r="M230" t="str">
        <f>_xlfn.XLOOKUP(SHCS[[#This Row],[QUERY]],NUTS[MEDIDA],NUTS[$SLD@T-NUT-1],0/0,0,1)&amp;".SLDPRT"</f>
        <v>13119.SLDPRT</v>
      </c>
      <c r="N230" t="str">
        <f>SHCS[[#This Row],[SERIE]]&amp;SHCS[[#This Row],[MEDIDA]]</f>
        <v>S40M6</v>
      </c>
      <c r="O230" t="str">
        <f>SHCS[[#This Row],[SCREW]]&amp;" "&amp;SHCS[[#This Row],[MEDIDA]]&amp;" X "&amp;SHCS[[#This Row],[PITCH]]&amp;" X "&amp;SHCS[[#This Row],[LENGTH]]&amp;".SLDASM"</f>
        <v>B18.3.1M M6 X 1 X 65.SLDASM</v>
      </c>
      <c r="P2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65 C/T-NUT S40</v>
      </c>
      <c r="Q2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65.SLDASM</v>
      </c>
      <c r="R23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1" spans="1:18" x14ac:dyDescent="0.25">
      <c r="A2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70</v>
      </c>
      <c r="B23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70</v>
      </c>
      <c r="C231" t="s">
        <v>83</v>
      </c>
      <c r="D231" t="s">
        <v>85</v>
      </c>
      <c r="E231" t="s">
        <v>89</v>
      </c>
      <c r="F231" t="s">
        <v>75</v>
      </c>
      <c r="G231" t="s">
        <v>81</v>
      </c>
      <c r="H231" t="s">
        <v>78</v>
      </c>
      <c r="I231" t="s">
        <v>9</v>
      </c>
      <c r="J231" t="s">
        <v>63</v>
      </c>
      <c r="K231">
        <v>1</v>
      </c>
      <c r="L231">
        <v>70</v>
      </c>
      <c r="M231" t="str">
        <f>_xlfn.XLOOKUP(SHCS[[#This Row],[QUERY]],NUTS[MEDIDA],NUTS[$SLD@T-NUT-1],0/0,0,1)&amp;".SLDPRT"</f>
        <v>13119.SLDPRT</v>
      </c>
      <c r="N231" t="str">
        <f>SHCS[[#This Row],[SERIE]]&amp;SHCS[[#This Row],[MEDIDA]]</f>
        <v>S40M6</v>
      </c>
      <c r="O231" t="str">
        <f>SHCS[[#This Row],[SCREW]]&amp;" "&amp;SHCS[[#This Row],[MEDIDA]]&amp;" X "&amp;SHCS[[#This Row],[PITCH]]&amp;" X "&amp;SHCS[[#This Row],[LENGTH]]&amp;".SLDASM"</f>
        <v>B18.3.1M M6 X 1 X 70.SLDASM</v>
      </c>
      <c r="P2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70 C/T-NUT S40</v>
      </c>
      <c r="Q2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70.SLDASM</v>
      </c>
      <c r="R23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2" spans="1:18" x14ac:dyDescent="0.25">
      <c r="A2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80</v>
      </c>
      <c r="B23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80</v>
      </c>
      <c r="C232" t="s">
        <v>83</v>
      </c>
      <c r="D232" t="s">
        <v>85</v>
      </c>
      <c r="E232" t="s">
        <v>89</v>
      </c>
      <c r="F232" t="s">
        <v>75</v>
      </c>
      <c r="G232" t="s">
        <v>81</v>
      </c>
      <c r="H232" t="s">
        <v>78</v>
      </c>
      <c r="I232" t="s">
        <v>9</v>
      </c>
      <c r="J232" t="s">
        <v>63</v>
      </c>
      <c r="K232">
        <v>1</v>
      </c>
      <c r="L232">
        <v>80</v>
      </c>
      <c r="M232" t="str">
        <f>_xlfn.XLOOKUP(SHCS[[#This Row],[QUERY]],NUTS[MEDIDA],NUTS[$SLD@T-NUT-1],0/0,0,1)&amp;".SLDPRT"</f>
        <v>13119.SLDPRT</v>
      </c>
      <c r="N232" t="str">
        <f>SHCS[[#This Row],[SERIE]]&amp;SHCS[[#This Row],[MEDIDA]]</f>
        <v>S40M6</v>
      </c>
      <c r="O232" t="str">
        <f>SHCS[[#This Row],[SCREW]]&amp;" "&amp;SHCS[[#This Row],[MEDIDA]]&amp;" X "&amp;SHCS[[#This Row],[PITCH]]&amp;" X "&amp;SHCS[[#This Row],[LENGTH]]&amp;".SLDASM"</f>
        <v>B18.3.1M M6 X 1 X 80.SLDASM</v>
      </c>
      <c r="P2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80 C/T-NUT S40</v>
      </c>
      <c r="Q2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80.SLDASM</v>
      </c>
      <c r="R23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3" spans="1:18" x14ac:dyDescent="0.25">
      <c r="A2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90</v>
      </c>
      <c r="B23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90</v>
      </c>
      <c r="C233" t="s">
        <v>83</v>
      </c>
      <c r="D233" t="s">
        <v>85</v>
      </c>
      <c r="E233" t="s">
        <v>89</v>
      </c>
      <c r="F233" t="s">
        <v>75</v>
      </c>
      <c r="G233" t="s">
        <v>81</v>
      </c>
      <c r="H233" t="s">
        <v>78</v>
      </c>
      <c r="I233" t="s">
        <v>9</v>
      </c>
      <c r="J233" t="s">
        <v>63</v>
      </c>
      <c r="K233">
        <v>1</v>
      </c>
      <c r="L233">
        <v>90</v>
      </c>
      <c r="M233" t="str">
        <f>_xlfn.XLOOKUP(SHCS[[#This Row],[QUERY]],NUTS[MEDIDA],NUTS[$SLD@T-NUT-1],0/0,0,1)&amp;".SLDPRT"</f>
        <v>13119.SLDPRT</v>
      </c>
      <c r="N233" t="str">
        <f>SHCS[[#This Row],[SERIE]]&amp;SHCS[[#This Row],[MEDIDA]]</f>
        <v>S40M6</v>
      </c>
      <c r="O233" t="str">
        <f>SHCS[[#This Row],[SCREW]]&amp;" "&amp;SHCS[[#This Row],[MEDIDA]]&amp;" X "&amp;SHCS[[#This Row],[PITCH]]&amp;" X "&amp;SHCS[[#This Row],[LENGTH]]&amp;".SLDASM"</f>
        <v>B18.3.1M M6 X 1 X 90.SLDASM</v>
      </c>
      <c r="P2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90 C/T-NUT S40</v>
      </c>
      <c r="Q2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90.SLDASM</v>
      </c>
      <c r="R23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4" spans="1:18" x14ac:dyDescent="0.25">
      <c r="A2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100</v>
      </c>
      <c r="B23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100</v>
      </c>
      <c r="C234" t="s">
        <v>83</v>
      </c>
      <c r="D234" t="s">
        <v>85</v>
      </c>
      <c r="E234" t="s">
        <v>89</v>
      </c>
      <c r="F234" t="s">
        <v>75</v>
      </c>
      <c r="G234" t="s">
        <v>81</v>
      </c>
      <c r="H234" t="s">
        <v>78</v>
      </c>
      <c r="I234" t="s">
        <v>9</v>
      </c>
      <c r="J234" t="s">
        <v>63</v>
      </c>
      <c r="K234">
        <v>1</v>
      </c>
      <c r="L234">
        <v>100</v>
      </c>
      <c r="M234" t="str">
        <f>_xlfn.XLOOKUP(SHCS[[#This Row],[QUERY]],NUTS[MEDIDA],NUTS[$SLD@T-NUT-1],0/0,0,1)&amp;".SLDPRT"</f>
        <v>13119.SLDPRT</v>
      </c>
      <c r="N234" t="str">
        <f>SHCS[[#This Row],[SERIE]]&amp;SHCS[[#This Row],[MEDIDA]]</f>
        <v>S40M6</v>
      </c>
      <c r="O234" t="str">
        <f>SHCS[[#This Row],[SCREW]]&amp;" "&amp;SHCS[[#This Row],[MEDIDA]]&amp;" X "&amp;SHCS[[#This Row],[PITCH]]&amp;" X "&amp;SHCS[[#This Row],[LENGTH]]&amp;".SLDASM"</f>
        <v>B18.3.1M M6 X 1 X 100.SLDASM</v>
      </c>
      <c r="P2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100 C/T-NUT S40</v>
      </c>
      <c r="Q2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100.SLDASM</v>
      </c>
      <c r="R23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5" spans="1:18" x14ac:dyDescent="0.25">
      <c r="A2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110</v>
      </c>
      <c r="B23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110</v>
      </c>
      <c r="C235" t="s">
        <v>83</v>
      </c>
      <c r="D235" t="s">
        <v>85</v>
      </c>
      <c r="E235" t="s">
        <v>89</v>
      </c>
      <c r="F235" t="s">
        <v>75</v>
      </c>
      <c r="G235" t="s">
        <v>81</v>
      </c>
      <c r="H235" t="s">
        <v>78</v>
      </c>
      <c r="I235" t="s">
        <v>9</v>
      </c>
      <c r="J235" t="s">
        <v>63</v>
      </c>
      <c r="K235">
        <v>1</v>
      </c>
      <c r="L235">
        <v>110</v>
      </c>
      <c r="M235" t="str">
        <f>_xlfn.XLOOKUP(SHCS[[#This Row],[QUERY]],NUTS[MEDIDA],NUTS[$SLD@T-NUT-1],0/0,0,1)&amp;".SLDPRT"</f>
        <v>13119.SLDPRT</v>
      </c>
      <c r="N235" t="str">
        <f>SHCS[[#This Row],[SERIE]]&amp;SHCS[[#This Row],[MEDIDA]]</f>
        <v>S40M6</v>
      </c>
      <c r="O235" t="str">
        <f>SHCS[[#This Row],[SCREW]]&amp;" "&amp;SHCS[[#This Row],[MEDIDA]]&amp;" X "&amp;SHCS[[#This Row],[PITCH]]&amp;" X "&amp;SHCS[[#This Row],[LENGTH]]&amp;".SLDASM"</f>
        <v>B18.3.1M M6 X 1 X 110.SLDASM</v>
      </c>
      <c r="P2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110 C/T-NUT S40</v>
      </c>
      <c r="Q2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110.SLDASM</v>
      </c>
      <c r="R23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6" spans="1:18" x14ac:dyDescent="0.25">
      <c r="A2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T-NUTS\8020\S40\ASSEMBLIES\B18.3.1M - SHCS\STAINLESS STEEL\M6\B18.3.1M SS W_T-NUT S40 M6 X 1 X 120</v>
      </c>
      <c r="B23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S40 M6 X 1 X 120</v>
      </c>
      <c r="C236" t="s">
        <v>83</v>
      </c>
      <c r="D236" t="s">
        <v>85</v>
      </c>
      <c r="E236" t="s">
        <v>89</v>
      </c>
      <c r="F236" t="s">
        <v>75</v>
      </c>
      <c r="G236" t="s">
        <v>81</v>
      </c>
      <c r="H236" t="s">
        <v>78</v>
      </c>
      <c r="I236" t="s">
        <v>9</v>
      </c>
      <c r="J236" t="s">
        <v>63</v>
      </c>
      <c r="K236">
        <v>1</v>
      </c>
      <c r="L236">
        <v>120</v>
      </c>
      <c r="M236" t="str">
        <f>_xlfn.XLOOKUP(SHCS[[#This Row],[QUERY]],NUTS[MEDIDA],NUTS[$SLD@T-NUT-1],0/0,0,1)&amp;".SLDPRT"</f>
        <v>13119.SLDPRT</v>
      </c>
      <c r="N236" t="str">
        <f>SHCS[[#This Row],[SERIE]]&amp;SHCS[[#This Row],[MEDIDA]]</f>
        <v>S40M6</v>
      </c>
      <c r="O236" t="str">
        <f>SHCS[[#This Row],[SCREW]]&amp;" "&amp;SHCS[[#This Row],[MEDIDA]]&amp;" X "&amp;SHCS[[#This Row],[PITCH]]&amp;" X "&amp;SHCS[[#This Row],[LENGTH]]&amp;".SLDASM"</f>
        <v>B18.3.1M M6 X 1 X 120.SLDASM</v>
      </c>
      <c r="P2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120 C/T-NUT S40</v>
      </c>
      <c r="Q2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120.SLDASM</v>
      </c>
      <c r="R23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237" spans="1:18" x14ac:dyDescent="0.25">
      <c r="A2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6</v>
      </c>
      <c r="B23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6</v>
      </c>
      <c r="C237" t="s">
        <v>83</v>
      </c>
      <c r="D237" t="s">
        <v>85</v>
      </c>
      <c r="E237" t="s">
        <v>89</v>
      </c>
      <c r="F237" t="s">
        <v>75</v>
      </c>
      <c r="G237" t="s">
        <v>81</v>
      </c>
      <c r="H237" t="s">
        <v>78</v>
      </c>
      <c r="I237" t="s">
        <v>7</v>
      </c>
      <c r="J237" t="s">
        <v>66</v>
      </c>
      <c r="K237">
        <v>0.7</v>
      </c>
      <c r="L237">
        <v>6</v>
      </c>
      <c r="M237" t="str">
        <f>_xlfn.XLOOKUP(SHCS[[#This Row],[QUERY]],NUTS[MEDIDA],NUTS[$SLD@T-NUT-1],0/0,0,1)&amp;".SLDPRT"</f>
        <v>13113.SLDPRT</v>
      </c>
      <c r="N237" t="str">
        <f>SHCS[[#This Row],[SERIE]]&amp;SHCS[[#This Row],[MEDIDA]]</f>
        <v>S30M4</v>
      </c>
      <c r="O237" t="str">
        <f>SHCS[[#This Row],[SCREW]]&amp;" "&amp;SHCS[[#This Row],[MEDIDA]]&amp;" X "&amp;SHCS[[#This Row],[PITCH]]&amp;" X "&amp;SHCS[[#This Row],[LENGTH]]&amp;".SLDASM"</f>
        <v>B18.3.1M M4 X 0.7 X 6.SLDASM</v>
      </c>
      <c r="P2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 C/T-NUT S30</v>
      </c>
      <c r="Q2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6.SLDASM</v>
      </c>
      <c r="R23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38" spans="1:18" x14ac:dyDescent="0.25">
      <c r="A2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8</v>
      </c>
      <c r="B23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8</v>
      </c>
      <c r="C238" t="s">
        <v>83</v>
      </c>
      <c r="D238" t="s">
        <v>85</v>
      </c>
      <c r="E238" t="s">
        <v>89</v>
      </c>
      <c r="F238" t="s">
        <v>75</v>
      </c>
      <c r="G238" t="s">
        <v>81</v>
      </c>
      <c r="H238" t="s">
        <v>78</v>
      </c>
      <c r="I238" t="s">
        <v>7</v>
      </c>
      <c r="J238" t="s">
        <v>66</v>
      </c>
      <c r="K238">
        <v>0.7</v>
      </c>
      <c r="L238">
        <v>8</v>
      </c>
      <c r="M238" t="str">
        <f>_xlfn.XLOOKUP(SHCS[[#This Row],[QUERY]],NUTS[MEDIDA],NUTS[$SLD@T-NUT-1],0/0,0,1)&amp;".SLDPRT"</f>
        <v>13113.SLDPRT</v>
      </c>
      <c r="N238" t="str">
        <f>SHCS[[#This Row],[SERIE]]&amp;SHCS[[#This Row],[MEDIDA]]</f>
        <v>S30M4</v>
      </c>
      <c r="O238" t="str">
        <f>SHCS[[#This Row],[SCREW]]&amp;" "&amp;SHCS[[#This Row],[MEDIDA]]&amp;" X "&amp;SHCS[[#This Row],[PITCH]]&amp;" X "&amp;SHCS[[#This Row],[LENGTH]]&amp;".SLDASM"</f>
        <v>B18.3.1M M4 X 0.7 X 8.SLDASM</v>
      </c>
      <c r="P2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8 C/T-NUT S30</v>
      </c>
      <c r="Q2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8.SLDASM</v>
      </c>
      <c r="R23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39" spans="1:18" x14ac:dyDescent="0.25">
      <c r="A2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10</v>
      </c>
      <c r="B23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10</v>
      </c>
      <c r="C239" t="s">
        <v>83</v>
      </c>
      <c r="D239" t="s">
        <v>85</v>
      </c>
      <c r="E239" t="s">
        <v>89</v>
      </c>
      <c r="F239" t="s">
        <v>75</v>
      </c>
      <c r="G239" t="s">
        <v>81</v>
      </c>
      <c r="H239" t="s">
        <v>78</v>
      </c>
      <c r="I239" t="s">
        <v>7</v>
      </c>
      <c r="J239" t="s">
        <v>66</v>
      </c>
      <c r="K239">
        <v>0.7</v>
      </c>
      <c r="L239">
        <v>10</v>
      </c>
      <c r="M239" t="str">
        <f>_xlfn.XLOOKUP(SHCS[[#This Row],[QUERY]],NUTS[MEDIDA],NUTS[$SLD@T-NUT-1],0/0,0,1)&amp;".SLDPRT"</f>
        <v>13113.SLDPRT</v>
      </c>
      <c r="N239" t="str">
        <f>SHCS[[#This Row],[SERIE]]&amp;SHCS[[#This Row],[MEDIDA]]</f>
        <v>S30M4</v>
      </c>
      <c r="O239" t="str">
        <f>SHCS[[#This Row],[SCREW]]&amp;" "&amp;SHCS[[#This Row],[MEDIDA]]&amp;" X "&amp;SHCS[[#This Row],[PITCH]]&amp;" X "&amp;SHCS[[#This Row],[LENGTH]]&amp;".SLDASM"</f>
        <v>B18.3.1M M4 X 0.7 X 10.SLDASM</v>
      </c>
      <c r="P2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10 C/T-NUT S30</v>
      </c>
      <c r="Q2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10.SLDASM</v>
      </c>
      <c r="R23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0" spans="1:18" x14ac:dyDescent="0.25">
      <c r="A2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12</v>
      </c>
      <c r="B24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12</v>
      </c>
      <c r="C240" t="s">
        <v>83</v>
      </c>
      <c r="D240" t="s">
        <v>85</v>
      </c>
      <c r="E240" t="s">
        <v>89</v>
      </c>
      <c r="F240" t="s">
        <v>75</v>
      </c>
      <c r="G240" t="s">
        <v>81</v>
      </c>
      <c r="H240" t="s">
        <v>78</v>
      </c>
      <c r="I240" t="s">
        <v>7</v>
      </c>
      <c r="J240" t="s">
        <v>66</v>
      </c>
      <c r="K240">
        <v>0.7</v>
      </c>
      <c r="L240">
        <v>12</v>
      </c>
      <c r="M240" t="str">
        <f>_xlfn.XLOOKUP(SHCS[[#This Row],[QUERY]],NUTS[MEDIDA],NUTS[$SLD@T-NUT-1],0/0,0,1)&amp;".SLDPRT"</f>
        <v>13113.SLDPRT</v>
      </c>
      <c r="N240" t="str">
        <f>SHCS[[#This Row],[SERIE]]&amp;SHCS[[#This Row],[MEDIDA]]</f>
        <v>S30M4</v>
      </c>
      <c r="O240" t="str">
        <f>SHCS[[#This Row],[SCREW]]&amp;" "&amp;SHCS[[#This Row],[MEDIDA]]&amp;" X "&amp;SHCS[[#This Row],[PITCH]]&amp;" X "&amp;SHCS[[#This Row],[LENGTH]]&amp;".SLDASM"</f>
        <v>B18.3.1M M4 X 0.7 X 12.SLDASM</v>
      </c>
      <c r="P2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12 C/T-NUT S30</v>
      </c>
      <c r="Q2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12.SLDASM</v>
      </c>
      <c r="R24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1" spans="1:18" x14ac:dyDescent="0.25">
      <c r="A2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16</v>
      </c>
      <c r="B24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16</v>
      </c>
      <c r="C241" t="s">
        <v>83</v>
      </c>
      <c r="D241" t="s">
        <v>85</v>
      </c>
      <c r="E241" t="s">
        <v>89</v>
      </c>
      <c r="F241" t="s">
        <v>75</v>
      </c>
      <c r="G241" t="s">
        <v>81</v>
      </c>
      <c r="H241" t="s">
        <v>78</v>
      </c>
      <c r="I241" t="s">
        <v>7</v>
      </c>
      <c r="J241" t="s">
        <v>66</v>
      </c>
      <c r="K241">
        <v>0.7</v>
      </c>
      <c r="L241">
        <v>16</v>
      </c>
      <c r="M241" t="str">
        <f>_xlfn.XLOOKUP(SHCS[[#This Row],[QUERY]],NUTS[MEDIDA],NUTS[$SLD@T-NUT-1],0/0,0,1)&amp;".SLDPRT"</f>
        <v>13113.SLDPRT</v>
      </c>
      <c r="N241" t="str">
        <f>SHCS[[#This Row],[SERIE]]&amp;SHCS[[#This Row],[MEDIDA]]</f>
        <v>S30M4</v>
      </c>
      <c r="O241" t="str">
        <f>SHCS[[#This Row],[SCREW]]&amp;" "&amp;SHCS[[#This Row],[MEDIDA]]&amp;" X "&amp;SHCS[[#This Row],[PITCH]]&amp;" X "&amp;SHCS[[#This Row],[LENGTH]]&amp;".SLDASM"</f>
        <v>B18.3.1M M4 X 0.7 X 16.SLDASM</v>
      </c>
      <c r="P2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16 C/T-NUT S30</v>
      </c>
      <c r="Q2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16.SLDASM</v>
      </c>
      <c r="R24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2" spans="1:18" x14ac:dyDescent="0.25">
      <c r="A2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20</v>
      </c>
      <c r="B24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20</v>
      </c>
      <c r="C242" t="s">
        <v>83</v>
      </c>
      <c r="D242" t="s">
        <v>85</v>
      </c>
      <c r="E242" t="s">
        <v>89</v>
      </c>
      <c r="F242" t="s">
        <v>75</v>
      </c>
      <c r="G242" t="s">
        <v>81</v>
      </c>
      <c r="H242" t="s">
        <v>78</v>
      </c>
      <c r="I242" t="s">
        <v>7</v>
      </c>
      <c r="J242" t="s">
        <v>66</v>
      </c>
      <c r="K242">
        <v>0.7</v>
      </c>
      <c r="L242">
        <v>20</v>
      </c>
      <c r="M242" t="str">
        <f>_xlfn.XLOOKUP(SHCS[[#This Row],[QUERY]],NUTS[MEDIDA],NUTS[$SLD@T-NUT-1],0/0,0,1)&amp;".SLDPRT"</f>
        <v>13113.SLDPRT</v>
      </c>
      <c r="N242" t="str">
        <f>SHCS[[#This Row],[SERIE]]&amp;SHCS[[#This Row],[MEDIDA]]</f>
        <v>S30M4</v>
      </c>
      <c r="O242" t="str">
        <f>SHCS[[#This Row],[SCREW]]&amp;" "&amp;SHCS[[#This Row],[MEDIDA]]&amp;" X "&amp;SHCS[[#This Row],[PITCH]]&amp;" X "&amp;SHCS[[#This Row],[LENGTH]]&amp;".SLDASM"</f>
        <v>B18.3.1M M4 X 0.7 X 20.SLDASM</v>
      </c>
      <c r="P2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20 C/T-NUT S30</v>
      </c>
      <c r="Q2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20.SLDASM</v>
      </c>
      <c r="R24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3" spans="1:18" x14ac:dyDescent="0.25">
      <c r="A2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25</v>
      </c>
      <c r="B24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25</v>
      </c>
      <c r="C243" t="s">
        <v>83</v>
      </c>
      <c r="D243" t="s">
        <v>85</v>
      </c>
      <c r="E243" t="s">
        <v>89</v>
      </c>
      <c r="F243" t="s">
        <v>75</v>
      </c>
      <c r="G243" t="s">
        <v>81</v>
      </c>
      <c r="H243" t="s">
        <v>78</v>
      </c>
      <c r="I243" t="s">
        <v>7</v>
      </c>
      <c r="J243" t="s">
        <v>66</v>
      </c>
      <c r="K243">
        <v>0.7</v>
      </c>
      <c r="L243">
        <v>25</v>
      </c>
      <c r="M243" t="str">
        <f>_xlfn.XLOOKUP(SHCS[[#This Row],[QUERY]],NUTS[MEDIDA],NUTS[$SLD@T-NUT-1],0/0,0,1)&amp;".SLDPRT"</f>
        <v>13113.SLDPRT</v>
      </c>
      <c r="N243" t="str">
        <f>SHCS[[#This Row],[SERIE]]&amp;SHCS[[#This Row],[MEDIDA]]</f>
        <v>S30M4</v>
      </c>
      <c r="O243" t="str">
        <f>SHCS[[#This Row],[SCREW]]&amp;" "&amp;SHCS[[#This Row],[MEDIDA]]&amp;" X "&amp;SHCS[[#This Row],[PITCH]]&amp;" X "&amp;SHCS[[#This Row],[LENGTH]]&amp;".SLDASM"</f>
        <v>B18.3.1M M4 X 0.7 X 25.SLDASM</v>
      </c>
      <c r="P2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25 C/T-NUT S30</v>
      </c>
      <c r="Q2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25.SLDASM</v>
      </c>
      <c r="R24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4" spans="1:18" x14ac:dyDescent="0.25">
      <c r="A2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30</v>
      </c>
      <c r="B24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30</v>
      </c>
      <c r="C244" t="s">
        <v>83</v>
      </c>
      <c r="D244" t="s">
        <v>85</v>
      </c>
      <c r="E244" t="s">
        <v>89</v>
      </c>
      <c r="F244" t="s">
        <v>75</v>
      </c>
      <c r="G244" t="s">
        <v>81</v>
      </c>
      <c r="H244" t="s">
        <v>78</v>
      </c>
      <c r="I244" t="s">
        <v>7</v>
      </c>
      <c r="J244" t="s">
        <v>66</v>
      </c>
      <c r="K244">
        <v>0.7</v>
      </c>
      <c r="L244">
        <v>30</v>
      </c>
      <c r="M244" t="str">
        <f>_xlfn.XLOOKUP(SHCS[[#This Row],[QUERY]],NUTS[MEDIDA],NUTS[$SLD@T-NUT-1],0/0,0,1)&amp;".SLDPRT"</f>
        <v>13113.SLDPRT</v>
      </c>
      <c r="N244" t="str">
        <f>SHCS[[#This Row],[SERIE]]&amp;SHCS[[#This Row],[MEDIDA]]</f>
        <v>S30M4</v>
      </c>
      <c r="O244" t="str">
        <f>SHCS[[#This Row],[SCREW]]&amp;" "&amp;SHCS[[#This Row],[MEDIDA]]&amp;" X "&amp;SHCS[[#This Row],[PITCH]]&amp;" X "&amp;SHCS[[#This Row],[LENGTH]]&amp;".SLDASM"</f>
        <v>B18.3.1M M4 X 0.7 X 30.SLDASM</v>
      </c>
      <c r="P2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30 C/T-NUT S30</v>
      </c>
      <c r="Q2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30.SLDASM</v>
      </c>
      <c r="R24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5" spans="1:18" x14ac:dyDescent="0.25">
      <c r="A2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35</v>
      </c>
      <c r="B24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35</v>
      </c>
      <c r="C245" t="s">
        <v>83</v>
      </c>
      <c r="D245" t="s">
        <v>85</v>
      </c>
      <c r="E245" t="s">
        <v>89</v>
      </c>
      <c r="F245" t="s">
        <v>75</v>
      </c>
      <c r="G245" t="s">
        <v>81</v>
      </c>
      <c r="H245" t="s">
        <v>78</v>
      </c>
      <c r="I245" t="s">
        <v>7</v>
      </c>
      <c r="J245" t="s">
        <v>66</v>
      </c>
      <c r="K245">
        <v>0.7</v>
      </c>
      <c r="L245">
        <v>35</v>
      </c>
      <c r="M245" t="str">
        <f>_xlfn.XLOOKUP(SHCS[[#This Row],[QUERY]],NUTS[MEDIDA],NUTS[$SLD@T-NUT-1],0/0,0,1)&amp;".SLDPRT"</f>
        <v>13113.SLDPRT</v>
      </c>
      <c r="N245" t="str">
        <f>SHCS[[#This Row],[SERIE]]&amp;SHCS[[#This Row],[MEDIDA]]</f>
        <v>S30M4</v>
      </c>
      <c r="O245" t="str">
        <f>SHCS[[#This Row],[SCREW]]&amp;" "&amp;SHCS[[#This Row],[MEDIDA]]&amp;" X "&amp;SHCS[[#This Row],[PITCH]]&amp;" X "&amp;SHCS[[#This Row],[LENGTH]]&amp;".SLDASM"</f>
        <v>B18.3.1M M4 X 0.7 X 35.SLDASM</v>
      </c>
      <c r="P2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35 C/T-NUT S30</v>
      </c>
      <c r="Q2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35.SLDASM</v>
      </c>
      <c r="R24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6" spans="1:18" x14ac:dyDescent="0.25">
      <c r="A2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40</v>
      </c>
      <c r="B24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40</v>
      </c>
      <c r="C246" t="s">
        <v>83</v>
      </c>
      <c r="D246" t="s">
        <v>85</v>
      </c>
      <c r="E246" t="s">
        <v>89</v>
      </c>
      <c r="F246" t="s">
        <v>75</v>
      </c>
      <c r="G246" t="s">
        <v>81</v>
      </c>
      <c r="H246" t="s">
        <v>78</v>
      </c>
      <c r="I246" t="s">
        <v>7</v>
      </c>
      <c r="J246" t="s">
        <v>66</v>
      </c>
      <c r="K246">
        <v>0.7</v>
      </c>
      <c r="L246">
        <v>40</v>
      </c>
      <c r="M246" t="str">
        <f>_xlfn.XLOOKUP(SHCS[[#This Row],[QUERY]],NUTS[MEDIDA],NUTS[$SLD@T-NUT-1],0/0,0,1)&amp;".SLDPRT"</f>
        <v>13113.SLDPRT</v>
      </c>
      <c r="N246" t="str">
        <f>SHCS[[#This Row],[SERIE]]&amp;SHCS[[#This Row],[MEDIDA]]</f>
        <v>S30M4</v>
      </c>
      <c r="O246" t="str">
        <f>SHCS[[#This Row],[SCREW]]&amp;" "&amp;SHCS[[#This Row],[MEDIDA]]&amp;" X "&amp;SHCS[[#This Row],[PITCH]]&amp;" X "&amp;SHCS[[#This Row],[LENGTH]]&amp;".SLDASM"</f>
        <v>B18.3.1M M4 X 0.7 X 40.SLDASM</v>
      </c>
      <c r="P2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40 C/T-NUT S30</v>
      </c>
      <c r="Q2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40.SLDASM</v>
      </c>
      <c r="R24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7" spans="1:18" x14ac:dyDescent="0.25">
      <c r="A2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45</v>
      </c>
      <c r="B24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45</v>
      </c>
      <c r="C247" t="s">
        <v>83</v>
      </c>
      <c r="D247" t="s">
        <v>85</v>
      </c>
      <c r="E247" t="s">
        <v>89</v>
      </c>
      <c r="F247" t="s">
        <v>75</v>
      </c>
      <c r="G247" t="s">
        <v>81</v>
      </c>
      <c r="H247" t="s">
        <v>78</v>
      </c>
      <c r="I247" t="s">
        <v>7</v>
      </c>
      <c r="J247" t="s">
        <v>66</v>
      </c>
      <c r="K247">
        <v>0.7</v>
      </c>
      <c r="L247">
        <v>45</v>
      </c>
      <c r="M247" t="str">
        <f>_xlfn.XLOOKUP(SHCS[[#This Row],[QUERY]],NUTS[MEDIDA],NUTS[$SLD@T-NUT-1],0/0,0,1)&amp;".SLDPRT"</f>
        <v>13113.SLDPRT</v>
      </c>
      <c r="N247" t="str">
        <f>SHCS[[#This Row],[SERIE]]&amp;SHCS[[#This Row],[MEDIDA]]</f>
        <v>S30M4</v>
      </c>
      <c r="O247" t="str">
        <f>SHCS[[#This Row],[SCREW]]&amp;" "&amp;SHCS[[#This Row],[MEDIDA]]&amp;" X "&amp;SHCS[[#This Row],[PITCH]]&amp;" X "&amp;SHCS[[#This Row],[LENGTH]]&amp;".SLDASM"</f>
        <v>B18.3.1M M4 X 0.7 X 45.SLDASM</v>
      </c>
      <c r="P2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45 C/T-NUT S30</v>
      </c>
      <c r="Q2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45.SLDASM</v>
      </c>
      <c r="R24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8" spans="1:18" x14ac:dyDescent="0.25">
      <c r="A2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50</v>
      </c>
      <c r="B24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50</v>
      </c>
      <c r="C248" t="s">
        <v>83</v>
      </c>
      <c r="D248" t="s">
        <v>85</v>
      </c>
      <c r="E248" t="s">
        <v>89</v>
      </c>
      <c r="F248" t="s">
        <v>75</v>
      </c>
      <c r="G248" t="s">
        <v>81</v>
      </c>
      <c r="H248" t="s">
        <v>78</v>
      </c>
      <c r="I248" t="s">
        <v>7</v>
      </c>
      <c r="J248" t="s">
        <v>66</v>
      </c>
      <c r="K248">
        <v>0.7</v>
      </c>
      <c r="L248">
        <v>50</v>
      </c>
      <c r="M248" t="str">
        <f>_xlfn.XLOOKUP(SHCS[[#This Row],[QUERY]],NUTS[MEDIDA],NUTS[$SLD@T-NUT-1],0/0,0,1)&amp;".SLDPRT"</f>
        <v>13113.SLDPRT</v>
      </c>
      <c r="N248" t="str">
        <f>SHCS[[#This Row],[SERIE]]&amp;SHCS[[#This Row],[MEDIDA]]</f>
        <v>S30M4</v>
      </c>
      <c r="O248" t="str">
        <f>SHCS[[#This Row],[SCREW]]&amp;" "&amp;SHCS[[#This Row],[MEDIDA]]&amp;" X "&amp;SHCS[[#This Row],[PITCH]]&amp;" X "&amp;SHCS[[#This Row],[LENGTH]]&amp;".SLDASM"</f>
        <v>B18.3.1M M4 X 0.7 X 50.SLDASM</v>
      </c>
      <c r="P2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50 C/T-NUT S30</v>
      </c>
      <c r="Q2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50.SLDASM</v>
      </c>
      <c r="R24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49" spans="1:18" x14ac:dyDescent="0.25">
      <c r="A2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55</v>
      </c>
      <c r="B24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55</v>
      </c>
      <c r="C249" t="s">
        <v>83</v>
      </c>
      <c r="D249" t="s">
        <v>85</v>
      </c>
      <c r="E249" t="s">
        <v>89</v>
      </c>
      <c r="F249" t="s">
        <v>75</v>
      </c>
      <c r="G249" t="s">
        <v>81</v>
      </c>
      <c r="H249" t="s">
        <v>78</v>
      </c>
      <c r="I249" t="s">
        <v>7</v>
      </c>
      <c r="J249" t="s">
        <v>66</v>
      </c>
      <c r="K249">
        <v>0.7</v>
      </c>
      <c r="L249">
        <v>55</v>
      </c>
      <c r="M249" t="str">
        <f>_xlfn.XLOOKUP(SHCS[[#This Row],[QUERY]],NUTS[MEDIDA],NUTS[$SLD@T-NUT-1],0/0,0,1)&amp;".SLDPRT"</f>
        <v>13113.SLDPRT</v>
      </c>
      <c r="N249" t="str">
        <f>SHCS[[#This Row],[SERIE]]&amp;SHCS[[#This Row],[MEDIDA]]</f>
        <v>S30M4</v>
      </c>
      <c r="O249" t="str">
        <f>SHCS[[#This Row],[SCREW]]&amp;" "&amp;SHCS[[#This Row],[MEDIDA]]&amp;" X "&amp;SHCS[[#This Row],[PITCH]]&amp;" X "&amp;SHCS[[#This Row],[LENGTH]]&amp;".SLDASM"</f>
        <v>B18.3.1M M4 X 0.7 X 55.SLDASM</v>
      </c>
      <c r="P2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55 C/T-NUT S30</v>
      </c>
      <c r="Q2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55.SLDASM</v>
      </c>
      <c r="R24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50" spans="1:18" x14ac:dyDescent="0.25">
      <c r="A2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60</v>
      </c>
      <c r="B25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60</v>
      </c>
      <c r="C250" t="s">
        <v>83</v>
      </c>
      <c r="D250" t="s">
        <v>85</v>
      </c>
      <c r="E250" t="s">
        <v>89</v>
      </c>
      <c r="F250" t="s">
        <v>75</v>
      </c>
      <c r="G250" t="s">
        <v>81</v>
      </c>
      <c r="H250" t="s">
        <v>78</v>
      </c>
      <c r="I250" t="s">
        <v>7</v>
      </c>
      <c r="J250" t="s">
        <v>66</v>
      </c>
      <c r="K250">
        <v>0.7</v>
      </c>
      <c r="L250">
        <v>60</v>
      </c>
      <c r="M250" t="str">
        <f>_xlfn.XLOOKUP(SHCS[[#This Row],[QUERY]],NUTS[MEDIDA],NUTS[$SLD@T-NUT-1],0/0,0,1)&amp;".SLDPRT"</f>
        <v>13113.SLDPRT</v>
      </c>
      <c r="N250" t="str">
        <f>SHCS[[#This Row],[SERIE]]&amp;SHCS[[#This Row],[MEDIDA]]</f>
        <v>S30M4</v>
      </c>
      <c r="O250" t="str">
        <f>SHCS[[#This Row],[SCREW]]&amp;" "&amp;SHCS[[#This Row],[MEDIDA]]&amp;" X "&amp;SHCS[[#This Row],[PITCH]]&amp;" X "&amp;SHCS[[#This Row],[LENGTH]]&amp;".SLDASM"</f>
        <v>B18.3.1M M4 X 0.7 X 60.SLDASM</v>
      </c>
      <c r="P2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60 C/T-NUT S30</v>
      </c>
      <c r="Q2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60.SLDASM</v>
      </c>
      <c r="R25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51" spans="1:18" x14ac:dyDescent="0.25">
      <c r="A2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65</v>
      </c>
      <c r="B25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65</v>
      </c>
      <c r="C251" t="s">
        <v>83</v>
      </c>
      <c r="D251" t="s">
        <v>85</v>
      </c>
      <c r="E251" t="s">
        <v>89</v>
      </c>
      <c r="F251" t="s">
        <v>75</v>
      </c>
      <c r="G251" t="s">
        <v>81</v>
      </c>
      <c r="H251" t="s">
        <v>78</v>
      </c>
      <c r="I251" t="s">
        <v>7</v>
      </c>
      <c r="J251" t="s">
        <v>66</v>
      </c>
      <c r="K251">
        <v>0.7</v>
      </c>
      <c r="L251">
        <v>65</v>
      </c>
      <c r="M251" t="str">
        <f>_xlfn.XLOOKUP(SHCS[[#This Row],[QUERY]],NUTS[MEDIDA],NUTS[$SLD@T-NUT-1],0/0,0,1)&amp;".SLDPRT"</f>
        <v>13113.SLDPRT</v>
      </c>
      <c r="N251" t="str">
        <f>SHCS[[#This Row],[SERIE]]&amp;SHCS[[#This Row],[MEDIDA]]</f>
        <v>S30M4</v>
      </c>
      <c r="O251" t="str">
        <f>SHCS[[#This Row],[SCREW]]&amp;" "&amp;SHCS[[#This Row],[MEDIDA]]&amp;" X "&amp;SHCS[[#This Row],[PITCH]]&amp;" X "&amp;SHCS[[#This Row],[LENGTH]]&amp;".SLDASM"</f>
        <v>B18.3.1M M4 X 0.7 X 65.SLDASM</v>
      </c>
      <c r="P2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65 C/T-NUT S30</v>
      </c>
      <c r="Q2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65.SLDASM</v>
      </c>
      <c r="R25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52" spans="1:18" x14ac:dyDescent="0.25">
      <c r="A2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STEEL\M4\B18.3.1M SS W_T-NUT S30 M4 X 0.7 X 70</v>
      </c>
      <c r="B25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M4 X 0.7 X 70</v>
      </c>
      <c r="C252" t="s">
        <v>83</v>
      </c>
      <c r="D252" t="s">
        <v>85</v>
      </c>
      <c r="E252" t="s">
        <v>89</v>
      </c>
      <c r="F252" t="s">
        <v>75</v>
      </c>
      <c r="G252" t="s">
        <v>81</v>
      </c>
      <c r="H252" t="s">
        <v>78</v>
      </c>
      <c r="I252" t="s">
        <v>7</v>
      </c>
      <c r="J252" t="s">
        <v>66</v>
      </c>
      <c r="K252">
        <v>0.7</v>
      </c>
      <c r="L252">
        <v>70</v>
      </c>
      <c r="M252" t="str">
        <f>_xlfn.XLOOKUP(SHCS[[#This Row],[QUERY]],NUTS[MEDIDA],NUTS[$SLD@T-NUT-1],0/0,0,1)&amp;".SLDPRT"</f>
        <v>13113.SLDPRT</v>
      </c>
      <c r="N252" t="str">
        <f>SHCS[[#This Row],[SERIE]]&amp;SHCS[[#This Row],[MEDIDA]]</f>
        <v>S30M4</v>
      </c>
      <c r="O252" t="str">
        <f>SHCS[[#This Row],[SCREW]]&amp;" "&amp;SHCS[[#This Row],[MEDIDA]]&amp;" X "&amp;SHCS[[#This Row],[PITCH]]&amp;" X "&amp;SHCS[[#This Row],[LENGTH]]&amp;".SLDASM"</f>
        <v>B18.3.1M M4 X 0.7 X 70.SLDASM</v>
      </c>
      <c r="P2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70 C/T-NUT S30</v>
      </c>
      <c r="Q2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70.SLDASM</v>
      </c>
      <c r="R25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253" spans="1:18" x14ac:dyDescent="0.25">
      <c r="A2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8</v>
      </c>
      <c r="B25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8</v>
      </c>
      <c r="C253" t="s">
        <v>83</v>
      </c>
      <c r="D253" t="s">
        <v>85</v>
      </c>
      <c r="E253" t="s">
        <v>89</v>
      </c>
      <c r="F253" t="s">
        <v>75</v>
      </c>
      <c r="G253" t="s">
        <v>81</v>
      </c>
      <c r="H253" t="s">
        <v>78</v>
      </c>
      <c r="I253" t="s">
        <v>8</v>
      </c>
      <c r="J253" t="s">
        <v>66</v>
      </c>
      <c r="K253">
        <v>0.8</v>
      </c>
      <c r="L253">
        <v>8</v>
      </c>
      <c r="M253" t="str">
        <f>_xlfn.XLOOKUP(SHCS[[#This Row],[QUERY]],NUTS[MEDIDA],NUTS[$SLD@T-NUT-1],0/0,0,1)&amp;".SLDPRT"</f>
        <v>13115.SLDPRT</v>
      </c>
      <c r="N253" t="str">
        <f>SHCS[[#This Row],[SERIE]]&amp;SHCS[[#This Row],[MEDIDA]]</f>
        <v>S30M5</v>
      </c>
      <c r="O253" t="str">
        <f>SHCS[[#This Row],[SCREW]]&amp;" "&amp;SHCS[[#This Row],[MEDIDA]]&amp;" X "&amp;SHCS[[#This Row],[PITCH]]&amp;" X "&amp;SHCS[[#This Row],[LENGTH]]&amp;".SLDASM"</f>
        <v>B18.3.1M M5 X 0.8 X 8.SLDASM</v>
      </c>
      <c r="P2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 C/T-NUT S30</v>
      </c>
      <c r="Q2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8.SLDASM</v>
      </c>
      <c r="R25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4" spans="1:18" x14ac:dyDescent="0.25">
      <c r="A2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10</v>
      </c>
      <c r="B25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10</v>
      </c>
      <c r="C254" t="s">
        <v>83</v>
      </c>
      <c r="D254" t="s">
        <v>85</v>
      </c>
      <c r="E254" t="s">
        <v>89</v>
      </c>
      <c r="F254" t="s">
        <v>75</v>
      </c>
      <c r="G254" t="s">
        <v>81</v>
      </c>
      <c r="H254" t="s">
        <v>78</v>
      </c>
      <c r="I254" t="s">
        <v>8</v>
      </c>
      <c r="J254" t="s">
        <v>66</v>
      </c>
      <c r="K254">
        <v>0.8</v>
      </c>
      <c r="L254">
        <v>10</v>
      </c>
      <c r="M254" t="str">
        <f>_xlfn.XLOOKUP(SHCS[[#This Row],[QUERY]],NUTS[MEDIDA],NUTS[$SLD@T-NUT-1],0/0,0,1)&amp;".SLDPRT"</f>
        <v>13115.SLDPRT</v>
      </c>
      <c r="N254" t="str">
        <f>SHCS[[#This Row],[SERIE]]&amp;SHCS[[#This Row],[MEDIDA]]</f>
        <v>S30M5</v>
      </c>
      <c r="O254" t="str">
        <f>SHCS[[#This Row],[SCREW]]&amp;" "&amp;SHCS[[#This Row],[MEDIDA]]&amp;" X "&amp;SHCS[[#This Row],[PITCH]]&amp;" X "&amp;SHCS[[#This Row],[LENGTH]]&amp;".SLDASM"</f>
        <v>B18.3.1M M5 X 0.8 X 10.SLDASM</v>
      </c>
      <c r="P2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 C/T-NUT S30</v>
      </c>
      <c r="Q2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10.SLDASM</v>
      </c>
      <c r="R25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5" spans="1:18" x14ac:dyDescent="0.25">
      <c r="A2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12</v>
      </c>
      <c r="B25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12</v>
      </c>
      <c r="C255" t="s">
        <v>83</v>
      </c>
      <c r="D255" t="s">
        <v>85</v>
      </c>
      <c r="E255" t="s">
        <v>89</v>
      </c>
      <c r="F255" t="s">
        <v>75</v>
      </c>
      <c r="G255" t="s">
        <v>81</v>
      </c>
      <c r="H255" t="s">
        <v>78</v>
      </c>
      <c r="I255" t="s">
        <v>8</v>
      </c>
      <c r="J255" t="s">
        <v>66</v>
      </c>
      <c r="K255">
        <v>0.8</v>
      </c>
      <c r="L255">
        <v>12</v>
      </c>
      <c r="M255" t="str">
        <f>_xlfn.XLOOKUP(SHCS[[#This Row],[QUERY]],NUTS[MEDIDA],NUTS[$SLD@T-NUT-1],0/0,0,1)&amp;".SLDPRT"</f>
        <v>13115.SLDPRT</v>
      </c>
      <c r="N255" t="str">
        <f>SHCS[[#This Row],[SERIE]]&amp;SHCS[[#This Row],[MEDIDA]]</f>
        <v>S30M5</v>
      </c>
      <c r="O255" t="str">
        <f>SHCS[[#This Row],[SCREW]]&amp;" "&amp;SHCS[[#This Row],[MEDIDA]]&amp;" X "&amp;SHCS[[#This Row],[PITCH]]&amp;" X "&amp;SHCS[[#This Row],[LENGTH]]&amp;".SLDASM"</f>
        <v>B18.3.1M M5 X 0.8 X 12.SLDASM</v>
      </c>
      <c r="P2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12 C/T-NUT S30</v>
      </c>
      <c r="Q2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12.SLDASM</v>
      </c>
      <c r="R25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6" spans="1:18" x14ac:dyDescent="0.25">
      <c r="A2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16</v>
      </c>
      <c r="B25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16</v>
      </c>
      <c r="C256" t="s">
        <v>83</v>
      </c>
      <c r="D256" t="s">
        <v>85</v>
      </c>
      <c r="E256" t="s">
        <v>89</v>
      </c>
      <c r="F256" t="s">
        <v>75</v>
      </c>
      <c r="G256" t="s">
        <v>81</v>
      </c>
      <c r="H256" t="s">
        <v>78</v>
      </c>
      <c r="I256" t="s">
        <v>8</v>
      </c>
      <c r="J256" t="s">
        <v>66</v>
      </c>
      <c r="K256">
        <v>0.8</v>
      </c>
      <c r="L256">
        <v>16</v>
      </c>
      <c r="M256" t="str">
        <f>_xlfn.XLOOKUP(SHCS[[#This Row],[QUERY]],NUTS[MEDIDA],NUTS[$SLD@T-NUT-1],0/0,0,1)&amp;".SLDPRT"</f>
        <v>13115.SLDPRT</v>
      </c>
      <c r="N256" t="str">
        <f>SHCS[[#This Row],[SERIE]]&amp;SHCS[[#This Row],[MEDIDA]]</f>
        <v>S30M5</v>
      </c>
      <c r="O256" t="str">
        <f>SHCS[[#This Row],[SCREW]]&amp;" "&amp;SHCS[[#This Row],[MEDIDA]]&amp;" X "&amp;SHCS[[#This Row],[PITCH]]&amp;" X "&amp;SHCS[[#This Row],[LENGTH]]&amp;".SLDASM"</f>
        <v>B18.3.1M M5 X 0.8 X 16.SLDASM</v>
      </c>
      <c r="P2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16 C/T-NUT S30</v>
      </c>
      <c r="Q2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16.SLDASM</v>
      </c>
      <c r="R25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7" spans="1:18" x14ac:dyDescent="0.25">
      <c r="A2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20</v>
      </c>
      <c r="B25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20</v>
      </c>
      <c r="C257" t="s">
        <v>83</v>
      </c>
      <c r="D257" t="s">
        <v>85</v>
      </c>
      <c r="E257" t="s">
        <v>89</v>
      </c>
      <c r="F257" t="s">
        <v>75</v>
      </c>
      <c r="G257" t="s">
        <v>81</v>
      </c>
      <c r="H257" t="s">
        <v>78</v>
      </c>
      <c r="I257" t="s">
        <v>8</v>
      </c>
      <c r="J257" t="s">
        <v>66</v>
      </c>
      <c r="K257">
        <v>0.8</v>
      </c>
      <c r="L257">
        <v>20</v>
      </c>
      <c r="M257" t="str">
        <f>_xlfn.XLOOKUP(SHCS[[#This Row],[QUERY]],NUTS[MEDIDA],NUTS[$SLD@T-NUT-1],0/0,0,1)&amp;".SLDPRT"</f>
        <v>13115.SLDPRT</v>
      </c>
      <c r="N257" t="str">
        <f>SHCS[[#This Row],[SERIE]]&amp;SHCS[[#This Row],[MEDIDA]]</f>
        <v>S30M5</v>
      </c>
      <c r="O257" t="str">
        <f>SHCS[[#This Row],[SCREW]]&amp;" "&amp;SHCS[[#This Row],[MEDIDA]]&amp;" X "&amp;SHCS[[#This Row],[PITCH]]&amp;" X "&amp;SHCS[[#This Row],[LENGTH]]&amp;".SLDASM"</f>
        <v>B18.3.1M M5 X 0.8 X 20.SLDASM</v>
      </c>
      <c r="P2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20 C/T-NUT S30</v>
      </c>
      <c r="Q2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20.SLDASM</v>
      </c>
      <c r="R25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8" spans="1:18" x14ac:dyDescent="0.25">
      <c r="A2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25</v>
      </c>
      <c r="B25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25</v>
      </c>
      <c r="C258" t="s">
        <v>83</v>
      </c>
      <c r="D258" t="s">
        <v>85</v>
      </c>
      <c r="E258" t="s">
        <v>89</v>
      </c>
      <c r="F258" t="s">
        <v>75</v>
      </c>
      <c r="G258" t="s">
        <v>81</v>
      </c>
      <c r="H258" t="s">
        <v>78</v>
      </c>
      <c r="I258" t="s">
        <v>8</v>
      </c>
      <c r="J258" t="s">
        <v>66</v>
      </c>
      <c r="K258">
        <v>0.8</v>
      </c>
      <c r="L258">
        <v>25</v>
      </c>
      <c r="M258" t="str">
        <f>_xlfn.XLOOKUP(SHCS[[#This Row],[QUERY]],NUTS[MEDIDA],NUTS[$SLD@T-NUT-1],0/0,0,1)&amp;".SLDPRT"</f>
        <v>13115.SLDPRT</v>
      </c>
      <c r="N258" t="str">
        <f>SHCS[[#This Row],[SERIE]]&amp;SHCS[[#This Row],[MEDIDA]]</f>
        <v>S30M5</v>
      </c>
      <c r="O258" t="str">
        <f>SHCS[[#This Row],[SCREW]]&amp;" "&amp;SHCS[[#This Row],[MEDIDA]]&amp;" X "&amp;SHCS[[#This Row],[PITCH]]&amp;" X "&amp;SHCS[[#This Row],[LENGTH]]&amp;".SLDASM"</f>
        <v>B18.3.1M M5 X 0.8 X 25.SLDASM</v>
      </c>
      <c r="P2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25 C/T-NUT S30</v>
      </c>
      <c r="Q2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25.SLDASM</v>
      </c>
      <c r="R25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59" spans="1:18" x14ac:dyDescent="0.25">
      <c r="A2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30</v>
      </c>
      <c r="B25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30</v>
      </c>
      <c r="C259" t="s">
        <v>83</v>
      </c>
      <c r="D259" t="s">
        <v>85</v>
      </c>
      <c r="E259" t="s">
        <v>89</v>
      </c>
      <c r="F259" t="s">
        <v>75</v>
      </c>
      <c r="G259" t="s">
        <v>81</v>
      </c>
      <c r="H259" t="s">
        <v>78</v>
      </c>
      <c r="I259" t="s">
        <v>8</v>
      </c>
      <c r="J259" t="s">
        <v>66</v>
      </c>
      <c r="K259">
        <v>0.8</v>
      </c>
      <c r="L259">
        <v>30</v>
      </c>
      <c r="M259" t="str">
        <f>_xlfn.XLOOKUP(SHCS[[#This Row],[QUERY]],NUTS[MEDIDA],NUTS[$SLD@T-NUT-1],0/0,0,1)&amp;".SLDPRT"</f>
        <v>13115.SLDPRT</v>
      </c>
      <c r="N259" t="str">
        <f>SHCS[[#This Row],[SERIE]]&amp;SHCS[[#This Row],[MEDIDA]]</f>
        <v>S30M5</v>
      </c>
      <c r="O259" t="str">
        <f>SHCS[[#This Row],[SCREW]]&amp;" "&amp;SHCS[[#This Row],[MEDIDA]]&amp;" X "&amp;SHCS[[#This Row],[PITCH]]&amp;" X "&amp;SHCS[[#This Row],[LENGTH]]&amp;".SLDASM"</f>
        <v>B18.3.1M M5 X 0.8 X 30.SLDASM</v>
      </c>
      <c r="P2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30 C/T-NUT S30</v>
      </c>
      <c r="Q2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30.SLDASM</v>
      </c>
      <c r="R25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0" spans="1:18" x14ac:dyDescent="0.25">
      <c r="A2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35</v>
      </c>
      <c r="B26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35</v>
      </c>
      <c r="C260" t="s">
        <v>83</v>
      </c>
      <c r="D260" t="s">
        <v>85</v>
      </c>
      <c r="E260" t="s">
        <v>89</v>
      </c>
      <c r="F260" t="s">
        <v>75</v>
      </c>
      <c r="G260" t="s">
        <v>81</v>
      </c>
      <c r="H260" t="s">
        <v>78</v>
      </c>
      <c r="I260" t="s">
        <v>8</v>
      </c>
      <c r="J260" t="s">
        <v>66</v>
      </c>
      <c r="K260">
        <v>0.8</v>
      </c>
      <c r="L260">
        <v>35</v>
      </c>
      <c r="M260" t="str">
        <f>_xlfn.XLOOKUP(SHCS[[#This Row],[QUERY]],NUTS[MEDIDA],NUTS[$SLD@T-NUT-1],0/0,0,1)&amp;".SLDPRT"</f>
        <v>13115.SLDPRT</v>
      </c>
      <c r="N260" t="str">
        <f>SHCS[[#This Row],[SERIE]]&amp;SHCS[[#This Row],[MEDIDA]]</f>
        <v>S30M5</v>
      </c>
      <c r="O260" t="str">
        <f>SHCS[[#This Row],[SCREW]]&amp;" "&amp;SHCS[[#This Row],[MEDIDA]]&amp;" X "&amp;SHCS[[#This Row],[PITCH]]&amp;" X "&amp;SHCS[[#This Row],[LENGTH]]&amp;".SLDASM"</f>
        <v>B18.3.1M M5 X 0.8 X 35.SLDASM</v>
      </c>
      <c r="P2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35 C/T-NUT S30</v>
      </c>
      <c r="Q2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35.SLDASM</v>
      </c>
      <c r="R26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1" spans="1:18" x14ac:dyDescent="0.25">
      <c r="A2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40</v>
      </c>
      <c r="B26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40</v>
      </c>
      <c r="C261" t="s">
        <v>83</v>
      </c>
      <c r="D261" t="s">
        <v>85</v>
      </c>
      <c r="E261" t="s">
        <v>89</v>
      </c>
      <c r="F261" t="s">
        <v>75</v>
      </c>
      <c r="G261" t="s">
        <v>81</v>
      </c>
      <c r="H261" t="s">
        <v>78</v>
      </c>
      <c r="I261" t="s">
        <v>8</v>
      </c>
      <c r="J261" t="s">
        <v>66</v>
      </c>
      <c r="K261">
        <v>0.8</v>
      </c>
      <c r="L261">
        <v>40</v>
      </c>
      <c r="M261" t="str">
        <f>_xlfn.XLOOKUP(SHCS[[#This Row],[QUERY]],NUTS[MEDIDA],NUTS[$SLD@T-NUT-1],0/0,0,1)&amp;".SLDPRT"</f>
        <v>13115.SLDPRT</v>
      </c>
      <c r="N261" t="str">
        <f>SHCS[[#This Row],[SERIE]]&amp;SHCS[[#This Row],[MEDIDA]]</f>
        <v>S30M5</v>
      </c>
      <c r="O261" t="str">
        <f>SHCS[[#This Row],[SCREW]]&amp;" "&amp;SHCS[[#This Row],[MEDIDA]]&amp;" X "&amp;SHCS[[#This Row],[PITCH]]&amp;" X "&amp;SHCS[[#This Row],[LENGTH]]&amp;".SLDASM"</f>
        <v>B18.3.1M M5 X 0.8 X 40.SLDASM</v>
      </c>
      <c r="P2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40 C/T-NUT S30</v>
      </c>
      <c r="Q2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40.SLDASM</v>
      </c>
      <c r="R26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2" spans="1:18" x14ac:dyDescent="0.25">
      <c r="A2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45</v>
      </c>
      <c r="B26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45</v>
      </c>
      <c r="C262" t="s">
        <v>83</v>
      </c>
      <c r="D262" t="s">
        <v>85</v>
      </c>
      <c r="E262" t="s">
        <v>89</v>
      </c>
      <c r="F262" t="s">
        <v>75</v>
      </c>
      <c r="G262" t="s">
        <v>81</v>
      </c>
      <c r="H262" t="s">
        <v>78</v>
      </c>
      <c r="I262" t="s">
        <v>8</v>
      </c>
      <c r="J262" t="s">
        <v>66</v>
      </c>
      <c r="K262">
        <v>0.8</v>
      </c>
      <c r="L262">
        <v>45</v>
      </c>
      <c r="M262" t="str">
        <f>_xlfn.XLOOKUP(SHCS[[#This Row],[QUERY]],NUTS[MEDIDA],NUTS[$SLD@T-NUT-1],0/0,0,1)&amp;".SLDPRT"</f>
        <v>13115.SLDPRT</v>
      </c>
      <c r="N262" t="str">
        <f>SHCS[[#This Row],[SERIE]]&amp;SHCS[[#This Row],[MEDIDA]]</f>
        <v>S30M5</v>
      </c>
      <c r="O262" t="str">
        <f>SHCS[[#This Row],[SCREW]]&amp;" "&amp;SHCS[[#This Row],[MEDIDA]]&amp;" X "&amp;SHCS[[#This Row],[PITCH]]&amp;" X "&amp;SHCS[[#This Row],[LENGTH]]&amp;".SLDASM"</f>
        <v>B18.3.1M M5 X 0.8 X 45.SLDASM</v>
      </c>
      <c r="P2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45 C/T-NUT S30</v>
      </c>
      <c r="Q2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45.SLDASM</v>
      </c>
      <c r="R26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3" spans="1:18" x14ac:dyDescent="0.25">
      <c r="A2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50</v>
      </c>
      <c r="B26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50</v>
      </c>
      <c r="C263" t="s">
        <v>83</v>
      </c>
      <c r="D263" t="s">
        <v>85</v>
      </c>
      <c r="E263" t="s">
        <v>89</v>
      </c>
      <c r="F263" t="s">
        <v>75</v>
      </c>
      <c r="G263" t="s">
        <v>81</v>
      </c>
      <c r="H263" t="s">
        <v>78</v>
      </c>
      <c r="I263" t="s">
        <v>8</v>
      </c>
      <c r="J263" t="s">
        <v>66</v>
      </c>
      <c r="K263">
        <v>0.8</v>
      </c>
      <c r="L263">
        <v>50</v>
      </c>
      <c r="M263" t="str">
        <f>_xlfn.XLOOKUP(SHCS[[#This Row],[QUERY]],NUTS[MEDIDA],NUTS[$SLD@T-NUT-1],0/0,0,1)&amp;".SLDPRT"</f>
        <v>13115.SLDPRT</v>
      </c>
      <c r="N263" t="str">
        <f>SHCS[[#This Row],[SERIE]]&amp;SHCS[[#This Row],[MEDIDA]]</f>
        <v>S30M5</v>
      </c>
      <c r="O263" t="str">
        <f>SHCS[[#This Row],[SCREW]]&amp;" "&amp;SHCS[[#This Row],[MEDIDA]]&amp;" X "&amp;SHCS[[#This Row],[PITCH]]&amp;" X "&amp;SHCS[[#This Row],[LENGTH]]&amp;".SLDASM"</f>
        <v>B18.3.1M M5 X 0.8 X 50.SLDASM</v>
      </c>
      <c r="P2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50 C/T-NUT S30</v>
      </c>
      <c r="Q2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50.SLDASM</v>
      </c>
      <c r="R26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4" spans="1:18" x14ac:dyDescent="0.25">
      <c r="A2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55</v>
      </c>
      <c r="B26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55</v>
      </c>
      <c r="C264" t="s">
        <v>83</v>
      </c>
      <c r="D264" t="s">
        <v>85</v>
      </c>
      <c r="E264" t="s">
        <v>89</v>
      </c>
      <c r="F264" t="s">
        <v>75</v>
      </c>
      <c r="G264" t="s">
        <v>81</v>
      </c>
      <c r="H264" t="s">
        <v>78</v>
      </c>
      <c r="I264" t="s">
        <v>8</v>
      </c>
      <c r="J264" t="s">
        <v>66</v>
      </c>
      <c r="K264">
        <v>0.8</v>
      </c>
      <c r="L264">
        <v>55</v>
      </c>
      <c r="M264" t="str">
        <f>_xlfn.XLOOKUP(SHCS[[#This Row],[QUERY]],NUTS[MEDIDA],NUTS[$SLD@T-NUT-1],0/0,0,1)&amp;".SLDPRT"</f>
        <v>13115.SLDPRT</v>
      </c>
      <c r="N264" t="str">
        <f>SHCS[[#This Row],[SERIE]]&amp;SHCS[[#This Row],[MEDIDA]]</f>
        <v>S30M5</v>
      </c>
      <c r="O264" t="str">
        <f>SHCS[[#This Row],[SCREW]]&amp;" "&amp;SHCS[[#This Row],[MEDIDA]]&amp;" X "&amp;SHCS[[#This Row],[PITCH]]&amp;" X "&amp;SHCS[[#This Row],[LENGTH]]&amp;".SLDASM"</f>
        <v>B18.3.1M M5 X 0.8 X 55.SLDASM</v>
      </c>
      <c r="P2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55 C/T-NUT S30</v>
      </c>
      <c r="Q2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55.SLDASM</v>
      </c>
      <c r="R26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5" spans="1:18" x14ac:dyDescent="0.25">
      <c r="A2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60</v>
      </c>
      <c r="B26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60</v>
      </c>
      <c r="C265" t="s">
        <v>83</v>
      </c>
      <c r="D265" t="s">
        <v>85</v>
      </c>
      <c r="E265" t="s">
        <v>89</v>
      </c>
      <c r="F265" t="s">
        <v>75</v>
      </c>
      <c r="G265" t="s">
        <v>81</v>
      </c>
      <c r="H265" t="s">
        <v>78</v>
      </c>
      <c r="I265" t="s">
        <v>8</v>
      </c>
      <c r="J265" t="s">
        <v>66</v>
      </c>
      <c r="K265">
        <v>0.8</v>
      </c>
      <c r="L265">
        <v>60</v>
      </c>
      <c r="M265" t="str">
        <f>_xlfn.XLOOKUP(SHCS[[#This Row],[QUERY]],NUTS[MEDIDA],NUTS[$SLD@T-NUT-1],0/0,0,1)&amp;".SLDPRT"</f>
        <v>13115.SLDPRT</v>
      </c>
      <c r="N265" t="str">
        <f>SHCS[[#This Row],[SERIE]]&amp;SHCS[[#This Row],[MEDIDA]]</f>
        <v>S30M5</v>
      </c>
      <c r="O265" t="str">
        <f>SHCS[[#This Row],[SCREW]]&amp;" "&amp;SHCS[[#This Row],[MEDIDA]]&amp;" X "&amp;SHCS[[#This Row],[PITCH]]&amp;" X "&amp;SHCS[[#This Row],[LENGTH]]&amp;".SLDASM"</f>
        <v>B18.3.1M M5 X 0.8 X 60.SLDASM</v>
      </c>
      <c r="P2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60 C/T-NUT S30</v>
      </c>
      <c r="Q2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60.SLDASM</v>
      </c>
      <c r="R26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6" spans="1:18" x14ac:dyDescent="0.25">
      <c r="A2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65</v>
      </c>
      <c r="B26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65</v>
      </c>
      <c r="C266" t="s">
        <v>83</v>
      </c>
      <c r="D266" t="s">
        <v>85</v>
      </c>
      <c r="E266" t="s">
        <v>89</v>
      </c>
      <c r="F266" t="s">
        <v>75</v>
      </c>
      <c r="G266" t="s">
        <v>81</v>
      </c>
      <c r="H266" t="s">
        <v>78</v>
      </c>
      <c r="I266" t="s">
        <v>8</v>
      </c>
      <c r="J266" t="s">
        <v>66</v>
      </c>
      <c r="K266">
        <v>0.8</v>
      </c>
      <c r="L266">
        <v>65</v>
      </c>
      <c r="M266" t="str">
        <f>_xlfn.XLOOKUP(SHCS[[#This Row],[QUERY]],NUTS[MEDIDA],NUTS[$SLD@T-NUT-1],0/0,0,1)&amp;".SLDPRT"</f>
        <v>13115.SLDPRT</v>
      </c>
      <c r="N266" t="str">
        <f>SHCS[[#This Row],[SERIE]]&amp;SHCS[[#This Row],[MEDIDA]]</f>
        <v>S30M5</v>
      </c>
      <c r="O266" t="str">
        <f>SHCS[[#This Row],[SCREW]]&amp;" "&amp;SHCS[[#This Row],[MEDIDA]]&amp;" X "&amp;SHCS[[#This Row],[PITCH]]&amp;" X "&amp;SHCS[[#This Row],[LENGTH]]&amp;".SLDASM"</f>
        <v>B18.3.1M M5 X 0.8 X 65.SLDASM</v>
      </c>
      <c r="P2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65 C/T-NUT S30</v>
      </c>
      <c r="Q2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65.SLDASM</v>
      </c>
      <c r="R26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7" spans="1:18" x14ac:dyDescent="0.25">
      <c r="A2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70</v>
      </c>
      <c r="B26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70</v>
      </c>
      <c r="C267" t="s">
        <v>83</v>
      </c>
      <c r="D267" t="s">
        <v>85</v>
      </c>
      <c r="E267" t="s">
        <v>89</v>
      </c>
      <c r="F267" t="s">
        <v>75</v>
      </c>
      <c r="G267" t="s">
        <v>81</v>
      </c>
      <c r="H267" t="s">
        <v>78</v>
      </c>
      <c r="I267" t="s">
        <v>8</v>
      </c>
      <c r="J267" t="s">
        <v>66</v>
      </c>
      <c r="K267">
        <v>0.8</v>
      </c>
      <c r="L267">
        <v>70</v>
      </c>
      <c r="M267" t="str">
        <f>_xlfn.XLOOKUP(SHCS[[#This Row],[QUERY]],NUTS[MEDIDA],NUTS[$SLD@T-NUT-1],0/0,0,1)&amp;".SLDPRT"</f>
        <v>13115.SLDPRT</v>
      </c>
      <c r="N267" t="str">
        <f>SHCS[[#This Row],[SERIE]]&amp;SHCS[[#This Row],[MEDIDA]]</f>
        <v>S30M5</v>
      </c>
      <c r="O267" t="str">
        <f>SHCS[[#This Row],[SCREW]]&amp;" "&amp;SHCS[[#This Row],[MEDIDA]]&amp;" X "&amp;SHCS[[#This Row],[PITCH]]&amp;" X "&amp;SHCS[[#This Row],[LENGTH]]&amp;".SLDASM"</f>
        <v>B18.3.1M M5 X 0.8 X 70.SLDASM</v>
      </c>
      <c r="P2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70 C/T-NUT S30</v>
      </c>
      <c r="Q2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70.SLDASM</v>
      </c>
      <c r="R26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8" spans="1:18" x14ac:dyDescent="0.25">
      <c r="A2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80</v>
      </c>
      <c r="B26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80</v>
      </c>
      <c r="C268" t="s">
        <v>83</v>
      </c>
      <c r="D268" t="s">
        <v>85</v>
      </c>
      <c r="E268" t="s">
        <v>89</v>
      </c>
      <c r="F268" t="s">
        <v>75</v>
      </c>
      <c r="G268" t="s">
        <v>81</v>
      </c>
      <c r="H268" t="s">
        <v>78</v>
      </c>
      <c r="I268" t="s">
        <v>8</v>
      </c>
      <c r="J268" t="s">
        <v>66</v>
      </c>
      <c r="K268">
        <v>0.8</v>
      </c>
      <c r="L268">
        <v>80</v>
      </c>
      <c r="M268" t="str">
        <f>_xlfn.XLOOKUP(SHCS[[#This Row],[QUERY]],NUTS[MEDIDA],NUTS[$SLD@T-NUT-1],0/0,0,1)&amp;".SLDPRT"</f>
        <v>13115.SLDPRT</v>
      </c>
      <c r="N268" t="str">
        <f>SHCS[[#This Row],[SERIE]]&amp;SHCS[[#This Row],[MEDIDA]]</f>
        <v>S30M5</v>
      </c>
      <c r="O268" t="str">
        <f>SHCS[[#This Row],[SCREW]]&amp;" "&amp;SHCS[[#This Row],[MEDIDA]]&amp;" X "&amp;SHCS[[#This Row],[PITCH]]&amp;" X "&amp;SHCS[[#This Row],[LENGTH]]&amp;".SLDASM"</f>
        <v>B18.3.1M M5 X 0.8 X 80.SLDASM</v>
      </c>
      <c r="P2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80 C/T-NUT S30</v>
      </c>
      <c r="Q2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80.SLDASM</v>
      </c>
      <c r="R26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69" spans="1:18" x14ac:dyDescent="0.25">
      <c r="A2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90</v>
      </c>
      <c r="B26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90</v>
      </c>
      <c r="C269" t="s">
        <v>83</v>
      </c>
      <c r="D269" t="s">
        <v>85</v>
      </c>
      <c r="E269" t="s">
        <v>89</v>
      </c>
      <c r="F269" t="s">
        <v>75</v>
      </c>
      <c r="G269" t="s">
        <v>81</v>
      </c>
      <c r="H269" t="s">
        <v>78</v>
      </c>
      <c r="I269" t="s">
        <v>8</v>
      </c>
      <c r="J269" t="s">
        <v>66</v>
      </c>
      <c r="K269">
        <v>0.8</v>
      </c>
      <c r="L269">
        <v>90</v>
      </c>
      <c r="M269" t="str">
        <f>_xlfn.XLOOKUP(SHCS[[#This Row],[QUERY]],NUTS[MEDIDA],NUTS[$SLD@T-NUT-1],0/0,0,1)&amp;".SLDPRT"</f>
        <v>13115.SLDPRT</v>
      </c>
      <c r="N269" t="str">
        <f>SHCS[[#This Row],[SERIE]]&amp;SHCS[[#This Row],[MEDIDA]]</f>
        <v>S30M5</v>
      </c>
      <c r="O269" t="str">
        <f>SHCS[[#This Row],[SCREW]]&amp;" "&amp;SHCS[[#This Row],[MEDIDA]]&amp;" X "&amp;SHCS[[#This Row],[PITCH]]&amp;" X "&amp;SHCS[[#This Row],[LENGTH]]&amp;".SLDASM"</f>
        <v>B18.3.1M M5 X 0.8 X 90.SLDASM</v>
      </c>
      <c r="P2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90 C/T-NUT S30</v>
      </c>
      <c r="Q2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90.SLDASM</v>
      </c>
      <c r="R26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70" spans="1:18" x14ac:dyDescent="0.25">
      <c r="A2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STEEL\M5\B18.3.1M SS W_T-NUT S30 M5 X 0.8 X 100</v>
      </c>
      <c r="B27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M5 X 0.8 X 100</v>
      </c>
      <c r="C270" t="s">
        <v>83</v>
      </c>
      <c r="D270" t="s">
        <v>85</v>
      </c>
      <c r="E270" t="s">
        <v>89</v>
      </c>
      <c r="F270" t="s">
        <v>75</v>
      </c>
      <c r="G270" t="s">
        <v>81</v>
      </c>
      <c r="H270" t="s">
        <v>78</v>
      </c>
      <c r="I270" t="s">
        <v>8</v>
      </c>
      <c r="J270" t="s">
        <v>66</v>
      </c>
      <c r="K270">
        <v>0.8</v>
      </c>
      <c r="L270">
        <v>100</v>
      </c>
      <c r="M270" t="str">
        <f>_xlfn.XLOOKUP(SHCS[[#This Row],[QUERY]],NUTS[MEDIDA],NUTS[$SLD@T-NUT-1],0/0,0,1)&amp;".SLDPRT"</f>
        <v>13115.SLDPRT</v>
      </c>
      <c r="N270" t="str">
        <f>SHCS[[#This Row],[SERIE]]&amp;SHCS[[#This Row],[MEDIDA]]</f>
        <v>S30M5</v>
      </c>
      <c r="O270" t="str">
        <f>SHCS[[#This Row],[SCREW]]&amp;" "&amp;SHCS[[#This Row],[MEDIDA]]&amp;" X "&amp;SHCS[[#This Row],[PITCH]]&amp;" X "&amp;SHCS[[#This Row],[LENGTH]]&amp;".SLDASM"</f>
        <v>B18.3.1M M5 X 0.8 X 100.SLDASM</v>
      </c>
      <c r="P2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100 C/T-NUT S30</v>
      </c>
      <c r="Q2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100.SLDASM</v>
      </c>
      <c r="R27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271" spans="1:18" x14ac:dyDescent="0.25">
      <c r="A2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10</v>
      </c>
      <c r="B27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10</v>
      </c>
      <c r="C271" t="s">
        <v>83</v>
      </c>
      <c r="D271" t="s">
        <v>85</v>
      </c>
      <c r="E271" t="s">
        <v>89</v>
      </c>
      <c r="F271" t="s">
        <v>75</v>
      </c>
      <c r="G271" t="s">
        <v>81</v>
      </c>
      <c r="H271" t="s">
        <v>78</v>
      </c>
      <c r="I271" t="s">
        <v>9</v>
      </c>
      <c r="J271" t="s">
        <v>66</v>
      </c>
      <c r="K271">
        <v>1</v>
      </c>
      <c r="L271">
        <v>10</v>
      </c>
      <c r="M271" t="str">
        <f>_xlfn.XLOOKUP(SHCS[[#This Row],[QUERY]],NUTS[MEDIDA],NUTS[$SLD@T-NUT-1],0/0,0,1)&amp;".SLDPRT"</f>
        <v>13117.SLDPRT</v>
      </c>
      <c r="N271" t="str">
        <f>SHCS[[#This Row],[SERIE]]&amp;SHCS[[#This Row],[MEDIDA]]</f>
        <v>S30M6</v>
      </c>
      <c r="O271" t="str">
        <f>SHCS[[#This Row],[SCREW]]&amp;" "&amp;SHCS[[#This Row],[MEDIDA]]&amp;" X "&amp;SHCS[[#This Row],[PITCH]]&amp;" X "&amp;SHCS[[#This Row],[LENGTH]]&amp;".SLDASM"</f>
        <v>B18.3.1M M6 X 1 X 10.SLDASM</v>
      </c>
      <c r="P2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 C/T-NUT S30</v>
      </c>
      <c r="Q2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10.SLDASM</v>
      </c>
      <c r="R27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2" spans="1:18" x14ac:dyDescent="0.25">
      <c r="A2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12</v>
      </c>
      <c r="B27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12</v>
      </c>
      <c r="C272" t="s">
        <v>83</v>
      </c>
      <c r="D272" t="s">
        <v>85</v>
      </c>
      <c r="E272" t="s">
        <v>89</v>
      </c>
      <c r="F272" t="s">
        <v>75</v>
      </c>
      <c r="G272" t="s">
        <v>81</v>
      </c>
      <c r="H272" t="s">
        <v>78</v>
      </c>
      <c r="I272" t="s">
        <v>9</v>
      </c>
      <c r="J272" t="s">
        <v>66</v>
      </c>
      <c r="K272">
        <v>1</v>
      </c>
      <c r="L272">
        <v>12</v>
      </c>
      <c r="M272" t="str">
        <f>_xlfn.XLOOKUP(SHCS[[#This Row],[QUERY]],NUTS[MEDIDA],NUTS[$SLD@T-NUT-1],0/0,0,1)&amp;".SLDPRT"</f>
        <v>13117.SLDPRT</v>
      </c>
      <c r="N272" t="str">
        <f>SHCS[[#This Row],[SERIE]]&amp;SHCS[[#This Row],[MEDIDA]]</f>
        <v>S30M6</v>
      </c>
      <c r="O272" t="str">
        <f>SHCS[[#This Row],[SCREW]]&amp;" "&amp;SHCS[[#This Row],[MEDIDA]]&amp;" X "&amp;SHCS[[#This Row],[PITCH]]&amp;" X "&amp;SHCS[[#This Row],[LENGTH]]&amp;".SLDASM"</f>
        <v>B18.3.1M M6 X 1 X 12.SLDASM</v>
      </c>
      <c r="P2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 C/T-NUT S30</v>
      </c>
      <c r="Q2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12.SLDASM</v>
      </c>
      <c r="R27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3" spans="1:18" x14ac:dyDescent="0.25">
      <c r="A2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16</v>
      </c>
      <c r="B27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16</v>
      </c>
      <c r="C273" t="s">
        <v>83</v>
      </c>
      <c r="D273" t="s">
        <v>85</v>
      </c>
      <c r="E273" t="s">
        <v>89</v>
      </c>
      <c r="F273" t="s">
        <v>75</v>
      </c>
      <c r="G273" t="s">
        <v>81</v>
      </c>
      <c r="H273" t="s">
        <v>78</v>
      </c>
      <c r="I273" t="s">
        <v>9</v>
      </c>
      <c r="J273" t="s">
        <v>66</v>
      </c>
      <c r="K273">
        <v>1</v>
      </c>
      <c r="L273">
        <v>16</v>
      </c>
      <c r="M273" t="str">
        <f>_xlfn.XLOOKUP(SHCS[[#This Row],[QUERY]],NUTS[MEDIDA],NUTS[$SLD@T-NUT-1],0/0,0,1)&amp;".SLDPRT"</f>
        <v>13117.SLDPRT</v>
      </c>
      <c r="N273" t="str">
        <f>SHCS[[#This Row],[SERIE]]&amp;SHCS[[#This Row],[MEDIDA]]</f>
        <v>S30M6</v>
      </c>
      <c r="O273" t="str">
        <f>SHCS[[#This Row],[SCREW]]&amp;" "&amp;SHCS[[#This Row],[MEDIDA]]&amp;" X "&amp;SHCS[[#This Row],[PITCH]]&amp;" X "&amp;SHCS[[#This Row],[LENGTH]]&amp;".SLDASM"</f>
        <v>B18.3.1M M6 X 1 X 16.SLDASM</v>
      </c>
      <c r="P2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16 C/T-NUT S30</v>
      </c>
      <c r="Q2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16.SLDASM</v>
      </c>
      <c r="R27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4" spans="1:18" x14ac:dyDescent="0.25">
      <c r="A2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20</v>
      </c>
      <c r="B27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20</v>
      </c>
      <c r="C274" t="s">
        <v>83</v>
      </c>
      <c r="D274" t="s">
        <v>85</v>
      </c>
      <c r="E274" t="s">
        <v>89</v>
      </c>
      <c r="F274" t="s">
        <v>75</v>
      </c>
      <c r="G274" t="s">
        <v>81</v>
      </c>
      <c r="H274" t="s">
        <v>78</v>
      </c>
      <c r="I274" t="s">
        <v>9</v>
      </c>
      <c r="J274" t="s">
        <v>66</v>
      </c>
      <c r="K274">
        <v>1</v>
      </c>
      <c r="L274">
        <v>20</v>
      </c>
      <c r="M274" t="str">
        <f>_xlfn.XLOOKUP(SHCS[[#This Row],[QUERY]],NUTS[MEDIDA],NUTS[$SLD@T-NUT-1],0/0,0,1)&amp;".SLDPRT"</f>
        <v>13117.SLDPRT</v>
      </c>
      <c r="N274" t="str">
        <f>SHCS[[#This Row],[SERIE]]&amp;SHCS[[#This Row],[MEDIDA]]</f>
        <v>S30M6</v>
      </c>
      <c r="O274" t="str">
        <f>SHCS[[#This Row],[SCREW]]&amp;" "&amp;SHCS[[#This Row],[MEDIDA]]&amp;" X "&amp;SHCS[[#This Row],[PITCH]]&amp;" X "&amp;SHCS[[#This Row],[LENGTH]]&amp;".SLDASM"</f>
        <v>B18.3.1M M6 X 1 X 20.SLDASM</v>
      </c>
      <c r="P2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20 C/T-NUT S30</v>
      </c>
      <c r="Q2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20.SLDASM</v>
      </c>
      <c r="R27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5" spans="1:18" x14ac:dyDescent="0.25">
      <c r="A2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25</v>
      </c>
      <c r="B27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25</v>
      </c>
      <c r="C275" t="s">
        <v>83</v>
      </c>
      <c r="D275" t="s">
        <v>85</v>
      </c>
      <c r="E275" t="s">
        <v>89</v>
      </c>
      <c r="F275" t="s">
        <v>75</v>
      </c>
      <c r="G275" t="s">
        <v>81</v>
      </c>
      <c r="H275" t="s">
        <v>78</v>
      </c>
      <c r="I275" t="s">
        <v>9</v>
      </c>
      <c r="J275" t="s">
        <v>66</v>
      </c>
      <c r="K275">
        <v>1</v>
      </c>
      <c r="L275">
        <v>25</v>
      </c>
      <c r="M275" t="str">
        <f>_xlfn.XLOOKUP(SHCS[[#This Row],[QUERY]],NUTS[MEDIDA],NUTS[$SLD@T-NUT-1],0/0,0,1)&amp;".SLDPRT"</f>
        <v>13117.SLDPRT</v>
      </c>
      <c r="N275" t="str">
        <f>SHCS[[#This Row],[SERIE]]&amp;SHCS[[#This Row],[MEDIDA]]</f>
        <v>S30M6</v>
      </c>
      <c r="O275" t="str">
        <f>SHCS[[#This Row],[SCREW]]&amp;" "&amp;SHCS[[#This Row],[MEDIDA]]&amp;" X "&amp;SHCS[[#This Row],[PITCH]]&amp;" X "&amp;SHCS[[#This Row],[LENGTH]]&amp;".SLDASM"</f>
        <v>B18.3.1M M6 X 1 X 25.SLDASM</v>
      </c>
      <c r="P2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25 C/T-NUT S30</v>
      </c>
      <c r="Q2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25.SLDASM</v>
      </c>
      <c r="R27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6" spans="1:18" x14ac:dyDescent="0.25">
      <c r="A2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30</v>
      </c>
      <c r="B27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30</v>
      </c>
      <c r="C276" t="s">
        <v>83</v>
      </c>
      <c r="D276" t="s">
        <v>85</v>
      </c>
      <c r="E276" t="s">
        <v>89</v>
      </c>
      <c r="F276" t="s">
        <v>75</v>
      </c>
      <c r="G276" t="s">
        <v>81</v>
      </c>
      <c r="H276" t="s">
        <v>78</v>
      </c>
      <c r="I276" t="s">
        <v>9</v>
      </c>
      <c r="J276" t="s">
        <v>66</v>
      </c>
      <c r="K276">
        <v>1</v>
      </c>
      <c r="L276">
        <v>30</v>
      </c>
      <c r="M276" t="str">
        <f>_xlfn.XLOOKUP(SHCS[[#This Row],[QUERY]],NUTS[MEDIDA],NUTS[$SLD@T-NUT-1],0/0,0,1)&amp;".SLDPRT"</f>
        <v>13117.SLDPRT</v>
      </c>
      <c r="N276" t="str">
        <f>SHCS[[#This Row],[SERIE]]&amp;SHCS[[#This Row],[MEDIDA]]</f>
        <v>S30M6</v>
      </c>
      <c r="O276" t="str">
        <f>SHCS[[#This Row],[SCREW]]&amp;" "&amp;SHCS[[#This Row],[MEDIDA]]&amp;" X "&amp;SHCS[[#This Row],[PITCH]]&amp;" X "&amp;SHCS[[#This Row],[LENGTH]]&amp;".SLDASM"</f>
        <v>B18.3.1M M6 X 1 X 30.SLDASM</v>
      </c>
      <c r="P2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30 C/T-NUT S30</v>
      </c>
      <c r="Q2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30.SLDASM</v>
      </c>
      <c r="R27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7" spans="1:18" x14ac:dyDescent="0.25">
      <c r="A2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35</v>
      </c>
      <c r="B27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35</v>
      </c>
      <c r="C277" t="s">
        <v>83</v>
      </c>
      <c r="D277" t="s">
        <v>85</v>
      </c>
      <c r="E277" t="s">
        <v>89</v>
      </c>
      <c r="F277" t="s">
        <v>75</v>
      </c>
      <c r="G277" t="s">
        <v>81</v>
      </c>
      <c r="H277" t="s">
        <v>78</v>
      </c>
      <c r="I277" t="s">
        <v>9</v>
      </c>
      <c r="J277" t="s">
        <v>66</v>
      </c>
      <c r="K277">
        <v>1</v>
      </c>
      <c r="L277">
        <v>35</v>
      </c>
      <c r="M277" t="str">
        <f>_xlfn.XLOOKUP(SHCS[[#This Row],[QUERY]],NUTS[MEDIDA],NUTS[$SLD@T-NUT-1],0/0,0,1)&amp;".SLDPRT"</f>
        <v>13117.SLDPRT</v>
      </c>
      <c r="N277" t="str">
        <f>SHCS[[#This Row],[SERIE]]&amp;SHCS[[#This Row],[MEDIDA]]</f>
        <v>S30M6</v>
      </c>
      <c r="O277" t="str">
        <f>SHCS[[#This Row],[SCREW]]&amp;" "&amp;SHCS[[#This Row],[MEDIDA]]&amp;" X "&amp;SHCS[[#This Row],[PITCH]]&amp;" X "&amp;SHCS[[#This Row],[LENGTH]]&amp;".SLDASM"</f>
        <v>B18.3.1M M6 X 1 X 35.SLDASM</v>
      </c>
      <c r="P2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35 C/T-NUT S30</v>
      </c>
      <c r="Q2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35.SLDASM</v>
      </c>
      <c r="R27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8" spans="1:18" x14ac:dyDescent="0.25">
      <c r="A2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40</v>
      </c>
      <c r="B27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40</v>
      </c>
      <c r="C278" t="s">
        <v>83</v>
      </c>
      <c r="D278" t="s">
        <v>85</v>
      </c>
      <c r="E278" t="s">
        <v>89</v>
      </c>
      <c r="F278" t="s">
        <v>75</v>
      </c>
      <c r="G278" t="s">
        <v>81</v>
      </c>
      <c r="H278" t="s">
        <v>78</v>
      </c>
      <c r="I278" t="s">
        <v>9</v>
      </c>
      <c r="J278" t="s">
        <v>66</v>
      </c>
      <c r="K278">
        <v>1</v>
      </c>
      <c r="L278">
        <v>40</v>
      </c>
      <c r="M278" t="str">
        <f>_xlfn.XLOOKUP(SHCS[[#This Row],[QUERY]],NUTS[MEDIDA],NUTS[$SLD@T-NUT-1],0/0,0,1)&amp;".SLDPRT"</f>
        <v>13117.SLDPRT</v>
      </c>
      <c r="N278" t="str">
        <f>SHCS[[#This Row],[SERIE]]&amp;SHCS[[#This Row],[MEDIDA]]</f>
        <v>S30M6</v>
      </c>
      <c r="O278" t="str">
        <f>SHCS[[#This Row],[SCREW]]&amp;" "&amp;SHCS[[#This Row],[MEDIDA]]&amp;" X "&amp;SHCS[[#This Row],[PITCH]]&amp;" X "&amp;SHCS[[#This Row],[LENGTH]]&amp;".SLDASM"</f>
        <v>B18.3.1M M6 X 1 X 40.SLDASM</v>
      </c>
      <c r="P2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40 C/T-NUT S30</v>
      </c>
      <c r="Q2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40.SLDASM</v>
      </c>
      <c r="R27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79" spans="1:18" x14ac:dyDescent="0.25">
      <c r="A2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45</v>
      </c>
      <c r="B27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45</v>
      </c>
      <c r="C279" t="s">
        <v>83</v>
      </c>
      <c r="D279" t="s">
        <v>85</v>
      </c>
      <c r="E279" t="s">
        <v>89</v>
      </c>
      <c r="F279" t="s">
        <v>75</v>
      </c>
      <c r="G279" t="s">
        <v>81</v>
      </c>
      <c r="H279" t="s">
        <v>78</v>
      </c>
      <c r="I279" t="s">
        <v>9</v>
      </c>
      <c r="J279" t="s">
        <v>66</v>
      </c>
      <c r="K279">
        <v>1</v>
      </c>
      <c r="L279">
        <v>45</v>
      </c>
      <c r="M279" t="str">
        <f>_xlfn.XLOOKUP(SHCS[[#This Row],[QUERY]],NUTS[MEDIDA],NUTS[$SLD@T-NUT-1],0/0,0,1)&amp;".SLDPRT"</f>
        <v>13117.SLDPRT</v>
      </c>
      <c r="N279" t="str">
        <f>SHCS[[#This Row],[SERIE]]&amp;SHCS[[#This Row],[MEDIDA]]</f>
        <v>S30M6</v>
      </c>
      <c r="O279" t="str">
        <f>SHCS[[#This Row],[SCREW]]&amp;" "&amp;SHCS[[#This Row],[MEDIDA]]&amp;" X "&amp;SHCS[[#This Row],[PITCH]]&amp;" X "&amp;SHCS[[#This Row],[LENGTH]]&amp;".SLDASM"</f>
        <v>B18.3.1M M6 X 1 X 45.SLDASM</v>
      </c>
      <c r="P2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45 C/T-NUT S30</v>
      </c>
      <c r="Q2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45.SLDASM</v>
      </c>
      <c r="R27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0" spans="1:18" x14ac:dyDescent="0.25">
      <c r="A2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50</v>
      </c>
      <c r="B28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50</v>
      </c>
      <c r="C280" t="s">
        <v>83</v>
      </c>
      <c r="D280" t="s">
        <v>85</v>
      </c>
      <c r="E280" t="s">
        <v>89</v>
      </c>
      <c r="F280" t="s">
        <v>75</v>
      </c>
      <c r="G280" t="s">
        <v>81</v>
      </c>
      <c r="H280" t="s">
        <v>78</v>
      </c>
      <c r="I280" t="s">
        <v>9</v>
      </c>
      <c r="J280" t="s">
        <v>66</v>
      </c>
      <c r="K280">
        <v>1</v>
      </c>
      <c r="L280">
        <v>50</v>
      </c>
      <c r="M280" t="str">
        <f>_xlfn.XLOOKUP(SHCS[[#This Row],[QUERY]],NUTS[MEDIDA],NUTS[$SLD@T-NUT-1],0/0,0,1)&amp;".SLDPRT"</f>
        <v>13117.SLDPRT</v>
      </c>
      <c r="N280" t="str">
        <f>SHCS[[#This Row],[SERIE]]&amp;SHCS[[#This Row],[MEDIDA]]</f>
        <v>S30M6</v>
      </c>
      <c r="O280" t="str">
        <f>SHCS[[#This Row],[SCREW]]&amp;" "&amp;SHCS[[#This Row],[MEDIDA]]&amp;" X "&amp;SHCS[[#This Row],[PITCH]]&amp;" X "&amp;SHCS[[#This Row],[LENGTH]]&amp;".SLDASM"</f>
        <v>B18.3.1M M6 X 1 X 50.SLDASM</v>
      </c>
      <c r="P2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50 C/T-NUT S30</v>
      </c>
      <c r="Q2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50.SLDASM</v>
      </c>
      <c r="R28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1" spans="1:18" x14ac:dyDescent="0.25">
      <c r="A2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55</v>
      </c>
      <c r="B28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55</v>
      </c>
      <c r="C281" t="s">
        <v>83</v>
      </c>
      <c r="D281" t="s">
        <v>85</v>
      </c>
      <c r="E281" t="s">
        <v>89</v>
      </c>
      <c r="F281" t="s">
        <v>75</v>
      </c>
      <c r="G281" t="s">
        <v>81</v>
      </c>
      <c r="H281" t="s">
        <v>78</v>
      </c>
      <c r="I281" t="s">
        <v>9</v>
      </c>
      <c r="J281" t="s">
        <v>66</v>
      </c>
      <c r="K281">
        <v>1</v>
      </c>
      <c r="L281">
        <v>55</v>
      </c>
      <c r="M281" t="str">
        <f>_xlfn.XLOOKUP(SHCS[[#This Row],[QUERY]],NUTS[MEDIDA],NUTS[$SLD@T-NUT-1],0/0,0,1)&amp;".SLDPRT"</f>
        <v>13117.SLDPRT</v>
      </c>
      <c r="N281" t="str">
        <f>SHCS[[#This Row],[SERIE]]&amp;SHCS[[#This Row],[MEDIDA]]</f>
        <v>S30M6</v>
      </c>
      <c r="O281" t="str">
        <f>SHCS[[#This Row],[SCREW]]&amp;" "&amp;SHCS[[#This Row],[MEDIDA]]&amp;" X "&amp;SHCS[[#This Row],[PITCH]]&amp;" X "&amp;SHCS[[#This Row],[LENGTH]]&amp;".SLDASM"</f>
        <v>B18.3.1M M6 X 1 X 55.SLDASM</v>
      </c>
      <c r="P2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55 C/T-NUT S30</v>
      </c>
      <c r="Q2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55.SLDASM</v>
      </c>
      <c r="R28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2" spans="1:18" x14ac:dyDescent="0.25">
      <c r="A2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60</v>
      </c>
      <c r="B28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60</v>
      </c>
      <c r="C282" t="s">
        <v>83</v>
      </c>
      <c r="D282" t="s">
        <v>85</v>
      </c>
      <c r="E282" t="s">
        <v>89</v>
      </c>
      <c r="F282" t="s">
        <v>75</v>
      </c>
      <c r="G282" t="s">
        <v>81</v>
      </c>
      <c r="H282" t="s">
        <v>78</v>
      </c>
      <c r="I282" t="s">
        <v>9</v>
      </c>
      <c r="J282" t="s">
        <v>66</v>
      </c>
      <c r="K282">
        <v>1</v>
      </c>
      <c r="L282">
        <v>60</v>
      </c>
      <c r="M282" t="str">
        <f>_xlfn.XLOOKUP(SHCS[[#This Row],[QUERY]],NUTS[MEDIDA],NUTS[$SLD@T-NUT-1],0/0,0,1)&amp;".SLDPRT"</f>
        <v>13117.SLDPRT</v>
      </c>
      <c r="N282" t="str">
        <f>SHCS[[#This Row],[SERIE]]&amp;SHCS[[#This Row],[MEDIDA]]</f>
        <v>S30M6</v>
      </c>
      <c r="O282" t="str">
        <f>SHCS[[#This Row],[SCREW]]&amp;" "&amp;SHCS[[#This Row],[MEDIDA]]&amp;" X "&amp;SHCS[[#This Row],[PITCH]]&amp;" X "&amp;SHCS[[#This Row],[LENGTH]]&amp;".SLDASM"</f>
        <v>B18.3.1M M6 X 1 X 60.SLDASM</v>
      </c>
      <c r="P2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60 C/T-NUT S30</v>
      </c>
      <c r="Q2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60.SLDASM</v>
      </c>
      <c r="R28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3" spans="1:18" x14ac:dyDescent="0.25">
      <c r="A2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65</v>
      </c>
      <c r="B28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65</v>
      </c>
      <c r="C283" t="s">
        <v>83</v>
      </c>
      <c r="D283" t="s">
        <v>85</v>
      </c>
      <c r="E283" t="s">
        <v>89</v>
      </c>
      <c r="F283" t="s">
        <v>75</v>
      </c>
      <c r="G283" t="s">
        <v>81</v>
      </c>
      <c r="H283" t="s">
        <v>78</v>
      </c>
      <c r="I283" t="s">
        <v>9</v>
      </c>
      <c r="J283" t="s">
        <v>66</v>
      </c>
      <c r="K283">
        <v>1</v>
      </c>
      <c r="L283">
        <v>65</v>
      </c>
      <c r="M283" t="str">
        <f>_xlfn.XLOOKUP(SHCS[[#This Row],[QUERY]],NUTS[MEDIDA],NUTS[$SLD@T-NUT-1],0/0,0,1)&amp;".SLDPRT"</f>
        <v>13117.SLDPRT</v>
      </c>
      <c r="N283" t="str">
        <f>SHCS[[#This Row],[SERIE]]&amp;SHCS[[#This Row],[MEDIDA]]</f>
        <v>S30M6</v>
      </c>
      <c r="O283" t="str">
        <f>SHCS[[#This Row],[SCREW]]&amp;" "&amp;SHCS[[#This Row],[MEDIDA]]&amp;" X "&amp;SHCS[[#This Row],[PITCH]]&amp;" X "&amp;SHCS[[#This Row],[LENGTH]]&amp;".SLDASM"</f>
        <v>B18.3.1M M6 X 1 X 65.SLDASM</v>
      </c>
      <c r="P2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65 C/T-NUT S30</v>
      </c>
      <c r="Q2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65.SLDASM</v>
      </c>
      <c r="R28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4" spans="1:18" x14ac:dyDescent="0.25">
      <c r="A2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70</v>
      </c>
      <c r="B28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70</v>
      </c>
      <c r="C284" t="s">
        <v>83</v>
      </c>
      <c r="D284" t="s">
        <v>85</v>
      </c>
      <c r="E284" t="s">
        <v>89</v>
      </c>
      <c r="F284" t="s">
        <v>75</v>
      </c>
      <c r="G284" t="s">
        <v>81</v>
      </c>
      <c r="H284" t="s">
        <v>78</v>
      </c>
      <c r="I284" t="s">
        <v>9</v>
      </c>
      <c r="J284" t="s">
        <v>66</v>
      </c>
      <c r="K284">
        <v>1</v>
      </c>
      <c r="L284">
        <v>70</v>
      </c>
      <c r="M284" t="str">
        <f>_xlfn.XLOOKUP(SHCS[[#This Row],[QUERY]],NUTS[MEDIDA],NUTS[$SLD@T-NUT-1],0/0,0,1)&amp;".SLDPRT"</f>
        <v>13117.SLDPRT</v>
      </c>
      <c r="N284" t="str">
        <f>SHCS[[#This Row],[SERIE]]&amp;SHCS[[#This Row],[MEDIDA]]</f>
        <v>S30M6</v>
      </c>
      <c r="O284" t="str">
        <f>SHCS[[#This Row],[SCREW]]&amp;" "&amp;SHCS[[#This Row],[MEDIDA]]&amp;" X "&amp;SHCS[[#This Row],[PITCH]]&amp;" X "&amp;SHCS[[#This Row],[LENGTH]]&amp;".SLDASM"</f>
        <v>B18.3.1M M6 X 1 X 70.SLDASM</v>
      </c>
      <c r="P2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70 C/T-NUT S30</v>
      </c>
      <c r="Q2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70.SLDASM</v>
      </c>
      <c r="R28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5" spans="1:18" x14ac:dyDescent="0.25">
      <c r="A2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80</v>
      </c>
      <c r="B28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80</v>
      </c>
      <c r="C285" t="s">
        <v>83</v>
      </c>
      <c r="D285" t="s">
        <v>85</v>
      </c>
      <c r="E285" t="s">
        <v>89</v>
      </c>
      <c r="F285" t="s">
        <v>75</v>
      </c>
      <c r="G285" t="s">
        <v>81</v>
      </c>
      <c r="H285" t="s">
        <v>78</v>
      </c>
      <c r="I285" t="s">
        <v>9</v>
      </c>
      <c r="J285" t="s">
        <v>66</v>
      </c>
      <c r="K285">
        <v>1</v>
      </c>
      <c r="L285">
        <v>80</v>
      </c>
      <c r="M285" t="str">
        <f>_xlfn.XLOOKUP(SHCS[[#This Row],[QUERY]],NUTS[MEDIDA],NUTS[$SLD@T-NUT-1],0/0,0,1)&amp;".SLDPRT"</f>
        <v>13117.SLDPRT</v>
      </c>
      <c r="N285" t="str">
        <f>SHCS[[#This Row],[SERIE]]&amp;SHCS[[#This Row],[MEDIDA]]</f>
        <v>S30M6</v>
      </c>
      <c r="O285" t="str">
        <f>SHCS[[#This Row],[SCREW]]&amp;" "&amp;SHCS[[#This Row],[MEDIDA]]&amp;" X "&amp;SHCS[[#This Row],[PITCH]]&amp;" X "&amp;SHCS[[#This Row],[LENGTH]]&amp;".SLDASM"</f>
        <v>B18.3.1M M6 X 1 X 80.SLDASM</v>
      </c>
      <c r="P2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80 C/T-NUT S30</v>
      </c>
      <c r="Q2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80.SLDASM</v>
      </c>
      <c r="R28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6" spans="1:18" x14ac:dyDescent="0.25">
      <c r="A2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90</v>
      </c>
      <c r="B28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90</v>
      </c>
      <c r="C286" t="s">
        <v>83</v>
      </c>
      <c r="D286" t="s">
        <v>85</v>
      </c>
      <c r="E286" t="s">
        <v>89</v>
      </c>
      <c r="F286" t="s">
        <v>75</v>
      </c>
      <c r="G286" t="s">
        <v>81</v>
      </c>
      <c r="H286" t="s">
        <v>78</v>
      </c>
      <c r="I286" t="s">
        <v>9</v>
      </c>
      <c r="J286" t="s">
        <v>66</v>
      </c>
      <c r="K286">
        <v>1</v>
      </c>
      <c r="L286">
        <v>90</v>
      </c>
      <c r="M286" t="str">
        <f>_xlfn.XLOOKUP(SHCS[[#This Row],[QUERY]],NUTS[MEDIDA],NUTS[$SLD@T-NUT-1],0/0,0,1)&amp;".SLDPRT"</f>
        <v>13117.SLDPRT</v>
      </c>
      <c r="N286" t="str">
        <f>SHCS[[#This Row],[SERIE]]&amp;SHCS[[#This Row],[MEDIDA]]</f>
        <v>S30M6</v>
      </c>
      <c r="O286" t="str">
        <f>SHCS[[#This Row],[SCREW]]&amp;" "&amp;SHCS[[#This Row],[MEDIDA]]&amp;" X "&amp;SHCS[[#This Row],[PITCH]]&amp;" X "&amp;SHCS[[#This Row],[LENGTH]]&amp;".SLDASM"</f>
        <v>B18.3.1M M6 X 1 X 90.SLDASM</v>
      </c>
      <c r="P2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90 C/T-NUT S30</v>
      </c>
      <c r="Q2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90.SLDASM</v>
      </c>
      <c r="R28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7" spans="1:18" x14ac:dyDescent="0.25">
      <c r="A2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100</v>
      </c>
      <c r="B28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100</v>
      </c>
      <c r="C287" t="s">
        <v>83</v>
      </c>
      <c r="D287" t="s">
        <v>85</v>
      </c>
      <c r="E287" t="s">
        <v>89</v>
      </c>
      <c r="F287" t="s">
        <v>75</v>
      </c>
      <c r="G287" t="s">
        <v>81</v>
      </c>
      <c r="H287" t="s">
        <v>78</v>
      </c>
      <c r="I287" t="s">
        <v>9</v>
      </c>
      <c r="J287" t="s">
        <v>66</v>
      </c>
      <c r="K287">
        <v>1</v>
      </c>
      <c r="L287">
        <v>100</v>
      </c>
      <c r="M287" t="str">
        <f>_xlfn.XLOOKUP(SHCS[[#This Row],[QUERY]],NUTS[MEDIDA],NUTS[$SLD@T-NUT-1],0/0,0,1)&amp;".SLDPRT"</f>
        <v>13117.SLDPRT</v>
      </c>
      <c r="N287" t="str">
        <f>SHCS[[#This Row],[SERIE]]&amp;SHCS[[#This Row],[MEDIDA]]</f>
        <v>S30M6</v>
      </c>
      <c r="O287" t="str">
        <f>SHCS[[#This Row],[SCREW]]&amp;" "&amp;SHCS[[#This Row],[MEDIDA]]&amp;" X "&amp;SHCS[[#This Row],[PITCH]]&amp;" X "&amp;SHCS[[#This Row],[LENGTH]]&amp;".SLDASM"</f>
        <v>B18.3.1M M6 X 1 X 100.SLDASM</v>
      </c>
      <c r="P2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100 C/T-NUT S30</v>
      </c>
      <c r="Q2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100.SLDASM</v>
      </c>
      <c r="R28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8" spans="1:18" x14ac:dyDescent="0.25">
      <c r="A2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110</v>
      </c>
      <c r="B28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110</v>
      </c>
      <c r="C288" t="s">
        <v>83</v>
      </c>
      <c r="D288" t="s">
        <v>85</v>
      </c>
      <c r="E288" t="s">
        <v>89</v>
      </c>
      <c r="F288" t="s">
        <v>75</v>
      </c>
      <c r="G288" t="s">
        <v>81</v>
      </c>
      <c r="H288" t="s">
        <v>78</v>
      </c>
      <c r="I288" t="s">
        <v>9</v>
      </c>
      <c r="J288" t="s">
        <v>66</v>
      </c>
      <c r="K288">
        <v>1</v>
      </c>
      <c r="L288">
        <v>110</v>
      </c>
      <c r="M288" t="str">
        <f>_xlfn.XLOOKUP(SHCS[[#This Row],[QUERY]],NUTS[MEDIDA],NUTS[$SLD@T-NUT-1],0/0,0,1)&amp;".SLDPRT"</f>
        <v>13117.SLDPRT</v>
      </c>
      <c r="N288" t="str">
        <f>SHCS[[#This Row],[SERIE]]&amp;SHCS[[#This Row],[MEDIDA]]</f>
        <v>S30M6</v>
      </c>
      <c r="O288" t="str">
        <f>SHCS[[#This Row],[SCREW]]&amp;" "&amp;SHCS[[#This Row],[MEDIDA]]&amp;" X "&amp;SHCS[[#This Row],[PITCH]]&amp;" X "&amp;SHCS[[#This Row],[LENGTH]]&amp;".SLDASM"</f>
        <v>B18.3.1M M6 X 1 X 110.SLDASM</v>
      </c>
      <c r="P2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110 C/T-NUT S30</v>
      </c>
      <c r="Q2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110.SLDASM</v>
      </c>
      <c r="R28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89" spans="1:18" x14ac:dyDescent="0.25">
      <c r="A2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T-NUTS\8020\S30\ASSEMBLIES\B18.3.1M - SHCS\STAINLESS STEEL\M6\B18.3.1M SS W_T-NUT S30 M6 X 1 X 120</v>
      </c>
      <c r="B28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S30 M6 X 1 X 120</v>
      </c>
      <c r="C289" t="s">
        <v>83</v>
      </c>
      <c r="D289" t="s">
        <v>85</v>
      </c>
      <c r="E289" t="s">
        <v>89</v>
      </c>
      <c r="F289" t="s">
        <v>75</v>
      </c>
      <c r="G289" t="s">
        <v>81</v>
      </c>
      <c r="H289" t="s">
        <v>78</v>
      </c>
      <c r="I289" t="s">
        <v>9</v>
      </c>
      <c r="J289" t="s">
        <v>66</v>
      </c>
      <c r="K289">
        <v>1</v>
      </c>
      <c r="L289">
        <v>120</v>
      </c>
      <c r="M289" t="str">
        <f>_xlfn.XLOOKUP(SHCS[[#This Row],[QUERY]],NUTS[MEDIDA],NUTS[$SLD@T-NUT-1],0/0,0,1)&amp;".SLDPRT"</f>
        <v>13117.SLDPRT</v>
      </c>
      <c r="N289" t="str">
        <f>SHCS[[#This Row],[SERIE]]&amp;SHCS[[#This Row],[MEDIDA]]</f>
        <v>S30M6</v>
      </c>
      <c r="O289" t="str">
        <f>SHCS[[#This Row],[SCREW]]&amp;" "&amp;SHCS[[#This Row],[MEDIDA]]&amp;" X "&amp;SHCS[[#This Row],[PITCH]]&amp;" X "&amp;SHCS[[#This Row],[LENGTH]]&amp;".SLDASM"</f>
        <v>B18.3.1M M6 X 1 X 120.SLDASM</v>
      </c>
      <c r="P2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120 C/T-NUT S30</v>
      </c>
      <c r="Q2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120.SLDASM</v>
      </c>
      <c r="R28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290" spans="1:18" x14ac:dyDescent="0.25">
      <c r="A2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6</v>
      </c>
      <c r="B29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6</v>
      </c>
      <c r="C290" t="s">
        <v>83</v>
      </c>
      <c r="D290" t="s">
        <v>85</v>
      </c>
      <c r="E290" t="s">
        <v>89</v>
      </c>
      <c r="F290" t="s">
        <v>75</v>
      </c>
      <c r="G290" t="s">
        <v>81</v>
      </c>
      <c r="H290" t="s">
        <v>78</v>
      </c>
      <c r="I290" t="s">
        <v>7</v>
      </c>
      <c r="J290" t="s">
        <v>64</v>
      </c>
      <c r="K290">
        <v>0.7</v>
      </c>
      <c r="L290">
        <v>6</v>
      </c>
      <c r="M290" t="str">
        <f>_xlfn.XLOOKUP(SHCS[[#This Row],[QUERY]],NUTS[MEDIDA],NUTS[$SLD@T-NUT-1],0/0,0,1)&amp;".SLDPRT"</f>
        <v>13123.SLDPRT</v>
      </c>
      <c r="N290" t="str">
        <f>SHCS[[#This Row],[SERIE]]&amp;SHCS[[#This Row],[MEDIDA]]</f>
        <v>S45M4</v>
      </c>
      <c r="O290" t="str">
        <f>SHCS[[#This Row],[SCREW]]&amp;" "&amp;SHCS[[#This Row],[MEDIDA]]&amp;" X "&amp;SHCS[[#This Row],[PITCH]]&amp;" X "&amp;SHCS[[#This Row],[LENGTH]]&amp;".SLDASM"</f>
        <v>B18.3.1M M4 X 0.7 X 6.SLDASM</v>
      </c>
      <c r="P2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 C/T-NUT S45</v>
      </c>
      <c r="Q2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6.SLDASM</v>
      </c>
      <c r="R29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1" spans="1:18" x14ac:dyDescent="0.25">
      <c r="A2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8</v>
      </c>
      <c r="B29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8</v>
      </c>
      <c r="C291" t="s">
        <v>83</v>
      </c>
      <c r="D291" t="s">
        <v>85</v>
      </c>
      <c r="E291" t="s">
        <v>89</v>
      </c>
      <c r="F291" t="s">
        <v>75</v>
      </c>
      <c r="G291" t="s">
        <v>81</v>
      </c>
      <c r="H291" t="s">
        <v>78</v>
      </c>
      <c r="I291" t="s">
        <v>7</v>
      </c>
      <c r="J291" t="s">
        <v>64</v>
      </c>
      <c r="K291">
        <v>0.7</v>
      </c>
      <c r="L291">
        <v>8</v>
      </c>
      <c r="M291" t="str">
        <f>_xlfn.XLOOKUP(SHCS[[#This Row],[QUERY]],NUTS[MEDIDA],NUTS[$SLD@T-NUT-1],0/0,0,1)&amp;".SLDPRT"</f>
        <v>13123.SLDPRT</v>
      </c>
      <c r="N291" t="str">
        <f>SHCS[[#This Row],[SERIE]]&amp;SHCS[[#This Row],[MEDIDA]]</f>
        <v>S45M4</v>
      </c>
      <c r="O291" t="str">
        <f>SHCS[[#This Row],[SCREW]]&amp;" "&amp;SHCS[[#This Row],[MEDIDA]]&amp;" X "&amp;SHCS[[#This Row],[PITCH]]&amp;" X "&amp;SHCS[[#This Row],[LENGTH]]&amp;".SLDASM"</f>
        <v>B18.3.1M M4 X 0.7 X 8.SLDASM</v>
      </c>
      <c r="P2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8 C/T-NUT S45</v>
      </c>
      <c r="Q2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8.SLDASM</v>
      </c>
      <c r="R29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2" spans="1:18" x14ac:dyDescent="0.25">
      <c r="A2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10</v>
      </c>
      <c r="B29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10</v>
      </c>
      <c r="C292" t="s">
        <v>83</v>
      </c>
      <c r="D292" t="s">
        <v>85</v>
      </c>
      <c r="E292" t="s">
        <v>89</v>
      </c>
      <c r="F292" t="s">
        <v>75</v>
      </c>
      <c r="G292" t="s">
        <v>81</v>
      </c>
      <c r="H292" t="s">
        <v>78</v>
      </c>
      <c r="I292" t="s">
        <v>7</v>
      </c>
      <c r="J292" t="s">
        <v>64</v>
      </c>
      <c r="K292">
        <v>0.7</v>
      </c>
      <c r="L292">
        <v>10</v>
      </c>
      <c r="M292" t="str">
        <f>_xlfn.XLOOKUP(SHCS[[#This Row],[QUERY]],NUTS[MEDIDA],NUTS[$SLD@T-NUT-1],0/0,0,1)&amp;".SLDPRT"</f>
        <v>13123.SLDPRT</v>
      </c>
      <c r="N292" t="str">
        <f>SHCS[[#This Row],[SERIE]]&amp;SHCS[[#This Row],[MEDIDA]]</f>
        <v>S45M4</v>
      </c>
      <c r="O292" t="str">
        <f>SHCS[[#This Row],[SCREW]]&amp;" "&amp;SHCS[[#This Row],[MEDIDA]]&amp;" X "&amp;SHCS[[#This Row],[PITCH]]&amp;" X "&amp;SHCS[[#This Row],[LENGTH]]&amp;".SLDASM"</f>
        <v>B18.3.1M M4 X 0.7 X 10.SLDASM</v>
      </c>
      <c r="P2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10 C/T-NUT S45</v>
      </c>
      <c r="Q2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10.SLDASM</v>
      </c>
      <c r="R29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3" spans="1:18" x14ac:dyDescent="0.25">
      <c r="A2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12</v>
      </c>
      <c r="B29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12</v>
      </c>
      <c r="C293" t="s">
        <v>83</v>
      </c>
      <c r="D293" t="s">
        <v>85</v>
      </c>
      <c r="E293" t="s">
        <v>89</v>
      </c>
      <c r="F293" t="s">
        <v>75</v>
      </c>
      <c r="G293" t="s">
        <v>81</v>
      </c>
      <c r="H293" t="s">
        <v>78</v>
      </c>
      <c r="I293" t="s">
        <v>7</v>
      </c>
      <c r="J293" t="s">
        <v>64</v>
      </c>
      <c r="K293">
        <v>0.7</v>
      </c>
      <c r="L293">
        <v>12</v>
      </c>
      <c r="M293" t="str">
        <f>_xlfn.XLOOKUP(SHCS[[#This Row],[QUERY]],NUTS[MEDIDA],NUTS[$SLD@T-NUT-1],0/0,0,1)&amp;".SLDPRT"</f>
        <v>13123.SLDPRT</v>
      </c>
      <c r="N293" t="str">
        <f>SHCS[[#This Row],[SERIE]]&amp;SHCS[[#This Row],[MEDIDA]]</f>
        <v>S45M4</v>
      </c>
      <c r="O293" t="str">
        <f>SHCS[[#This Row],[SCREW]]&amp;" "&amp;SHCS[[#This Row],[MEDIDA]]&amp;" X "&amp;SHCS[[#This Row],[PITCH]]&amp;" X "&amp;SHCS[[#This Row],[LENGTH]]&amp;".SLDASM"</f>
        <v>B18.3.1M M4 X 0.7 X 12.SLDASM</v>
      </c>
      <c r="P2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12 C/T-NUT S45</v>
      </c>
      <c r="Q2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12.SLDASM</v>
      </c>
      <c r="R29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4" spans="1:18" x14ac:dyDescent="0.25">
      <c r="A2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16</v>
      </c>
      <c r="B29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16</v>
      </c>
      <c r="C294" t="s">
        <v>83</v>
      </c>
      <c r="D294" t="s">
        <v>85</v>
      </c>
      <c r="E294" t="s">
        <v>89</v>
      </c>
      <c r="F294" t="s">
        <v>75</v>
      </c>
      <c r="G294" t="s">
        <v>81</v>
      </c>
      <c r="H294" t="s">
        <v>78</v>
      </c>
      <c r="I294" t="s">
        <v>7</v>
      </c>
      <c r="J294" t="s">
        <v>64</v>
      </c>
      <c r="K294">
        <v>0.7</v>
      </c>
      <c r="L294">
        <v>16</v>
      </c>
      <c r="M294" t="str">
        <f>_xlfn.XLOOKUP(SHCS[[#This Row],[QUERY]],NUTS[MEDIDA],NUTS[$SLD@T-NUT-1],0/0,0,1)&amp;".SLDPRT"</f>
        <v>13123.SLDPRT</v>
      </c>
      <c r="N294" t="str">
        <f>SHCS[[#This Row],[SERIE]]&amp;SHCS[[#This Row],[MEDIDA]]</f>
        <v>S45M4</v>
      </c>
      <c r="O294" t="str">
        <f>SHCS[[#This Row],[SCREW]]&amp;" "&amp;SHCS[[#This Row],[MEDIDA]]&amp;" X "&amp;SHCS[[#This Row],[PITCH]]&amp;" X "&amp;SHCS[[#This Row],[LENGTH]]&amp;".SLDASM"</f>
        <v>B18.3.1M M4 X 0.7 X 16.SLDASM</v>
      </c>
      <c r="P2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16 C/T-NUT S45</v>
      </c>
      <c r="Q2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16.SLDASM</v>
      </c>
      <c r="R29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5" spans="1:18" x14ac:dyDescent="0.25">
      <c r="A2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20</v>
      </c>
      <c r="B29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20</v>
      </c>
      <c r="C295" t="s">
        <v>83</v>
      </c>
      <c r="D295" t="s">
        <v>85</v>
      </c>
      <c r="E295" t="s">
        <v>89</v>
      </c>
      <c r="F295" t="s">
        <v>75</v>
      </c>
      <c r="G295" t="s">
        <v>81</v>
      </c>
      <c r="H295" t="s">
        <v>78</v>
      </c>
      <c r="I295" t="s">
        <v>7</v>
      </c>
      <c r="J295" t="s">
        <v>64</v>
      </c>
      <c r="K295">
        <v>0.7</v>
      </c>
      <c r="L295">
        <v>20</v>
      </c>
      <c r="M295" t="str">
        <f>_xlfn.XLOOKUP(SHCS[[#This Row],[QUERY]],NUTS[MEDIDA],NUTS[$SLD@T-NUT-1],0/0,0,1)&amp;".SLDPRT"</f>
        <v>13123.SLDPRT</v>
      </c>
      <c r="N295" t="str">
        <f>SHCS[[#This Row],[SERIE]]&amp;SHCS[[#This Row],[MEDIDA]]</f>
        <v>S45M4</v>
      </c>
      <c r="O295" t="str">
        <f>SHCS[[#This Row],[SCREW]]&amp;" "&amp;SHCS[[#This Row],[MEDIDA]]&amp;" X "&amp;SHCS[[#This Row],[PITCH]]&amp;" X "&amp;SHCS[[#This Row],[LENGTH]]&amp;".SLDASM"</f>
        <v>B18.3.1M M4 X 0.7 X 20.SLDASM</v>
      </c>
      <c r="P2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20 C/T-NUT S45</v>
      </c>
      <c r="Q2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20.SLDASM</v>
      </c>
      <c r="R29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6" spans="1:18" x14ac:dyDescent="0.25">
      <c r="A2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25</v>
      </c>
      <c r="B29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25</v>
      </c>
      <c r="C296" t="s">
        <v>83</v>
      </c>
      <c r="D296" t="s">
        <v>85</v>
      </c>
      <c r="E296" t="s">
        <v>89</v>
      </c>
      <c r="F296" t="s">
        <v>75</v>
      </c>
      <c r="G296" t="s">
        <v>81</v>
      </c>
      <c r="H296" t="s">
        <v>78</v>
      </c>
      <c r="I296" t="s">
        <v>7</v>
      </c>
      <c r="J296" t="s">
        <v>64</v>
      </c>
      <c r="K296">
        <v>0.7</v>
      </c>
      <c r="L296">
        <v>25</v>
      </c>
      <c r="M296" t="str">
        <f>_xlfn.XLOOKUP(SHCS[[#This Row],[QUERY]],NUTS[MEDIDA],NUTS[$SLD@T-NUT-1],0/0,0,1)&amp;".SLDPRT"</f>
        <v>13123.SLDPRT</v>
      </c>
      <c r="N296" t="str">
        <f>SHCS[[#This Row],[SERIE]]&amp;SHCS[[#This Row],[MEDIDA]]</f>
        <v>S45M4</v>
      </c>
      <c r="O296" t="str">
        <f>SHCS[[#This Row],[SCREW]]&amp;" "&amp;SHCS[[#This Row],[MEDIDA]]&amp;" X "&amp;SHCS[[#This Row],[PITCH]]&amp;" X "&amp;SHCS[[#This Row],[LENGTH]]&amp;".SLDASM"</f>
        <v>B18.3.1M M4 X 0.7 X 25.SLDASM</v>
      </c>
      <c r="P2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25 C/T-NUT S45</v>
      </c>
      <c r="Q2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25.SLDASM</v>
      </c>
      <c r="R29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7" spans="1:18" x14ac:dyDescent="0.25">
      <c r="A2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30</v>
      </c>
      <c r="B29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30</v>
      </c>
      <c r="C297" t="s">
        <v>83</v>
      </c>
      <c r="D297" t="s">
        <v>85</v>
      </c>
      <c r="E297" t="s">
        <v>89</v>
      </c>
      <c r="F297" t="s">
        <v>75</v>
      </c>
      <c r="G297" t="s">
        <v>81</v>
      </c>
      <c r="H297" t="s">
        <v>78</v>
      </c>
      <c r="I297" t="s">
        <v>7</v>
      </c>
      <c r="J297" t="s">
        <v>64</v>
      </c>
      <c r="K297">
        <v>0.7</v>
      </c>
      <c r="L297">
        <v>30</v>
      </c>
      <c r="M297" t="str">
        <f>_xlfn.XLOOKUP(SHCS[[#This Row],[QUERY]],NUTS[MEDIDA],NUTS[$SLD@T-NUT-1],0/0,0,1)&amp;".SLDPRT"</f>
        <v>13123.SLDPRT</v>
      </c>
      <c r="N297" t="str">
        <f>SHCS[[#This Row],[SERIE]]&amp;SHCS[[#This Row],[MEDIDA]]</f>
        <v>S45M4</v>
      </c>
      <c r="O297" t="str">
        <f>SHCS[[#This Row],[SCREW]]&amp;" "&amp;SHCS[[#This Row],[MEDIDA]]&amp;" X "&amp;SHCS[[#This Row],[PITCH]]&amp;" X "&amp;SHCS[[#This Row],[LENGTH]]&amp;".SLDASM"</f>
        <v>B18.3.1M M4 X 0.7 X 30.SLDASM</v>
      </c>
      <c r="P2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30 C/T-NUT S45</v>
      </c>
      <c r="Q2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30.SLDASM</v>
      </c>
      <c r="R29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8" spans="1:18" x14ac:dyDescent="0.25">
      <c r="A2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35</v>
      </c>
      <c r="B29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35</v>
      </c>
      <c r="C298" t="s">
        <v>83</v>
      </c>
      <c r="D298" t="s">
        <v>85</v>
      </c>
      <c r="E298" t="s">
        <v>89</v>
      </c>
      <c r="F298" t="s">
        <v>75</v>
      </c>
      <c r="G298" t="s">
        <v>81</v>
      </c>
      <c r="H298" t="s">
        <v>78</v>
      </c>
      <c r="I298" t="s">
        <v>7</v>
      </c>
      <c r="J298" t="s">
        <v>64</v>
      </c>
      <c r="K298">
        <v>0.7</v>
      </c>
      <c r="L298">
        <v>35</v>
      </c>
      <c r="M298" t="str">
        <f>_xlfn.XLOOKUP(SHCS[[#This Row],[QUERY]],NUTS[MEDIDA],NUTS[$SLD@T-NUT-1],0/0,0,1)&amp;".SLDPRT"</f>
        <v>13123.SLDPRT</v>
      </c>
      <c r="N298" t="str">
        <f>SHCS[[#This Row],[SERIE]]&amp;SHCS[[#This Row],[MEDIDA]]</f>
        <v>S45M4</v>
      </c>
      <c r="O298" t="str">
        <f>SHCS[[#This Row],[SCREW]]&amp;" "&amp;SHCS[[#This Row],[MEDIDA]]&amp;" X "&amp;SHCS[[#This Row],[PITCH]]&amp;" X "&amp;SHCS[[#This Row],[LENGTH]]&amp;".SLDASM"</f>
        <v>B18.3.1M M4 X 0.7 X 35.SLDASM</v>
      </c>
      <c r="P2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35 C/T-NUT S45</v>
      </c>
      <c r="Q2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35.SLDASM</v>
      </c>
      <c r="R29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299" spans="1:18" x14ac:dyDescent="0.25">
      <c r="A2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40</v>
      </c>
      <c r="B29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40</v>
      </c>
      <c r="C299" t="s">
        <v>83</v>
      </c>
      <c r="D299" t="s">
        <v>85</v>
      </c>
      <c r="E299" t="s">
        <v>89</v>
      </c>
      <c r="F299" t="s">
        <v>75</v>
      </c>
      <c r="G299" t="s">
        <v>81</v>
      </c>
      <c r="H299" t="s">
        <v>78</v>
      </c>
      <c r="I299" t="s">
        <v>7</v>
      </c>
      <c r="J299" t="s">
        <v>64</v>
      </c>
      <c r="K299">
        <v>0.7</v>
      </c>
      <c r="L299">
        <v>40</v>
      </c>
      <c r="M299" t="str">
        <f>_xlfn.XLOOKUP(SHCS[[#This Row],[QUERY]],NUTS[MEDIDA],NUTS[$SLD@T-NUT-1],0/0,0,1)&amp;".SLDPRT"</f>
        <v>13123.SLDPRT</v>
      </c>
      <c r="N299" t="str">
        <f>SHCS[[#This Row],[SERIE]]&amp;SHCS[[#This Row],[MEDIDA]]</f>
        <v>S45M4</v>
      </c>
      <c r="O299" t="str">
        <f>SHCS[[#This Row],[SCREW]]&amp;" "&amp;SHCS[[#This Row],[MEDIDA]]&amp;" X "&amp;SHCS[[#This Row],[PITCH]]&amp;" X "&amp;SHCS[[#This Row],[LENGTH]]&amp;".SLDASM"</f>
        <v>B18.3.1M M4 X 0.7 X 40.SLDASM</v>
      </c>
      <c r="P2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40 C/T-NUT S45</v>
      </c>
      <c r="Q2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40.SLDASM</v>
      </c>
      <c r="R29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0" spans="1:18" x14ac:dyDescent="0.25">
      <c r="A3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45</v>
      </c>
      <c r="B30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45</v>
      </c>
      <c r="C300" t="s">
        <v>83</v>
      </c>
      <c r="D300" t="s">
        <v>85</v>
      </c>
      <c r="E300" t="s">
        <v>89</v>
      </c>
      <c r="F300" t="s">
        <v>75</v>
      </c>
      <c r="G300" t="s">
        <v>81</v>
      </c>
      <c r="H300" t="s">
        <v>78</v>
      </c>
      <c r="I300" t="s">
        <v>7</v>
      </c>
      <c r="J300" t="s">
        <v>64</v>
      </c>
      <c r="K300">
        <v>0.7</v>
      </c>
      <c r="L300">
        <v>45</v>
      </c>
      <c r="M300" t="str">
        <f>_xlfn.XLOOKUP(SHCS[[#This Row],[QUERY]],NUTS[MEDIDA],NUTS[$SLD@T-NUT-1],0/0,0,1)&amp;".SLDPRT"</f>
        <v>13123.SLDPRT</v>
      </c>
      <c r="N300" t="str">
        <f>SHCS[[#This Row],[SERIE]]&amp;SHCS[[#This Row],[MEDIDA]]</f>
        <v>S45M4</v>
      </c>
      <c r="O300" t="str">
        <f>SHCS[[#This Row],[SCREW]]&amp;" "&amp;SHCS[[#This Row],[MEDIDA]]&amp;" X "&amp;SHCS[[#This Row],[PITCH]]&amp;" X "&amp;SHCS[[#This Row],[LENGTH]]&amp;".SLDASM"</f>
        <v>B18.3.1M M4 X 0.7 X 45.SLDASM</v>
      </c>
      <c r="P3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45 C/T-NUT S45</v>
      </c>
      <c r="Q3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45.SLDASM</v>
      </c>
      <c r="R30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1" spans="1:18" x14ac:dyDescent="0.25">
      <c r="A3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50</v>
      </c>
      <c r="B30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50</v>
      </c>
      <c r="C301" t="s">
        <v>83</v>
      </c>
      <c r="D301" t="s">
        <v>85</v>
      </c>
      <c r="E301" t="s">
        <v>89</v>
      </c>
      <c r="F301" t="s">
        <v>75</v>
      </c>
      <c r="G301" t="s">
        <v>81</v>
      </c>
      <c r="H301" t="s">
        <v>78</v>
      </c>
      <c r="I301" t="s">
        <v>7</v>
      </c>
      <c r="J301" t="s">
        <v>64</v>
      </c>
      <c r="K301">
        <v>0.7</v>
      </c>
      <c r="L301">
        <v>50</v>
      </c>
      <c r="M301" t="str">
        <f>_xlfn.XLOOKUP(SHCS[[#This Row],[QUERY]],NUTS[MEDIDA],NUTS[$SLD@T-NUT-1],0/0,0,1)&amp;".SLDPRT"</f>
        <v>13123.SLDPRT</v>
      </c>
      <c r="N301" t="str">
        <f>SHCS[[#This Row],[SERIE]]&amp;SHCS[[#This Row],[MEDIDA]]</f>
        <v>S45M4</v>
      </c>
      <c r="O301" t="str">
        <f>SHCS[[#This Row],[SCREW]]&amp;" "&amp;SHCS[[#This Row],[MEDIDA]]&amp;" X "&amp;SHCS[[#This Row],[PITCH]]&amp;" X "&amp;SHCS[[#This Row],[LENGTH]]&amp;".SLDASM"</f>
        <v>B18.3.1M M4 X 0.7 X 50.SLDASM</v>
      </c>
      <c r="P3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50 C/T-NUT S45</v>
      </c>
      <c r="Q3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50.SLDASM</v>
      </c>
      <c r="R30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2" spans="1:18" x14ac:dyDescent="0.25">
      <c r="A3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55</v>
      </c>
      <c r="B30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55</v>
      </c>
      <c r="C302" t="s">
        <v>83</v>
      </c>
      <c r="D302" t="s">
        <v>85</v>
      </c>
      <c r="E302" t="s">
        <v>89</v>
      </c>
      <c r="F302" t="s">
        <v>75</v>
      </c>
      <c r="G302" t="s">
        <v>81</v>
      </c>
      <c r="H302" t="s">
        <v>78</v>
      </c>
      <c r="I302" t="s">
        <v>7</v>
      </c>
      <c r="J302" t="s">
        <v>64</v>
      </c>
      <c r="K302">
        <v>0.7</v>
      </c>
      <c r="L302">
        <v>55</v>
      </c>
      <c r="M302" t="str">
        <f>_xlfn.XLOOKUP(SHCS[[#This Row],[QUERY]],NUTS[MEDIDA],NUTS[$SLD@T-NUT-1],0/0,0,1)&amp;".SLDPRT"</f>
        <v>13123.SLDPRT</v>
      </c>
      <c r="N302" t="str">
        <f>SHCS[[#This Row],[SERIE]]&amp;SHCS[[#This Row],[MEDIDA]]</f>
        <v>S45M4</v>
      </c>
      <c r="O302" t="str">
        <f>SHCS[[#This Row],[SCREW]]&amp;" "&amp;SHCS[[#This Row],[MEDIDA]]&amp;" X "&amp;SHCS[[#This Row],[PITCH]]&amp;" X "&amp;SHCS[[#This Row],[LENGTH]]&amp;".SLDASM"</f>
        <v>B18.3.1M M4 X 0.7 X 55.SLDASM</v>
      </c>
      <c r="P3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55 C/T-NUT S45</v>
      </c>
      <c r="Q3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55.SLDASM</v>
      </c>
      <c r="R30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3" spans="1:18" x14ac:dyDescent="0.25">
      <c r="A3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60</v>
      </c>
      <c r="B30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60</v>
      </c>
      <c r="C303" t="s">
        <v>83</v>
      </c>
      <c r="D303" t="s">
        <v>85</v>
      </c>
      <c r="E303" t="s">
        <v>89</v>
      </c>
      <c r="F303" t="s">
        <v>75</v>
      </c>
      <c r="G303" t="s">
        <v>81</v>
      </c>
      <c r="H303" t="s">
        <v>78</v>
      </c>
      <c r="I303" t="s">
        <v>7</v>
      </c>
      <c r="J303" t="s">
        <v>64</v>
      </c>
      <c r="K303">
        <v>0.7</v>
      </c>
      <c r="L303">
        <v>60</v>
      </c>
      <c r="M303" t="str">
        <f>_xlfn.XLOOKUP(SHCS[[#This Row],[QUERY]],NUTS[MEDIDA],NUTS[$SLD@T-NUT-1],0/0,0,1)&amp;".SLDPRT"</f>
        <v>13123.SLDPRT</v>
      </c>
      <c r="N303" t="str">
        <f>SHCS[[#This Row],[SERIE]]&amp;SHCS[[#This Row],[MEDIDA]]</f>
        <v>S45M4</v>
      </c>
      <c r="O303" t="str">
        <f>SHCS[[#This Row],[SCREW]]&amp;" "&amp;SHCS[[#This Row],[MEDIDA]]&amp;" X "&amp;SHCS[[#This Row],[PITCH]]&amp;" X "&amp;SHCS[[#This Row],[LENGTH]]&amp;".SLDASM"</f>
        <v>B18.3.1M M4 X 0.7 X 60.SLDASM</v>
      </c>
      <c r="P3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60 C/T-NUT S45</v>
      </c>
      <c r="Q3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60.SLDASM</v>
      </c>
      <c r="R30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4" spans="1:18" x14ac:dyDescent="0.25">
      <c r="A3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65</v>
      </c>
      <c r="B30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65</v>
      </c>
      <c r="C304" t="s">
        <v>83</v>
      </c>
      <c r="D304" t="s">
        <v>85</v>
      </c>
      <c r="E304" t="s">
        <v>89</v>
      </c>
      <c r="F304" t="s">
        <v>75</v>
      </c>
      <c r="G304" t="s">
        <v>81</v>
      </c>
      <c r="H304" t="s">
        <v>78</v>
      </c>
      <c r="I304" t="s">
        <v>7</v>
      </c>
      <c r="J304" t="s">
        <v>64</v>
      </c>
      <c r="K304">
        <v>0.7</v>
      </c>
      <c r="L304">
        <v>65</v>
      </c>
      <c r="M304" t="str">
        <f>_xlfn.XLOOKUP(SHCS[[#This Row],[QUERY]],NUTS[MEDIDA],NUTS[$SLD@T-NUT-1],0/0,0,1)&amp;".SLDPRT"</f>
        <v>13123.SLDPRT</v>
      </c>
      <c r="N304" t="str">
        <f>SHCS[[#This Row],[SERIE]]&amp;SHCS[[#This Row],[MEDIDA]]</f>
        <v>S45M4</v>
      </c>
      <c r="O304" t="str">
        <f>SHCS[[#This Row],[SCREW]]&amp;" "&amp;SHCS[[#This Row],[MEDIDA]]&amp;" X "&amp;SHCS[[#This Row],[PITCH]]&amp;" X "&amp;SHCS[[#This Row],[LENGTH]]&amp;".SLDASM"</f>
        <v>B18.3.1M M4 X 0.7 X 65.SLDASM</v>
      </c>
      <c r="P3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65 C/T-NUT S45</v>
      </c>
      <c r="Q3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65.SLDASM</v>
      </c>
      <c r="R30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5" spans="1:18" x14ac:dyDescent="0.25">
      <c r="A3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STEEL\M4\B18.3.1M SS W_T-NUT S45 M4 X 0.7 X 70</v>
      </c>
      <c r="B30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M4 X 0.7 X 70</v>
      </c>
      <c r="C305" t="s">
        <v>83</v>
      </c>
      <c r="D305" t="s">
        <v>85</v>
      </c>
      <c r="E305" t="s">
        <v>89</v>
      </c>
      <c r="F305" t="s">
        <v>75</v>
      </c>
      <c r="G305" t="s">
        <v>81</v>
      </c>
      <c r="H305" t="s">
        <v>78</v>
      </c>
      <c r="I305" t="s">
        <v>7</v>
      </c>
      <c r="J305" t="s">
        <v>64</v>
      </c>
      <c r="K305">
        <v>0.7</v>
      </c>
      <c r="L305">
        <v>70</v>
      </c>
      <c r="M305" t="str">
        <f>_xlfn.XLOOKUP(SHCS[[#This Row],[QUERY]],NUTS[MEDIDA],NUTS[$SLD@T-NUT-1],0/0,0,1)&amp;".SLDPRT"</f>
        <v>13123.SLDPRT</v>
      </c>
      <c r="N305" t="str">
        <f>SHCS[[#This Row],[SERIE]]&amp;SHCS[[#This Row],[MEDIDA]]</f>
        <v>S45M4</v>
      </c>
      <c r="O305" t="str">
        <f>SHCS[[#This Row],[SCREW]]&amp;" "&amp;SHCS[[#This Row],[MEDIDA]]&amp;" X "&amp;SHCS[[#This Row],[PITCH]]&amp;" X "&amp;SHCS[[#This Row],[LENGTH]]&amp;".SLDASM"</f>
        <v>B18.3.1M M4 X 0.7 X 70.SLDASM</v>
      </c>
      <c r="P3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M4 X 0.7 X 70 C/T-NUT S45</v>
      </c>
      <c r="Q3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STEEL\ASSEMBLIES\M4\B18.3.1M M4 X 0.7 X 70.SLDASM</v>
      </c>
      <c r="R30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306" spans="1:18" x14ac:dyDescent="0.25">
      <c r="A3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8</v>
      </c>
      <c r="B30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8</v>
      </c>
      <c r="C306" t="s">
        <v>83</v>
      </c>
      <c r="D306" t="s">
        <v>85</v>
      </c>
      <c r="E306" t="s">
        <v>89</v>
      </c>
      <c r="F306" t="s">
        <v>75</v>
      </c>
      <c r="G306" t="s">
        <v>81</v>
      </c>
      <c r="H306" t="s">
        <v>78</v>
      </c>
      <c r="I306" t="s">
        <v>8</v>
      </c>
      <c r="J306" t="s">
        <v>64</v>
      </c>
      <c r="K306">
        <v>0.8</v>
      </c>
      <c r="L306">
        <v>8</v>
      </c>
      <c r="M306" t="str">
        <f>_xlfn.XLOOKUP(SHCS[[#This Row],[QUERY]],NUTS[MEDIDA],NUTS[$SLD@T-NUT-1],0/0,0,1)&amp;".SLDPRT"</f>
        <v>13127.SLDPRT</v>
      </c>
      <c r="N306" t="str">
        <f>SHCS[[#This Row],[SERIE]]&amp;SHCS[[#This Row],[MEDIDA]]</f>
        <v>S45M5</v>
      </c>
      <c r="O306" t="str">
        <f>SHCS[[#This Row],[SCREW]]&amp;" "&amp;SHCS[[#This Row],[MEDIDA]]&amp;" X "&amp;SHCS[[#This Row],[PITCH]]&amp;" X "&amp;SHCS[[#This Row],[LENGTH]]&amp;".SLDASM"</f>
        <v>B18.3.1M M5 X 0.8 X 8.SLDASM</v>
      </c>
      <c r="P3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 C/T-NUT S45</v>
      </c>
      <c r="Q3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8.SLDASM</v>
      </c>
      <c r="R30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07" spans="1:18" x14ac:dyDescent="0.25">
      <c r="A3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10</v>
      </c>
      <c r="B30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10</v>
      </c>
      <c r="C307" t="s">
        <v>83</v>
      </c>
      <c r="D307" t="s">
        <v>85</v>
      </c>
      <c r="E307" t="s">
        <v>89</v>
      </c>
      <c r="F307" t="s">
        <v>75</v>
      </c>
      <c r="G307" t="s">
        <v>81</v>
      </c>
      <c r="H307" t="s">
        <v>78</v>
      </c>
      <c r="I307" t="s">
        <v>8</v>
      </c>
      <c r="J307" t="s">
        <v>64</v>
      </c>
      <c r="K307">
        <v>0.8</v>
      </c>
      <c r="L307">
        <v>10</v>
      </c>
      <c r="M307" t="str">
        <f>_xlfn.XLOOKUP(SHCS[[#This Row],[QUERY]],NUTS[MEDIDA],NUTS[$SLD@T-NUT-1],0/0,0,1)&amp;".SLDPRT"</f>
        <v>13127.SLDPRT</v>
      </c>
      <c r="N307" t="str">
        <f>SHCS[[#This Row],[SERIE]]&amp;SHCS[[#This Row],[MEDIDA]]</f>
        <v>S45M5</v>
      </c>
      <c r="O307" t="str">
        <f>SHCS[[#This Row],[SCREW]]&amp;" "&amp;SHCS[[#This Row],[MEDIDA]]&amp;" X "&amp;SHCS[[#This Row],[PITCH]]&amp;" X "&amp;SHCS[[#This Row],[LENGTH]]&amp;".SLDASM"</f>
        <v>B18.3.1M M5 X 0.8 X 10.SLDASM</v>
      </c>
      <c r="P3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 C/T-NUT S45</v>
      </c>
      <c r="Q3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10.SLDASM</v>
      </c>
      <c r="R30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08" spans="1:18" x14ac:dyDescent="0.25">
      <c r="A3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12</v>
      </c>
      <c r="B30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12</v>
      </c>
      <c r="C308" t="s">
        <v>83</v>
      </c>
      <c r="D308" t="s">
        <v>85</v>
      </c>
      <c r="E308" t="s">
        <v>89</v>
      </c>
      <c r="F308" t="s">
        <v>75</v>
      </c>
      <c r="G308" t="s">
        <v>81</v>
      </c>
      <c r="H308" t="s">
        <v>78</v>
      </c>
      <c r="I308" t="s">
        <v>8</v>
      </c>
      <c r="J308" t="s">
        <v>64</v>
      </c>
      <c r="K308">
        <v>0.8</v>
      </c>
      <c r="L308">
        <v>12</v>
      </c>
      <c r="M308" t="str">
        <f>_xlfn.XLOOKUP(SHCS[[#This Row],[QUERY]],NUTS[MEDIDA],NUTS[$SLD@T-NUT-1],0/0,0,1)&amp;".SLDPRT"</f>
        <v>13127.SLDPRT</v>
      </c>
      <c r="N308" t="str">
        <f>SHCS[[#This Row],[SERIE]]&amp;SHCS[[#This Row],[MEDIDA]]</f>
        <v>S45M5</v>
      </c>
      <c r="O308" t="str">
        <f>SHCS[[#This Row],[SCREW]]&amp;" "&amp;SHCS[[#This Row],[MEDIDA]]&amp;" X "&amp;SHCS[[#This Row],[PITCH]]&amp;" X "&amp;SHCS[[#This Row],[LENGTH]]&amp;".SLDASM"</f>
        <v>B18.3.1M M5 X 0.8 X 12.SLDASM</v>
      </c>
      <c r="P3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12 C/T-NUT S45</v>
      </c>
      <c r="Q3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12.SLDASM</v>
      </c>
      <c r="R30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09" spans="1:18" x14ac:dyDescent="0.25">
      <c r="A3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16</v>
      </c>
      <c r="B30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16</v>
      </c>
      <c r="C309" t="s">
        <v>83</v>
      </c>
      <c r="D309" t="s">
        <v>85</v>
      </c>
      <c r="E309" t="s">
        <v>89</v>
      </c>
      <c r="F309" t="s">
        <v>75</v>
      </c>
      <c r="G309" t="s">
        <v>81</v>
      </c>
      <c r="H309" t="s">
        <v>78</v>
      </c>
      <c r="I309" t="s">
        <v>8</v>
      </c>
      <c r="J309" t="s">
        <v>64</v>
      </c>
      <c r="K309">
        <v>0.8</v>
      </c>
      <c r="L309">
        <v>16</v>
      </c>
      <c r="M309" t="str">
        <f>_xlfn.XLOOKUP(SHCS[[#This Row],[QUERY]],NUTS[MEDIDA],NUTS[$SLD@T-NUT-1],0/0,0,1)&amp;".SLDPRT"</f>
        <v>13127.SLDPRT</v>
      </c>
      <c r="N309" t="str">
        <f>SHCS[[#This Row],[SERIE]]&amp;SHCS[[#This Row],[MEDIDA]]</f>
        <v>S45M5</v>
      </c>
      <c r="O309" t="str">
        <f>SHCS[[#This Row],[SCREW]]&amp;" "&amp;SHCS[[#This Row],[MEDIDA]]&amp;" X "&amp;SHCS[[#This Row],[PITCH]]&amp;" X "&amp;SHCS[[#This Row],[LENGTH]]&amp;".SLDASM"</f>
        <v>B18.3.1M M5 X 0.8 X 16.SLDASM</v>
      </c>
      <c r="P3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16 C/T-NUT S45</v>
      </c>
      <c r="Q3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16.SLDASM</v>
      </c>
      <c r="R30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0" spans="1:18" x14ac:dyDescent="0.25">
      <c r="A3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20</v>
      </c>
      <c r="B31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20</v>
      </c>
      <c r="C310" t="s">
        <v>83</v>
      </c>
      <c r="D310" t="s">
        <v>85</v>
      </c>
      <c r="E310" t="s">
        <v>89</v>
      </c>
      <c r="F310" t="s">
        <v>75</v>
      </c>
      <c r="G310" t="s">
        <v>81</v>
      </c>
      <c r="H310" t="s">
        <v>78</v>
      </c>
      <c r="I310" t="s">
        <v>8</v>
      </c>
      <c r="J310" t="s">
        <v>64</v>
      </c>
      <c r="K310">
        <v>0.8</v>
      </c>
      <c r="L310">
        <v>20</v>
      </c>
      <c r="M310" t="str">
        <f>_xlfn.XLOOKUP(SHCS[[#This Row],[QUERY]],NUTS[MEDIDA],NUTS[$SLD@T-NUT-1],0/0,0,1)&amp;".SLDPRT"</f>
        <v>13127.SLDPRT</v>
      </c>
      <c r="N310" t="str">
        <f>SHCS[[#This Row],[SERIE]]&amp;SHCS[[#This Row],[MEDIDA]]</f>
        <v>S45M5</v>
      </c>
      <c r="O310" t="str">
        <f>SHCS[[#This Row],[SCREW]]&amp;" "&amp;SHCS[[#This Row],[MEDIDA]]&amp;" X "&amp;SHCS[[#This Row],[PITCH]]&amp;" X "&amp;SHCS[[#This Row],[LENGTH]]&amp;".SLDASM"</f>
        <v>B18.3.1M M5 X 0.8 X 20.SLDASM</v>
      </c>
      <c r="P3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20 C/T-NUT S45</v>
      </c>
      <c r="Q3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20.SLDASM</v>
      </c>
      <c r="R31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1" spans="1:18" x14ac:dyDescent="0.25">
      <c r="A3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25</v>
      </c>
      <c r="B31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25</v>
      </c>
      <c r="C311" t="s">
        <v>83</v>
      </c>
      <c r="D311" t="s">
        <v>85</v>
      </c>
      <c r="E311" t="s">
        <v>89</v>
      </c>
      <c r="F311" t="s">
        <v>75</v>
      </c>
      <c r="G311" t="s">
        <v>81</v>
      </c>
      <c r="H311" t="s">
        <v>78</v>
      </c>
      <c r="I311" t="s">
        <v>8</v>
      </c>
      <c r="J311" t="s">
        <v>64</v>
      </c>
      <c r="K311">
        <v>0.8</v>
      </c>
      <c r="L311">
        <v>25</v>
      </c>
      <c r="M311" t="str">
        <f>_xlfn.XLOOKUP(SHCS[[#This Row],[QUERY]],NUTS[MEDIDA],NUTS[$SLD@T-NUT-1],0/0,0,1)&amp;".SLDPRT"</f>
        <v>13127.SLDPRT</v>
      </c>
      <c r="N311" t="str">
        <f>SHCS[[#This Row],[SERIE]]&amp;SHCS[[#This Row],[MEDIDA]]</f>
        <v>S45M5</v>
      </c>
      <c r="O311" t="str">
        <f>SHCS[[#This Row],[SCREW]]&amp;" "&amp;SHCS[[#This Row],[MEDIDA]]&amp;" X "&amp;SHCS[[#This Row],[PITCH]]&amp;" X "&amp;SHCS[[#This Row],[LENGTH]]&amp;".SLDASM"</f>
        <v>B18.3.1M M5 X 0.8 X 25.SLDASM</v>
      </c>
      <c r="P3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25 C/T-NUT S45</v>
      </c>
      <c r="Q3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25.SLDASM</v>
      </c>
      <c r="R31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2" spans="1:18" x14ac:dyDescent="0.25">
      <c r="A3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30</v>
      </c>
      <c r="B31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30</v>
      </c>
      <c r="C312" t="s">
        <v>83</v>
      </c>
      <c r="D312" t="s">
        <v>85</v>
      </c>
      <c r="E312" t="s">
        <v>89</v>
      </c>
      <c r="F312" t="s">
        <v>75</v>
      </c>
      <c r="G312" t="s">
        <v>81</v>
      </c>
      <c r="H312" t="s">
        <v>78</v>
      </c>
      <c r="I312" t="s">
        <v>8</v>
      </c>
      <c r="J312" t="s">
        <v>64</v>
      </c>
      <c r="K312">
        <v>0.8</v>
      </c>
      <c r="L312">
        <v>30</v>
      </c>
      <c r="M312" t="str">
        <f>_xlfn.XLOOKUP(SHCS[[#This Row],[QUERY]],NUTS[MEDIDA],NUTS[$SLD@T-NUT-1],0/0,0,1)&amp;".SLDPRT"</f>
        <v>13127.SLDPRT</v>
      </c>
      <c r="N312" t="str">
        <f>SHCS[[#This Row],[SERIE]]&amp;SHCS[[#This Row],[MEDIDA]]</f>
        <v>S45M5</v>
      </c>
      <c r="O312" t="str">
        <f>SHCS[[#This Row],[SCREW]]&amp;" "&amp;SHCS[[#This Row],[MEDIDA]]&amp;" X "&amp;SHCS[[#This Row],[PITCH]]&amp;" X "&amp;SHCS[[#This Row],[LENGTH]]&amp;".SLDASM"</f>
        <v>B18.3.1M M5 X 0.8 X 30.SLDASM</v>
      </c>
      <c r="P3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30 C/T-NUT S45</v>
      </c>
      <c r="Q3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30.SLDASM</v>
      </c>
      <c r="R31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3" spans="1:18" x14ac:dyDescent="0.25">
      <c r="A3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35</v>
      </c>
      <c r="B31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35</v>
      </c>
      <c r="C313" t="s">
        <v>83</v>
      </c>
      <c r="D313" t="s">
        <v>85</v>
      </c>
      <c r="E313" t="s">
        <v>89</v>
      </c>
      <c r="F313" t="s">
        <v>75</v>
      </c>
      <c r="G313" t="s">
        <v>81</v>
      </c>
      <c r="H313" t="s">
        <v>78</v>
      </c>
      <c r="I313" t="s">
        <v>8</v>
      </c>
      <c r="J313" t="s">
        <v>64</v>
      </c>
      <c r="K313">
        <v>0.8</v>
      </c>
      <c r="L313">
        <v>35</v>
      </c>
      <c r="M313" t="str">
        <f>_xlfn.XLOOKUP(SHCS[[#This Row],[QUERY]],NUTS[MEDIDA],NUTS[$SLD@T-NUT-1],0/0,0,1)&amp;".SLDPRT"</f>
        <v>13127.SLDPRT</v>
      </c>
      <c r="N313" t="str">
        <f>SHCS[[#This Row],[SERIE]]&amp;SHCS[[#This Row],[MEDIDA]]</f>
        <v>S45M5</v>
      </c>
      <c r="O313" t="str">
        <f>SHCS[[#This Row],[SCREW]]&amp;" "&amp;SHCS[[#This Row],[MEDIDA]]&amp;" X "&amp;SHCS[[#This Row],[PITCH]]&amp;" X "&amp;SHCS[[#This Row],[LENGTH]]&amp;".SLDASM"</f>
        <v>B18.3.1M M5 X 0.8 X 35.SLDASM</v>
      </c>
      <c r="P3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35 C/T-NUT S45</v>
      </c>
      <c r="Q3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35.SLDASM</v>
      </c>
      <c r="R31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4" spans="1:18" x14ac:dyDescent="0.25">
      <c r="A3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40</v>
      </c>
      <c r="B31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40</v>
      </c>
      <c r="C314" t="s">
        <v>83</v>
      </c>
      <c r="D314" t="s">
        <v>85</v>
      </c>
      <c r="E314" t="s">
        <v>89</v>
      </c>
      <c r="F314" t="s">
        <v>75</v>
      </c>
      <c r="G314" t="s">
        <v>81</v>
      </c>
      <c r="H314" t="s">
        <v>78</v>
      </c>
      <c r="I314" t="s">
        <v>8</v>
      </c>
      <c r="J314" t="s">
        <v>64</v>
      </c>
      <c r="K314">
        <v>0.8</v>
      </c>
      <c r="L314">
        <v>40</v>
      </c>
      <c r="M314" t="str">
        <f>_xlfn.XLOOKUP(SHCS[[#This Row],[QUERY]],NUTS[MEDIDA],NUTS[$SLD@T-NUT-1],0/0,0,1)&amp;".SLDPRT"</f>
        <v>13127.SLDPRT</v>
      </c>
      <c r="N314" t="str">
        <f>SHCS[[#This Row],[SERIE]]&amp;SHCS[[#This Row],[MEDIDA]]</f>
        <v>S45M5</v>
      </c>
      <c r="O314" t="str">
        <f>SHCS[[#This Row],[SCREW]]&amp;" "&amp;SHCS[[#This Row],[MEDIDA]]&amp;" X "&amp;SHCS[[#This Row],[PITCH]]&amp;" X "&amp;SHCS[[#This Row],[LENGTH]]&amp;".SLDASM"</f>
        <v>B18.3.1M M5 X 0.8 X 40.SLDASM</v>
      </c>
      <c r="P3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40 C/T-NUT S45</v>
      </c>
      <c r="Q3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40.SLDASM</v>
      </c>
      <c r="R31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5" spans="1:18" x14ac:dyDescent="0.25">
      <c r="A3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45</v>
      </c>
      <c r="B31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45</v>
      </c>
      <c r="C315" t="s">
        <v>83</v>
      </c>
      <c r="D315" t="s">
        <v>85</v>
      </c>
      <c r="E315" t="s">
        <v>89</v>
      </c>
      <c r="F315" t="s">
        <v>75</v>
      </c>
      <c r="G315" t="s">
        <v>81</v>
      </c>
      <c r="H315" t="s">
        <v>78</v>
      </c>
      <c r="I315" t="s">
        <v>8</v>
      </c>
      <c r="J315" t="s">
        <v>64</v>
      </c>
      <c r="K315">
        <v>0.8</v>
      </c>
      <c r="L315">
        <v>45</v>
      </c>
      <c r="M315" t="str">
        <f>_xlfn.XLOOKUP(SHCS[[#This Row],[QUERY]],NUTS[MEDIDA],NUTS[$SLD@T-NUT-1],0/0,0,1)&amp;".SLDPRT"</f>
        <v>13127.SLDPRT</v>
      </c>
      <c r="N315" t="str">
        <f>SHCS[[#This Row],[SERIE]]&amp;SHCS[[#This Row],[MEDIDA]]</f>
        <v>S45M5</v>
      </c>
      <c r="O315" t="str">
        <f>SHCS[[#This Row],[SCREW]]&amp;" "&amp;SHCS[[#This Row],[MEDIDA]]&amp;" X "&amp;SHCS[[#This Row],[PITCH]]&amp;" X "&amp;SHCS[[#This Row],[LENGTH]]&amp;".SLDASM"</f>
        <v>B18.3.1M M5 X 0.8 X 45.SLDASM</v>
      </c>
      <c r="P3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45 C/T-NUT S45</v>
      </c>
      <c r="Q3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45.SLDASM</v>
      </c>
      <c r="R31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6" spans="1:18" x14ac:dyDescent="0.25">
      <c r="A3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50</v>
      </c>
      <c r="B31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50</v>
      </c>
      <c r="C316" t="s">
        <v>83</v>
      </c>
      <c r="D316" t="s">
        <v>85</v>
      </c>
      <c r="E316" t="s">
        <v>89</v>
      </c>
      <c r="F316" t="s">
        <v>75</v>
      </c>
      <c r="G316" t="s">
        <v>81</v>
      </c>
      <c r="H316" t="s">
        <v>78</v>
      </c>
      <c r="I316" t="s">
        <v>8</v>
      </c>
      <c r="J316" t="s">
        <v>64</v>
      </c>
      <c r="K316">
        <v>0.8</v>
      </c>
      <c r="L316">
        <v>50</v>
      </c>
      <c r="M316" t="str">
        <f>_xlfn.XLOOKUP(SHCS[[#This Row],[QUERY]],NUTS[MEDIDA],NUTS[$SLD@T-NUT-1],0/0,0,1)&amp;".SLDPRT"</f>
        <v>13127.SLDPRT</v>
      </c>
      <c r="N316" t="str">
        <f>SHCS[[#This Row],[SERIE]]&amp;SHCS[[#This Row],[MEDIDA]]</f>
        <v>S45M5</v>
      </c>
      <c r="O316" t="str">
        <f>SHCS[[#This Row],[SCREW]]&amp;" "&amp;SHCS[[#This Row],[MEDIDA]]&amp;" X "&amp;SHCS[[#This Row],[PITCH]]&amp;" X "&amp;SHCS[[#This Row],[LENGTH]]&amp;".SLDASM"</f>
        <v>B18.3.1M M5 X 0.8 X 50.SLDASM</v>
      </c>
      <c r="P3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50 C/T-NUT S45</v>
      </c>
      <c r="Q3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50.SLDASM</v>
      </c>
      <c r="R31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7" spans="1:18" x14ac:dyDescent="0.25">
      <c r="A3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55</v>
      </c>
      <c r="B31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55</v>
      </c>
      <c r="C317" t="s">
        <v>83</v>
      </c>
      <c r="D317" t="s">
        <v>85</v>
      </c>
      <c r="E317" t="s">
        <v>89</v>
      </c>
      <c r="F317" t="s">
        <v>75</v>
      </c>
      <c r="G317" t="s">
        <v>81</v>
      </c>
      <c r="H317" t="s">
        <v>78</v>
      </c>
      <c r="I317" t="s">
        <v>8</v>
      </c>
      <c r="J317" t="s">
        <v>64</v>
      </c>
      <c r="K317">
        <v>0.8</v>
      </c>
      <c r="L317">
        <v>55</v>
      </c>
      <c r="M317" t="str">
        <f>_xlfn.XLOOKUP(SHCS[[#This Row],[QUERY]],NUTS[MEDIDA],NUTS[$SLD@T-NUT-1],0/0,0,1)&amp;".SLDPRT"</f>
        <v>13127.SLDPRT</v>
      </c>
      <c r="N317" t="str">
        <f>SHCS[[#This Row],[SERIE]]&amp;SHCS[[#This Row],[MEDIDA]]</f>
        <v>S45M5</v>
      </c>
      <c r="O317" t="str">
        <f>SHCS[[#This Row],[SCREW]]&amp;" "&amp;SHCS[[#This Row],[MEDIDA]]&amp;" X "&amp;SHCS[[#This Row],[PITCH]]&amp;" X "&amp;SHCS[[#This Row],[LENGTH]]&amp;".SLDASM"</f>
        <v>B18.3.1M M5 X 0.8 X 55.SLDASM</v>
      </c>
      <c r="P3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55 C/T-NUT S45</v>
      </c>
      <c r="Q3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55.SLDASM</v>
      </c>
      <c r="R31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8" spans="1:18" x14ac:dyDescent="0.25">
      <c r="A3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60</v>
      </c>
      <c r="B31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60</v>
      </c>
      <c r="C318" t="s">
        <v>83</v>
      </c>
      <c r="D318" t="s">
        <v>85</v>
      </c>
      <c r="E318" t="s">
        <v>89</v>
      </c>
      <c r="F318" t="s">
        <v>75</v>
      </c>
      <c r="G318" t="s">
        <v>81</v>
      </c>
      <c r="H318" t="s">
        <v>78</v>
      </c>
      <c r="I318" t="s">
        <v>8</v>
      </c>
      <c r="J318" t="s">
        <v>64</v>
      </c>
      <c r="K318">
        <v>0.8</v>
      </c>
      <c r="L318">
        <v>60</v>
      </c>
      <c r="M318" t="str">
        <f>_xlfn.XLOOKUP(SHCS[[#This Row],[QUERY]],NUTS[MEDIDA],NUTS[$SLD@T-NUT-1],0/0,0,1)&amp;".SLDPRT"</f>
        <v>13127.SLDPRT</v>
      </c>
      <c r="N318" t="str">
        <f>SHCS[[#This Row],[SERIE]]&amp;SHCS[[#This Row],[MEDIDA]]</f>
        <v>S45M5</v>
      </c>
      <c r="O318" t="str">
        <f>SHCS[[#This Row],[SCREW]]&amp;" "&amp;SHCS[[#This Row],[MEDIDA]]&amp;" X "&amp;SHCS[[#This Row],[PITCH]]&amp;" X "&amp;SHCS[[#This Row],[LENGTH]]&amp;".SLDASM"</f>
        <v>B18.3.1M M5 X 0.8 X 60.SLDASM</v>
      </c>
      <c r="P3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60 C/T-NUT S45</v>
      </c>
      <c r="Q3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60.SLDASM</v>
      </c>
      <c r="R31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19" spans="1:18" x14ac:dyDescent="0.25">
      <c r="A3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65</v>
      </c>
      <c r="B31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65</v>
      </c>
      <c r="C319" t="s">
        <v>83</v>
      </c>
      <c r="D319" t="s">
        <v>85</v>
      </c>
      <c r="E319" t="s">
        <v>89</v>
      </c>
      <c r="F319" t="s">
        <v>75</v>
      </c>
      <c r="G319" t="s">
        <v>81</v>
      </c>
      <c r="H319" t="s">
        <v>78</v>
      </c>
      <c r="I319" t="s">
        <v>8</v>
      </c>
      <c r="J319" t="s">
        <v>64</v>
      </c>
      <c r="K319">
        <v>0.8</v>
      </c>
      <c r="L319">
        <v>65</v>
      </c>
      <c r="M319" t="str">
        <f>_xlfn.XLOOKUP(SHCS[[#This Row],[QUERY]],NUTS[MEDIDA],NUTS[$SLD@T-NUT-1],0/0,0,1)&amp;".SLDPRT"</f>
        <v>13127.SLDPRT</v>
      </c>
      <c r="N319" t="str">
        <f>SHCS[[#This Row],[SERIE]]&amp;SHCS[[#This Row],[MEDIDA]]</f>
        <v>S45M5</v>
      </c>
      <c r="O319" t="str">
        <f>SHCS[[#This Row],[SCREW]]&amp;" "&amp;SHCS[[#This Row],[MEDIDA]]&amp;" X "&amp;SHCS[[#This Row],[PITCH]]&amp;" X "&amp;SHCS[[#This Row],[LENGTH]]&amp;".SLDASM"</f>
        <v>B18.3.1M M5 X 0.8 X 65.SLDASM</v>
      </c>
      <c r="P3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65 C/T-NUT S45</v>
      </c>
      <c r="Q3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65.SLDASM</v>
      </c>
      <c r="R31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20" spans="1:18" x14ac:dyDescent="0.25">
      <c r="A3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70</v>
      </c>
      <c r="B32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70</v>
      </c>
      <c r="C320" t="s">
        <v>83</v>
      </c>
      <c r="D320" t="s">
        <v>85</v>
      </c>
      <c r="E320" t="s">
        <v>89</v>
      </c>
      <c r="F320" t="s">
        <v>75</v>
      </c>
      <c r="G320" t="s">
        <v>81</v>
      </c>
      <c r="H320" t="s">
        <v>78</v>
      </c>
      <c r="I320" t="s">
        <v>8</v>
      </c>
      <c r="J320" t="s">
        <v>64</v>
      </c>
      <c r="K320">
        <v>0.8</v>
      </c>
      <c r="L320">
        <v>70</v>
      </c>
      <c r="M320" t="str">
        <f>_xlfn.XLOOKUP(SHCS[[#This Row],[QUERY]],NUTS[MEDIDA],NUTS[$SLD@T-NUT-1],0/0,0,1)&amp;".SLDPRT"</f>
        <v>13127.SLDPRT</v>
      </c>
      <c r="N320" t="str">
        <f>SHCS[[#This Row],[SERIE]]&amp;SHCS[[#This Row],[MEDIDA]]</f>
        <v>S45M5</v>
      </c>
      <c r="O320" t="str">
        <f>SHCS[[#This Row],[SCREW]]&amp;" "&amp;SHCS[[#This Row],[MEDIDA]]&amp;" X "&amp;SHCS[[#This Row],[PITCH]]&amp;" X "&amp;SHCS[[#This Row],[LENGTH]]&amp;".SLDASM"</f>
        <v>B18.3.1M M5 X 0.8 X 70.SLDASM</v>
      </c>
      <c r="P3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70 C/T-NUT S45</v>
      </c>
      <c r="Q3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70.SLDASM</v>
      </c>
      <c r="R32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21" spans="1:18" x14ac:dyDescent="0.25">
      <c r="A3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80</v>
      </c>
      <c r="B32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80</v>
      </c>
      <c r="C321" t="s">
        <v>83</v>
      </c>
      <c r="D321" t="s">
        <v>85</v>
      </c>
      <c r="E321" t="s">
        <v>89</v>
      </c>
      <c r="F321" t="s">
        <v>75</v>
      </c>
      <c r="G321" t="s">
        <v>81</v>
      </c>
      <c r="H321" t="s">
        <v>78</v>
      </c>
      <c r="I321" t="s">
        <v>8</v>
      </c>
      <c r="J321" t="s">
        <v>64</v>
      </c>
      <c r="K321">
        <v>0.8</v>
      </c>
      <c r="L321">
        <v>80</v>
      </c>
      <c r="M321" t="str">
        <f>_xlfn.XLOOKUP(SHCS[[#This Row],[QUERY]],NUTS[MEDIDA],NUTS[$SLD@T-NUT-1],0/0,0,1)&amp;".SLDPRT"</f>
        <v>13127.SLDPRT</v>
      </c>
      <c r="N321" t="str">
        <f>SHCS[[#This Row],[SERIE]]&amp;SHCS[[#This Row],[MEDIDA]]</f>
        <v>S45M5</v>
      </c>
      <c r="O321" t="str">
        <f>SHCS[[#This Row],[SCREW]]&amp;" "&amp;SHCS[[#This Row],[MEDIDA]]&amp;" X "&amp;SHCS[[#This Row],[PITCH]]&amp;" X "&amp;SHCS[[#This Row],[LENGTH]]&amp;".SLDASM"</f>
        <v>B18.3.1M M5 X 0.8 X 80.SLDASM</v>
      </c>
      <c r="P3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80 C/T-NUT S45</v>
      </c>
      <c r="Q3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80.SLDASM</v>
      </c>
      <c r="R32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22" spans="1:18" x14ac:dyDescent="0.25">
      <c r="A3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90</v>
      </c>
      <c r="B32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90</v>
      </c>
      <c r="C322" t="s">
        <v>83</v>
      </c>
      <c r="D322" t="s">
        <v>85</v>
      </c>
      <c r="E322" t="s">
        <v>89</v>
      </c>
      <c r="F322" t="s">
        <v>75</v>
      </c>
      <c r="G322" t="s">
        <v>81</v>
      </c>
      <c r="H322" t="s">
        <v>78</v>
      </c>
      <c r="I322" t="s">
        <v>8</v>
      </c>
      <c r="J322" t="s">
        <v>64</v>
      </c>
      <c r="K322">
        <v>0.8</v>
      </c>
      <c r="L322">
        <v>90</v>
      </c>
      <c r="M322" t="str">
        <f>_xlfn.XLOOKUP(SHCS[[#This Row],[QUERY]],NUTS[MEDIDA],NUTS[$SLD@T-NUT-1],0/0,0,1)&amp;".SLDPRT"</f>
        <v>13127.SLDPRT</v>
      </c>
      <c r="N322" t="str">
        <f>SHCS[[#This Row],[SERIE]]&amp;SHCS[[#This Row],[MEDIDA]]</f>
        <v>S45M5</v>
      </c>
      <c r="O322" t="str">
        <f>SHCS[[#This Row],[SCREW]]&amp;" "&amp;SHCS[[#This Row],[MEDIDA]]&amp;" X "&amp;SHCS[[#This Row],[PITCH]]&amp;" X "&amp;SHCS[[#This Row],[LENGTH]]&amp;".SLDASM"</f>
        <v>B18.3.1M M5 X 0.8 X 90.SLDASM</v>
      </c>
      <c r="P3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90 C/T-NUT S45</v>
      </c>
      <c r="Q3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90.SLDASM</v>
      </c>
      <c r="R32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23" spans="1:18" x14ac:dyDescent="0.25">
      <c r="A3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STEEL\M5\B18.3.1M SS W_T-NUT S45 M5 X 0.8 X 100</v>
      </c>
      <c r="B32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M5 X 0.8 X 100</v>
      </c>
      <c r="C323" t="s">
        <v>83</v>
      </c>
      <c r="D323" t="s">
        <v>85</v>
      </c>
      <c r="E323" t="s">
        <v>89</v>
      </c>
      <c r="F323" t="s">
        <v>75</v>
      </c>
      <c r="G323" t="s">
        <v>81</v>
      </c>
      <c r="H323" t="s">
        <v>78</v>
      </c>
      <c r="I323" t="s">
        <v>8</v>
      </c>
      <c r="J323" t="s">
        <v>64</v>
      </c>
      <c r="K323">
        <v>0.8</v>
      </c>
      <c r="L323">
        <v>100</v>
      </c>
      <c r="M323" t="str">
        <f>_xlfn.XLOOKUP(SHCS[[#This Row],[QUERY]],NUTS[MEDIDA],NUTS[$SLD@T-NUT-1],0/0,0,1)&amp;".SLDPRT"</f>
        <v>13127.SLDPRT</v>
      </c>
      <c r="N323" t="str">
        <f>SHCS[[#This Row],[SERIE]]&amp;SHCS[[#This Row],[MEDIDA]]</f>
        <v>S45M5</v>
      </c>
      <c r="O323" t="str">
        <f>SHCS[[#This Row],[SCREW]]&amp;" "&amp;SHCS[[#This Row],[MEDIDA]]&amp;" X "&amp;SHCS[[#This Row],[PITCH]]&amp;" X "&amp;SHCS[[#This Row],[LENGTH]]&amp;".SLDASM"</f>
        <v>B18.3.1M M5 X 0.8 X 100.SLDASM</v>
      </c>
      <c r="P3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M5 X 0.8 X 100 C/T-NUT S45</v>
      </c>
      <c r="Q3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STEEL\ASSEMBLIES\M5\B18.3.1M M5 X 0.8 X 100.SLDASM</v>
      </c>
      <c r="R32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324" spans="1:18" x14ac:dyDescent="0.25">
      <c r="A3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10</v>
      </c>
      <c r="B32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10</v>
      </c>
      <c r="C324" t="s">
        <v>83</v>
      </c>
      <c r="D324" t="s">
        <v>85</v>
      </c>
      <c r="E324" t="s">
        <v>89</v>
      </c>
      <c r="F324" t="s">
        <v>75</v>
      </c>
      <c r="G324" t="s">
        <v>81</v>
      </c>
      <c r="H324" t="s">
        <v>78</v>
      </c>
      <c r="I324" t="s">
        <v>9</v>
      </c>
      <c r="J324" t="s">
        <v>64</v>
      </c>
      <c r="K324">
        <v>1</v>
      </c>
      <c r="L324">
        <v>10</v>
      </c>
      <c r="M324" t="str">
        <f>_xlfn.XLOOKUP(SHCS[[#This Row],[QUERY]],NUTS[MEDIDA],NUTS[$SLD@T-NUT-1],0/0,0,1)&amp;".SLDPRT"</f>
        <v>13129.SLDPRT</v>
      </c>
      <c r="N324" t="str">
        <f>SHCS[[#This Row],[SERIE]]&amp;SHCS[[#This Row],[MEDIDA]]</f>
        <v>S45M6</v>
      </c>
      <c r="O324" t="str">
        <f>SHCS[[#This Row],[SCREW]]&amp;" "&amp;SHCS[[#This Row],[MEDIDA]]&amp;" X "&amp;SHCS[[#This Row],[PITCH]]&amp;" X "&amp;SHCS[[#This Row],[LENGTH]]&amp;".SLDASM"</f>
        <v>B18.3.1M M6 X 1 X 10.SLDASM</v>
      </c>
      <c r="P3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 C/T-NUT S45</v>
      </c>
      <c r="Q3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10.SLDASM</v>
      </c>
      <c r="R32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25" spans="1:18" x14ac:dyDescent="0.25">
      <c r="A3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12</v>
      </c>
      <c r="B32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12</v>
      </c>
      <c r="C325" t="s">
        <v>83</v>
      </c>
      <c r="D325" t="s">
        <v>85</v>
      </c>
      <c r="E325" t="s">
        <v>89</v>
      </c>
      <c r="F325" t="s">
        <v>75</v>
      </c>
      <c r="G325" t="s">
        <v>81</v>
      </c>
      <c r="H325" t="s">
        <v>78</v>
      </c>
      <c r="I325" t="s">
        <v>9</v>
      </c>
      <c r="J325" t="s">
        <v>64</v>
      </c>
      <c r="K325">
        <v>1</v>
      </c>
      <c r="L325">
        <v>12</v>
      </c>
      <c r="M325" t="str">
        <f>_xlfn.XLOOKUP(SHCS[[#This Row],[QUERY]],NUTS[MEDIDA],NUTS[$SLD@T-NUT-1],0/0,0,1)&amp;".SLDPRT"</f>
        <v>13129.SLDPRT</v>
      </c>
      <c r="N325" t="str">
        <f>SHCS[[#This Row],[SERIE]]&amp;SHCS[[#This Row],[MEDIDA]]</f>
        <v>S45M6</v>
      </c>
      <c r="O325" t="str">
        <f>SHCS[[#This Row],[SCREW]]&amp;" "&amp;SHCS[[#This Row],[MEDIDA]]&amp;" X "&amp;SHCS[[#This Row],[PITCH]]&amp;" X "&amp;SHCS[[#This Row],[LENGTH]]&amp;".SLDASM"</f>
        <v>B18.3.1M M6 X 1 X 12.SLDASM</v>
      </c>
      <c r="P3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 C/T-NUT S45</v>
      </c>
      <c r="Q3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12.SLDASM</v>
      </c>
      <c r="R32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26" spans="1:18" x14ac:dyDescent="0.25">
      <c r="A3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16</v>
      </c>
      <c r="B32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16</v>
      </c>
      <c r="C326" t="s">
        <v>83</v>
      </c>
      <c r="D326" t="s">
        <v>85</v>
      </c>
      <c r="E326" t="s">
        <v>89</v>
      </c>
      <c r="F326" t="s">
        <v>75</v>
      </c>
      <c r="G326" t="s">
        <v>81</v>
      </c>
      <c r="H326" t="s">
        <v>78</v>
      </c>
      <c r="I326" t="s">
        <v>9</v>
      </c>
      <c r="J326" t="s">
        <v>64</v>
      </c>
      <c r="K326">
        <v>1</v>
      </c>
      <c r="L326">
        <v>16</v>
      </c>
      <c r="M326" t="str">
        <f>_xlfn.XLOOKUP(SHCS[[#This Row],[QUERY]],NUTS[MEDIDA],NUTS[$SLD@T-NUT-1],0/0,0,1)&amp;".SLDPRT"</f>
        <v>13129.SLDPRT</v>
      </c>
      <c r="N326" t="str">
        <f>SHCS[[#This Row],[SERIE]]&amp;SHCS[[#This Row],[MEDIDA]]</f>
        <v>S45M6</v>
      </c>
      <c r="O326" t="str">
        <f>SHCS[[#This Row],[SCREW]]&amp;" "&amp;SHCS[[#This Row],[MEDIDA]]&amp;" X "&amp;SHCS[[#This Row],[PITCH]]&amp;" X "&amp;SHCS[[#This Row],[LENGTH]]&amp;".SLDASM"</f>
        <v>B18.3.1M M6 X 1 X 16.SLDASM</v>
      </c>
      <c r="P3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16 C/T-NUT S45</v>
      </c>
      <c r="Q3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16.SLDASM</v>
      </c>
      <c r="R32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27" spans="1:18" x14ac:dyDescent="0.25">
      <c r="A3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20</v>
      </c>
      <c r="B32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20</v>
      </c>
      <c r="C327" t="s">
        <v>83</v>
      </c>
      <c r="D327" t="s">
        <v>85</v>
      </c>
      <c r="E327" t="s">
        <v>89</v>
      </c>
      <c r="F327" t="s">
        <v>75</v>
      </c>
      <c r="G327" t="s">
        <v>81</v>
      </c>
      <c r="H327" t="s">
        <v>78</v>
      </c>
      <c r="I327" t="s">
        <v>9</v>
      </c>
      <c r="J327" t="s">
        <v>64</v>
      </c>
      <c r="K327">
        <v>1</v>
      </c>
      <c r="L327">
        <v>20</v>
      </c>
      <c r="M327" t="str">
        <f>_xlfn.XLOOKUP(SHCS[[#This Row],[QUERY]],NUTS[MEDIDA],NUTS[$SLD@T-NUT-1],0/0,0,1)&amp;".SLDPRT"</f>
        <v>13129.SLDPRT</v>
      </c>
      <c r="N327" t="str">
        <f>SHCS[[#This Row],[SERIE]]&amp;SHCS[[#This Row],[MEDIDA]]</f>
        <v>S45M6</v>
      </c>
      <c r="O327" t="str">
        <f>SHCS[[#This Row],[SCREW]]&amp;" "&amp;SHCS[[#This Row],[MEDIDA]]&amp;" X "&amp;SHCS[[#This Row],[PITCH]]&amp;" X "&amp;SHCS[[#This Row],[LENGTH]]&amp;".SLDASM"</f>
        <v>B18.3.1M M6 X 1 X 20.SLDASM</v>
      </c>
      <c r="P3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20 C/T-NUT S45</v>
      </c>
      <c r="Q3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20.SLDASM</v>
      </c>
      <c r="R32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28" spans="1:18" x14ac:dyDescent="0.25">
      <c r="A3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25</v>
      </c>
      <c r="B32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25</v>
      </c>
      <c r="C328" t="s">
        <v>83</v>
      </c>
      <c r="D328" t="s">
        <v>85</v>
      </c>
      <c r="E328" t="s">
        <v>89</v>
      </c>
      <c r="F328" t="s">
        <v>75</v>
      </c>
      <c r="G328" t="s">
        <v>81</v>
      </c>
      <c r="H328" t="s">
        <v>78</v>
      </c>
      <c r="I328" t="s">
        <v>9</v>
      </c>
      <c r="J328" t="s">
        <v>64</v>
      </c>
      <c r="K328">
        <v>1</v>
      </c>
      <c r="L328">
        <v>25</v>
      </c>
      <c r="M328" t="str">
        <f>_xlfn.XLOOKUP(SHCS[[#This Row],[QUERY]],NUTS[MEDIDA],NUTS[$SLD@T-NUT-1],0/0,0,1)&amp;".SLDPRT"</f>
        <v>13129.SLDPRT</v>
      </c>
      <c r="N328" t="str">
        <f>SHCS[[#This Row],[SERIE]]&amp;SHCS[[#This Row],[MEDIDA]]</f>
        <v>S45M6</v>
      </c>
      <c r="O328" t="str">
        <f>SHCS[[#This Row],[SCREW]]&amp;" "&amp;SHCS[[#This Row],[MEDIDA]]&amp;" X "&amp;SHCS[[#This Row],[PITCH]]&amp;" X "&amp;SHCS[[#This Row],[LENGTH]]&amp;".SLDASM"</f>
        <v>B18.3.1M M6 X 1 X 25.SLDASM</v>
      </c>
      <c r="P3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25 C/T-NUT S45</v>
      </c>
      <c r="Q3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25.SLDASM</v>
      </c>
      <c r="R32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29" spans="1:18" x14ac:dyDescent="0.25">
      <c r="A3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30</v>
      </c>
      <c r="B32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30</v>
      </c>
      <c r="C329" t="s">
        <v>83</v>
      </c>
      <c r="D329" t="s">
        <v>85</v>
      </c>
      <c r="E329" t="s">
        <v>89</v>
      </c>
      <c r="F329" t="s">
        <v>75</v>
      </c>
      <c r="G329" t="s">
        <v>81</v>
      </c>
      <c r="H329" t="s">
        <v>78</v>
      </c>
      <c r="I329" t="s">
        <v>9</v>
      </c>
      <c r="J329" t="s">
        <v>64</v>
      </c>
      <c r="K329">
        <v>1</v>
      </c>
      <c r="L329">
        <v>30</v>
      </c>
      <c r="M329" t="str">
        <f>_xlfn.XLOOKUP(SHCS[[#This Row],[QUERY]],NUTS[MEDIDA],NUTS[$SLD@T-NUT-1],0/0,0,1)&amp;".SLDPRT"</f>
        <v>13129.SLDPRT</v>
      </c>
      <c r="N329" t="str">
        <f>SHCS[[#This Row],[SERIE]]&amp;SHCS[[#This Row],[MEDIDA]]</f>
        <v>S45M6</v>
      </c>
      <c r="O329" t="str">
        <f>SHCS[[#This Row],[SCREW]]&amp;" "&amp;SHCS[[#This Row],[MEDIDA]]&amp;" X "&amp;SHCS[[#This Row],[PITCH]]&amp;" X "&amp;SHCS[[#This Row],[LENGTH]]&amp;".SLDASM"</f>
        <v>B18.3.1M M6 X 1 X 30.SLDASM</v>
      </c>
      <c r="P3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30 C/T-NUT S45</v>
      </c>
      <c r="Q3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30.SLDASM</v>
      </c>
      <c r="R32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0" spans="1:18" x14ac:dyDescent="0.25">
      <c r="A3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35</v>
      </c>
      <c r="B33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35</v>
      </c>
      <c r="C330" t="s">
        <v>83</v>
      </c>
      <c r="D330" t="s">
        <v>85</v>
      </c>
      <c r="E330" t="s">
        <v>89</v>
      </c>
      <c r="F330" t="s">
        <v>75</v>
      </c>
      <c r="G330" t="s">
        <v>81</v>
      </c>
      <c r="H330" t="s">
        <v>78</v>
      </c>
      <c r="I330" t="s">
        <v>9</v>
      </c>
      <c r="J330" t="s">
        <v>64</v>
      </c>
      <c r="K330">
        <v>1</v>
      </c>
      <c r="L330">
        <v>35</v>
      </c>
      <c r="M330" t="str">
        <f>_xlfn.XLOOKUP(SHCS[[#This Row],[QUERY]],NUTS[MEDIDA],NUTS[$SLD@T-NUT-1],0/0,0,1)&amp;".SLDPRT"</f>
        <v>13129.SLDPRT</v>
      </c>
      <c r="N330" t="str">
        <f>SHCS[[#This Row],[SERIE]]&amp;SHCS[[#This Row],[MEDIDA]]</f>
        <v>S45M6</v>
      </c>
      <c r="O330" t="str">
        <f>SHCS[[#This Row],[SCREW]]&amp;" "&amp;SHCS[[#This Row],[MEDIDA]]&amp;" X "&amp;SHCS[[#This Row],[PITCH]]&amp;" X "&amp;SHCS[[#This Row],[LENGTH]]&amp;".SLDASM"</f>
        <v>B18.3.1M M6 X 1 X 35.SLDASM</v>
      </c>
      <c r="P3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35 C/T-NUT S45</v>
      </c>
      <c r="Q3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35.SLDASM</v>
      </c>
      <c r="R33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1" spans="1:18" x14ac:dyDescent="0.25">
      <c r="A3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40</v>
      </c>
      <c r="B33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40</v>
      </c>
      <c r="C331" t="s">
        <v>83</v>
      </c>
      <c r="D331" t="s">
        <v>85</v>
      </c>
      <c r="E331" t="s">
        <v>89</v>
      </c>
      <c r="F331" t="s">
        <v>75</v>
      </c>
      <c r="G331" t="s">
        <v>81</v>
      </c>
      <c r="H331" t="s">
        <v>78</v>
      </c>
      <c r="I331" t="s">
        <v>9</v>
      </c>
      <c r="J331" t="s">
        <v>64</v>
      </c>
      <c r="K331">
        <v>1</v>
      </c>
      <c r="L331">
        <v>40</v>
      </c>
      <c r="M331" t="str">
        <f>_xlfn.XLOOKUP(SHCS[[#This Row],[QUERY]],NUTS[MEDIDA],NUTS[$SLD@T-NUT-1],0/0,0,1)&amp;".SLDPRT"</f>
        <v>13129.SLDPRT</v>
      </c>
      <c r="N331" t="str">
        <f>SHCS[[#This Row],[SERIE]]&amp;SHCS[[#This Row],[MEDIDA]]</f>
        <v>S45M6</v>
      </c>
      <c r="O331" t="str">
        <f>SHCS[[#This Row],[SCREW]]&amp;" "&amp;SHCS[[#This Row],[MEDIDA]]&amp;" X "&amp;SHCS[[#This Row],[PITCH]]&amp;" X "&amp;SHCS[[#This Row],[LENGTH]]&amp;".SLDASM"</f>
        <v>B18.3.1M M6 X 1 X 40.SLDASM</v>
      </c>
      <c r="P3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40 C/T-NUT S45</v>
      </c>
      <c r="Q3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40.SLDASM</v>
      </c>
      <c r="R33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2" spans="1:18" x14ac:dyDescent="0.25">
      <c r="A3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45</v>
      </c>
      <c r="B33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45</v>
      </c>
      <c r="C332" t="s">
        <v>83</v>
      </c>
      <c r="D332" t="s">
        <v>85</v>
      </c>
      <c r="E332" t="s">
        <v>89</v>
      </c>
      <c r="F332" t="s">
        <v>75</v>
      </c>
      <c r="G332" t="s">
        <v>81</v>
      </c>
      <c r="H332" t="s">
        <v>78</v>
      </c>
      <c r="I332" t="s">
        <v>9</v>
      </c>
      <c r="J332" t="s">
        <v>64</v>
      </c>
      <c r="K332">
        <v>1</v>
      </c>
      <c r="L332">
        <v>45</v>
      </c>
      <c r="M332" t="str">
        <f>_xlfn.XLOOKUP(SHCS[[#This Row],[QUERY]],NUTS[MEDIDA],NUTS[$SLD@T-NUT-1],0/0,0,1)&amp;".SLDPRT"</f>
        <v>13129.SLDPRT</v>
      </c>
      <c r="N332" t="str">
        <f>SHCS[[#This Row],[SERIE]]&amp;SHCS[[#This Row],[MEDIDA]]</f>
        <v>S45M6</v>
      </c>
      <c r="O332" t="str">
        <f>SHCS[[#This Row],[SCREW]]&amp;" "&amp;SHCS[[#This Row],[MEDIDA]]&amp;" X "&amp;SHCS[[#This Row],[PITCH]]&amp;" X "&amp;SHCS[[#This Row],[LENGTH]]&amp;".SLDASM"</f>
        <v>B18.3.1M M6 X 1 X 45.SLDASM</v>
      </c>
      <c r="P3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45 C/T-NUT S45</v>
      </c>
      <c r="Q3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45.SLDASM</v>
      </c>
      <c r="R33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3" spans="1:18" x14ac:dyDescent="0.25">
      <c r="A3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50</v>
      </c>
      <c r="B33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50</v>
      </c>
      <c r="C333" t="s">
        <v>83</v>
      </c>
      <c r="D333" t="s">
        <v>85</v>
      </c>
      <c r="E333" t="s">
        <v>89</v>
      </c>
      <c r="F333" t="s">
        <v>75</v>
      </c>
      <c r="G333" t="s">
        <v>81</v>
      </c>
      <c r="H333" t="s">
        <v>78</v>
      </c>
      <c r="I333" t="s">
        <v>9</v>
      </c>
      <c r="J333" t="s">
        <v>64</v>
      </c>
      <c r="K333">
        <v>1</v>
      </c>
      <c r="L333">
        <v>50</v>
      </c>
      <c r="M333" t="str">
        <f>_xlfn.XLOOKUP(SHCS[[#This Row],[QUERY]],NUTS[MEDIDA],NUTS[$SLD@T-NUT-1],0/0,0,1)&amp;".SLDPRT"</f>
        <v>13129.SLDPRT</v>
      </c>
      <c r="N333" t="str">
        <f>SHCS[[#This Row],[SERIE]]&amp;SHCS[[#This Row],[MEDIDA]]</f>
        <v>S45M6</v>
      </c>
      <c r="O333" t="str">
        <f>SHCS[[#This Row],[SCREW]]&amp;" "&amp;SHCS[[#This Row],[MEDIDA]]&amp;" X "&amp;SHCS[[#This Row],[PITCH]]&amp;" X "&amp;SHCS[[#This Row],[LENGTH]]&amp;".SLDASM"</f>
        <v>B18.3.1M M6 X 1 X 50.SLDASM</v>
      </c>
      <c r="P3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50 C/T-NUT S45</v>
      </c>
      <c r="Q3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50.SLDASM</v>
      </c>
      <c r="R33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4" spans="1:18" x14ac:dyDescent="0.25">
      <c r="A3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55</v>
      </c>
      <c r="B33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55</v>
      </c>
      <c r="C334" t="s">
        <v>83</v>
      </c>
      <c r="D334" t="s">
        <v>85</v>
      </c>
      <c r="E334" t="s">
        <v>89</v>
      </c>
      <c r="F334" t="s">
        <v>75</v>
      </c>
      <c r="G334" t="s">
        <v>81</v>
      </c>
      <c r="H334" t="s">
        <v>78</v>
      </c>
      <c r="I334" t="s">
        <v>9</v>
      </c>
      <c r="J334" t="s">
        <v>64</v>
      </c>
      <c r="K334">
        <v>1</v>
      </c>
      <c r="L334">
        <v>55</v>
      </c>
      <c r="M334" t="str">
        <f>_xlfn.XLOOKUP(SHCS[[#This Row],[QUERY]],NUTS[MEDIDA],NUTS[$SLD@T-NUT-1],0/0,0,1)&amp;".SLDPRT"</f>
        <v>13129.SLDPRT</v>
      </c>
      <c r="N334" t="str">
        <f>SHCS[[#This Row],[SERIE]]&amp;SHCS[[#This Row],[MEDIDA]]</f>
        <v>S45M6</v>
      </c>
      <c r="O334" t="str">
        <f>SHCS[[#This Row],[SCREW]]&amp;" "&amp;SHCS[[#This Row],[MEDIDA]]&amp;" X "&amp;SHCS[[#This Row],[PITCH]]&amp;" X "&amp;SHCS[[#This Row],[LENGTH]]&amp;".SLDASM"</f>
        <v>B18.3.1M M6 X 1 X 55.SLDASM</v>
      </c>
      <c r="P3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55 C/T-NUT S45</v>
      </c>
      <c r="Q3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55.SLDASM</v>
      </c>
      <c r="R33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5" spans="1:18" x14ac:dyDescent="0.25">
      <c r="A3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60</v>
      </c>
      <c r="B33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60</v>
      </c>
      <c r="C335" t="s">
        <v>83</v>
      </c>
      <c r="D335" t="s">
        <v>85</v>
      </c>
      <c r="E335" t="s">
        <v>89</v>
      </c>
      <c r="F335" t="s">
        <v>75</v>
      </c>
      <c r="G335" t="s">
        <v>81</v>
      </c>
      <c r="H335" t="s">
        <v>78</v>
      </c>
      <c r="I335" t="s">
        <v>9</v>
      </c>
      <c r="J335" t="s">
        <v>64</v>
      </c>
      <c r="K335">
        <v>1</v>
      </c>
      <c r="L335">
        <v>60</v>
      </c>
      <c r="M335" t="str">
        <f>_xlfn.XLOOKUP(SHCS[[#This Row],[QUERY]],NUTS[MEDIDA],NUTS[$SLD@T-NUT-1],0/0,0,1)&amp;".SLDPRT"</f>
        <v>13129.SLDPRT</v>
      </c>
      <c r="N335" t="str">
        <f>SHCS[[#This Row],[SERIE]]&amp;SHCS[[#This Row],[MEDIDA]]</f>
        <v>S45M6</v>
      </c>
      <c r="O335" t="str">
        <f>SHCS[[#This Row],[SCREW]]&amp;" "&amp;SHCS[[#This Row],[MEDIDA]]&amp;" X "&amp;SHCS[[#This Row],[PITCH]]&amp;" X "&amp;SHCS[[#This Row],[LENGTH]]&amp;".SLDASM"</f>
        <v>B18.3.1M M6 X 1 X 60.SLDASM</v>
      </c>
      <c r="P3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60 C/T-NUT S45</v>
      </c>
      <c r="Q3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60.SLDASM</v>
      </c>
      <c r="R33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6" spans="1:18" x14ac:dyDescent="0.25">
      <c r="A3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65</v>
      </c>
      <c r="B33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65</v>
      </c>
      <c r="C336" t="s">
        <v>83</v>
      </c>
      <c r="D336" t="s">
        <v>85</v>
      </c>
      <c r="E336" t="s">
        <v>89</v>
      </c>
      <c r="F336" t="s">
        <v>75</v>
      </c>
      <c r="G336" t="s">
        <v>81</v>
      </c>
      <c r="H336" t="s">
        <v>78</v>
      </c>
      <c r="I336" t="s">
        <v>9</v>
      </c>
      <c r="J336" t="s">
        <v>64</v>
      </c>
      <c r="K336">
        <v>1</v>
      </c>
      <c r="L336">
        <v>65</v>
      </c>
      <c r="M336" t="str">
        <f>_xlfn.XLOOKUP(SHCS[[#This Row],[QUERY]],NUTS[MEDIDA],NUTS[$SLD@T-NUT-1],0/0,0,1)&amp;".SLDPRT"</f>
        <v>13129.SLDPRT</v>
      </c>
      <c r="N336" t="str">
        <f>SHCS[[#This Row],[SERIE]]&amp;SHCS[[#This Row],[MEDIDA]]</f>
        <v>S45M6</v>
      </c>
      <c r="O336" t="str">
        <f>SHCS[[#This Row],[SCREW]]&amp;" "&amp;SHCS[[#This Row],[MEDIDA]]&amp;" X "&amp;SHCS[[#This Row],[PITCH]]&amp;" X "&amp;SHCS[[#This Row],[LENGTH]]&amp;".SLDASM"</f>
        <v>B18.3.1M M6 X 1 X 65.SLDASM</v>
      </c>
      <c r="P3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65 C/T-NUT S45</v>
      </c>
      <c r="Q3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65.SLDASM</v>
      </c>
      <c r="R33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7" spans="1:18" x14ac:dyDescent="0.25">
      <c r="A3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70</v>
      </c>
      <c r="B33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70</v>
      </c>
      <c r="C337" t="s">
        <v>83</v>
      </c>
      <c r="D337" t="s">
        <v>85</v>
      </c>
      <c r="E337" t="s">
        <v>89</v>
      </c>
      <c r="F337" t="s">
        <v>75</v>
      </c>
      <c r="G337" t="s">
        <v>81</v>
      </c>
      <c r="H337" t="s">
        <v>78</v>
      </c>
      <c r="I337" t="s">
        <v>9</v>
      </c>
      <c r="J337" t="s">
        <v>64</v>
      </c>
      <c r="K337">
        <v>1</v>
      </c>
      <c r="L337">
        <v>70</v>
      </c>
      <c r="M337" t="str">
        <f>_xlfn.XLOOKUP(SHCS[[#This Row],[QUERY]],NUTS[MEDIDA],NUTS[$SLD@T-NUT-1],0/0,0,1)&amp;".SLDPRT"</f>
        <v>13129.SLDPRT</v>
      </c>
      <c r="N337" t="str">
        <f>SHCS[[#This Row],[SERIE]]&amp;SHCS[[#This Row],[MEDIDA]]</f>
        <v>S45M6</v>
      </c>
      <c r="O337" t="str">
        <f>SHCS[[#This Row],[SCREW]]&amp;" "&amp;SHCS[[#This Row],[MEDIDA]]&amp;" X "&amp;SHCS[[#This Row],[PITCH]]&amp;" X "&amp;SHCS[[#This Row],[LENGTH]]&amp;".SLDASM"</f>
        <v>B18.3.1M M6 X 1 X 70.SLDASM</v>
      </c>
      <c r="P3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70 C/T-NUT S45</v>
      </c>
      <c r="Q3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70.SLDASM</v>
      </c>
      <c r="R33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8" spans="1:18" x14ac:dyDescent="0.25">
      <c r="A3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80</v>
      </c>
      <c r="B33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80</v>
      </c>
      <c r="C338" t="s">
        <v>83</v>
      </c>
      <c r="D338" t="s">
        <v>85</v>
      </c>
      <c r="E338" t="s">
        <v>89</v>
      </c>
      <c r="F338" t="s">
        <v>75</v>
      </c>
      <c r="G338" t="s">
        <v>81</v>
      </c>
      <c r="H338" t="s">
        <v>78</v>
      </c>
      <c r="I338" t="s">
        <v>9</v>
      </c>
      <c r="J338" t="s">
        <v>64</v>
      </c>
      <c r="K338">
        <v>1</v>
      </c>
      <c r="L338">
        <v>80</v>
      </c>
      <c r="M338" t="str">
        <f>_xlfn.XLOOKUP(SHCS[[#This Row],[QUERY]],NUTS[MEDIDA],NUTS[$SLD@T-NUT-1],0/0,0,1)&amp;".SLDPRT"</f>
        <v>13129.SLDPRT</v>
      </c>
      <c r="N338" t="str">
        <f>SHCS[[#This Row],[SERIE]]&amp;SHCS[[#This Row],[MEDIDA]]</f>
        <v>S45M6</v>
      </c>
      <c r="O338" t="str">
        <f>SHCS[[#This Row],[SCREW]]&amp;" "&amp;SHCS[[#This Row],[MEDIDA]]&amp;" X "&amp;SHCS[[#This Row],[PITCH]]&amp;" X "&amp;SHCS[[#This Row],[LENGTH]]&amp;".SLDASM"</f>
        <v>B18.3.1M M6 X 1 X 80.SLDASM</v>
      </c>
      <c r="P3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80 C/T-NUT S45</v>
      </c>
      <c r="Q3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80.SLDASM</v>
      </c>
      <c r="R33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39" spans="1:18" x14ac:dyDescent="0.25">
      <c r="A3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90</v>
      </c>
      <c r="B33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90</v>
      </c>
      <c r="C339" t="s">
        <v>83</v>
      </c>
      <c r="D339" t="s">
        <v>85</v>
      </c>
      <c r="E339" t="s">
        <v>89</v>
      </c>
      <c r="F339" t="s">
        <v>75</v>
      </c>
      <c r="G339" t="s">
        <v>81</v>
      </c>
      <c r="H339" t="s">
        <v>78</v>
      </c>
      <c r="I339" t="s">
        <v>9</v>
      </c>
      <c r="J339" t="s">
        <v>64</v>
      </c>
      <c r="K339">
        <v>1</v>
      </c>
      <c r="L339">
        <v>90</v>
      </c>
      <c r="M339" t="str">
        <f>_xlfn.XLOOKUP(SHCS[[#This Row],[QUERY]],NUTS[MEDIDA],NUTS[$SLD@T-NUT-1],0/0,0,1)&amp;".SLDPRT"</f>
        <v>13129.SLDPRT</v>
      </c>
      <c r="N339" t="str">
        <f>SHCS[[#This Row],[SERIE]]&amp;SHCS[[#This Row],[MEDIDA]]</f>
        <v>S45M6</v>
      </c>
      <c r="O339" t="str">
        <f>SHCS[[#This Row],[SCREW]]&amp;" "&amp;SHCS[[#This Row],[MEDIDA]]&amp;" X "&amp;SHCS[[#This Row],[PITCH]]&amp;" X "&amp;SHCS[[#This Row],[LENGTH]]&amp;".SLDASM"</f>
        <v>B18.3.1M M6 X 1 X 90.SLDASM</v>
      </c>
      <c r="P3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90 C/T-NUT S45</v>
      </c>
      <c r="Q3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90.SLDASM</v>
      </c>
      <c r="R33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40" spans="1:18" x14ac:dyDescent="0.25">
      <c r="A3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100</v>
      </c>
      <c r="B34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100</v>
      </c>
      <c r="C340" t="s">
        <v>83</v>
      </c>
      <c r="D340" t="s">
        <v>85</v>
      </c>
      <c r="E340" t="s">
        <v>89</v>
      </c>
      <c r="F340" t="s">
        <v>75</v>
      </c>
      <c r="G340" t="s">
        <v>81</v>
      </c>
      <c r="H340" t="s">
        <v>78</v>
      </c>
      <c r="I340" t="s">
        <v>9</v>
      </c>
      <c r="J340" t="s">
        <v>64</v>
      </c>
      <c r="K340">
        <v>1</v>
      </c>
      <c r="L340">
        <v>100</v>
      </c>
      <c r="M340" t="str">
        <f>_xlfn.XLOOKUP(SHCS[[#This Row],[QUERY]],NUTS[MEDIDA],NUTS[$SLD@T-NUT-1],0/0,0,1)&amp;".SLDPRT"</f>
        <v>13129.SLDPRT</v>
      </c>
      <c r="N340" t="str">
        <f>SHCS[[#This Row],[SERIE]]&amp;SHCS[[#This Row],[MEDIDA]]</f>
        <v>S45M6</v>
      </c>
      <c r="O340" t="str">
        <f>SHCS[[#This Row],[SCREW]]&amp;" "&amp;SHCS[[#This Row],[MEDIDA]]&amp;" X "&amp;SHCS[[#This Row],[PITCH]]&amp;" X "&amp;SHCS[[#This Row],[LENGTH]]&amp;".SLDASM"</f>
        <v>B18.3.1M M6 X 1 X 100.SLDASM</v>
      </c>
      <c r="P3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100 C/T-NUT S45</v>
      </c>
      <c r="Q3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100.SLDASM</v>
      </c>
      <c r="R34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41" spans="1:18" x14ac:dyDescent="0.25">
      <c r="A3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110</v>
      </c>
      <c r="B34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110</v>
      </c>
      <c r="C341" t="s">
        <v>83</v>
      </c>
      <c r="D341" t="s">
        <v>85</v>
      </c>
      <c r="E341" t="s">
        <v>89</v>
      </c>
      <c r="F341" t="s">
        <v>75</v>
      </c>
      <c r="G341" t="s">
        <v>81</v>
      </c>
      <c r="H341" t="s">
        <v>78</v>
      </c>
      <c r="I341" t="s">
        <v>9</v>
      </c>
      <c r="J341" t="s">
        <v>64</v>
      </c>
      <c r="K341">
        <v>1</v>
      </c>
      <c r="L341">
        <v>110</v>
      </c>
      <c r="M341" t="str">
        <f>_xlfn.XLOOKUP(SHCS[[#This Row],[QUERY]],NUTS[MEDIDA],NUTS[$SLD@T-NUT-1],0/0,0,1)&amp;".SLDPRT"</f>
        <v>13129.SLDPRT</v>
      </c>
      <c r="N341" t="str">
        <f>SHCS[[#This Row],[SERIE]]&amp;SHCS[[#This Row],[MEDIDA]]</f>
        <v>S45M6</v>
      </c>
      <c r="O341" t="str">
        <f>SHCS[[#This Row],[SCREW]]&amp;" "&amp;SHCS[[#This Row],[MEDIDA]]&amp;" X "&amp;SHCS[[#This Row],[PITCH]]&amp;" X "&amp;SHCS[[#This Row],[LENGTH]]&amp;".SLDASM"</f>
        <v>B18.3.1M M6 X 1 X 110.SLDASM</v>
      </c>
      <c r="P3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110 C/T-NUT S45</v>
      </c>
      <c r="Q3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110.SLDASM</v>
      </c>
      <c r="R34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42" spans="1:18" x14ac:dyDescent="0.25">
      <c r="A3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STEEL\M6\B18.3.1M SS W_T-NUT S45 M6 X 1 X 120</v>
      </c>
      <c r="B34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M6 X 1 X 120</v>
      </c>
      <c r="C342" t="s">
        <v>83</v>
      </c>
      <c r="D342" t="s">
        <v>85</v>
      </c>
      <c r="E342" t="s">
        <v>89</v>
      </c>
      <c r="F342" t="s">
        <v>75</v>
      </c>
      <c r="G342" t="s">
        <v>81</v>
      </c>
      <c r="H342" t="s">
        <v>78</v>
      </c>
      <c r="I342" t="s">
        <v>9</v>
      </c>
      <c r="J342" t="s">
        <v>64</v>
      </c>
      <c r="K342">
        <v>1</v>
      </c>
      <c r="L342">
        <v>120</v>
      </c>
      <c r="M342" t="str">
        <f>_xlfn.XLOOKUP(SHCS[[#This Row],[QUERY]],NUTS[MEDIDA],NUTS[$SLD@T-NUT-1],0/0,0,1)&amp;".SLDPRT"</f>
        <v>13129.SLDPRT</v>
      </c>
      <c r="N342" t="str">
        <f>SHCS[[#This Row],[SERIE]]&amp;SHCS[[#This Row],[MEDIDA]]</f>
        <v>S45M6</v>
      </c>
      <c r="O342" t="str">
        <f>SHCS[[#This Row],[SCREW]]&amp;" "&amp;SHCS[[#This Row],[MEDIDA]]&amp;" X "&amp;SHCS[[#This Row],[PITCH]]&amp;" X "&amp;SHCS[[#This Row],[LENGTH]]&amp;".SLDASM"</f>
        <v>B18.3.1M M6 X 1 X 120.SLDASM</v>
      </c>
      <c r="P3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M6 X 1 X 120 C/T-NUT S45</v>
      </c>
      <c r="Q3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STEEL\ASSEMBLIES\M6\B18.3.1M M6 X 1 X 120.SLDASM</v>
      </c>
      <c r="R34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343" spans="1:18" x14ac:dyDescent="0.25">
      <c r="A3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10</v>
      </c>
      <c r="B34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10</v>
      </c>
      <c r="C343" t="s">
        <v>83</v>
      </c>
      <c r="D343" t="s">
        <v>85</v>
      </c>
      <c r="E343" t="s">
        <v>89</v>
      </c>
      <c r="F343" t="s">
        <v>75</v>
      </c>
      <c r="G343" t="s">
        <v>81</v>
      </c>
      <c r="H343" t="s">
        <v>78</v>
      </c>
      <c r="I343" t="s">
        <v>10</v>
      </c>
      <c r="J343" t="s">
        <v>64</v>
      </c>
      <c r="K343">
        <v>1.25</v>
      </c>
      <c r="L343">
        <v>10</v>
      </c>
      <c r="M343" t="str">
        <f>_xlfn.XLOOKUP(SHCS[[#This Row],[QUERY]],NUTS[MEDIDA],NUTS[$SLD@T-NUT-1],0/0,0,1)&amp;".SLDPRT"</f>
        <v>13132.SLDPRT</v>
      </c>
      <c r="N343" t="str">
        <f>SHCS[[#This Row],[SERIE]]&amp;SHCS[[#This Row],[MEDIDA]]</f>
        <v>S45M8</v>
      </c>
      <c r="O343" t="str">
        <f>SHCS[[#This Row],[SCREW]]&amp;" "&amp;SHCS[[#This Row],[MEDIDA]]&amp;" X "&amp;SHCS[[#This Row],[PITCH]]&amp;" X "&amp;SHCS[[#This Row],[LENGTH]]&amp;".SLDASM"</f>
        <v>B18.3.1M M8 X 1.25 X 10.SLDASM</v>
      </c>
      <c r="P3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10 C/T-NUT S45</v>
      </c>
      <c r="Q3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10.SLDASM</v>
      </c>
      <c r="R34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4" spans="1:18" x14ac:dyDescent="0.25">
      <c r="A3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12</v>
      </c>
      <c r="B34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12</v>
      </c>
      <c r="C344" t="s">
        <v>83</v>
      </c>
      <c r="D344" t="s">
        <v>85</v>
      </c>
      <c r="E344" t="s">
        <v>89</v>
      </c>
      <c r="F344" t="s">
        <v>75</v>
      </c>
      <c r="G344" t="s">
        <v>81</v>
      </c>
      <c r="H344" t="s">
        <v>78</v>
      </c>
      <c r="I344" t="s">
        <v>10</v>
      </c>
      <c r="J344" t="s">
        <v>64</v>
      </c>
      <c r="K344">
        <v>1.25</v>
      </c>
      <c r="L344">
        <v>12</v>
      </c>
      <c r="M344" t="str">
        <f>_xlfn.XLOOKUP(SHCS[[#This Row],[QUERY]],NUTS[MEDIDA],NUTS[$SLD@T-NUT-1],0/0,0,1)&amp;".SLDPRT"</f>
        <v>13132.SLDPRT</v>
      </c>
      <c r="N344" t="str">
        <f>SHCS[[#This Row],[SERIE]]&amp;SHCS[[#This Row],[MEDIDA]]</f>
        <v>S45M8</v>
      </c>
      <c r="O344" t="str">
        <f>SHCS[[#This Row],[SCREW]]&amp;" "&amp;SHCS[[#This Row],[MEDIDA]]&amp;" X "&amp;SHCS[[#This Row],[PITCH]]&amp;" X "&amp;SHCS[[#This Row],[LENGTH]]&amp;".SLDASM"</f>
        <v>B18.3.1M M8 X 1.25 X 12.SLDASM</v>
      </c>
      <c r="P3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12 C/T-NUT S45</v>
      </c>
      <c r="Q3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12.SLDASM</v>
      </c>
      <c r="R34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5" spans="1:18" x14ac:dyDescent="0.25">
      <c r="A3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16</v>
      </c>
      <c r="B34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16</v>
      </c>
      <c r="C345" t="s">
        <v>83</v>
      </c>
      <c r="D345" t="s">
        <v>85</v>
      </c>
      <c r="E345" t="s">
        <v>89</v>
      </c>
      <c r="F345" t="s">
        <v>75</v>
      </c>
      <c r="G345" t="s">
        <v>81</v>
      </c>
      <c r="H345" t="s">
        <v>78</v>
      </c>
      <c r="I345" t="s">
        <v>10</v>
      </c>
      <c r="J345" t="s">
        <v>64</v>
      </c>
      <c r="K345">
        <v>1.25</v>
      </c>
      <c r="L345">
        <v>16</v>
      </c>
      <c r="M345" t="str">
        <f>_xlfn.XLOOKUP(SHCS[[#This Row],[QUERY]],NUTS[MEDIDA],NUTS[$SLD@T-NUT-1],0/0,0,1)&amp;".SLDPRT"</f>
        <v>13132.SLDPRT</v>
      </c>
      <c r="N345" t="str">
        <f>SHCS[[#This Row],[SERIE]]&amp;SHCS[[#This Row],[MEDIDA]]</f>
        <v>S45M8</v>
      </c>
      <c r="O345" t="str">
        <f>SHCS[[#This Row],[SCREW]]&amp;" "&amp;SHCS[[#This Row],[MEDIDA]]&amp;" X "&amp;SHCS[[#This Row],[PITCH]]&amp;" X "&amp;SHCS[[#This Row],[LENGTH]]&amp;".SLDASM"</f>
        <v>B18.3.1M M8 X 1.25 X 16.SLDASM</v>
      </c>
      <c r="P3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16 C/T-NUT S45</v>
      </c>
      <c r="Q3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16.SLDASM</v>
      </c>
      <c r="R34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6" spans="1:18" x14ac:dyDescent="0.25">
      <c r="A3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20</v>
      </c>
      <c r="B34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20</v>
      </c>
      <c r="C346" t="s">
        <v>83</v>
      </c>
      <c r="D346" t="s">
        <v>85</v>
      </c>
      <c r="E346" t="s">
        <v>89</v>
      </c>
      <c r="F346" t="s">
        <v>75</v>
      </c>
      <c r="G346" t="s">
        <v>81</v>
      </c>
      <c r="H346" t="s">
        <v>78</v>
      </c>
      <c r="I346" t="s">
        <v>10</v>
      </c>
      <c r="J346" t="s">
        <v>64</v>
      </c>
      <c r="K346">
        <v>1.25</v>
      </c>
      <c r="L346">
        <v>20</v>
      </c>
      <c r="M346" t="str">
        <f>_xlfn.XLOOKUP(SHCS[[#This Row],[QUERY]],NUTS[MEDIDA],NUTS[$SLD@T-NUT-1],0/0,0,1)&amp;".SLDPRT"</f>
        <v>13132.SLDPRT</v>
      </c>
      <c r="N346" t="str">
        <f>SHCS[[#This Row],[SERIE]]&amp;SHCS[[#This Row],[MEDIDA]]</f>
        <v>S45M8</v>
      </c>
      <c r="O346" t="str">
        <f>SHCS[[#This Row],[SCREW]]&amp;" "&amp;SHCS[[#This Row],[MEDIDA]]&amp;" X "&amp;SHCS[[#This Row],[PITCH]]&amp;" X "&amp;SHCS[[#This Row],[LENGTH]]&amp;".SLDASM"</f>
        <v>B18.3.1M M8 X 1.25 X 20.SLDASM</v>
      </c>
      <c r="P3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20 C/T-NUT S45</v>
      </c>
      <c r="Q3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20.SLDASM</v>
      </c>
      <c r="R34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7" spans="1:18" x14ac:dyDescent="0.25">
      <c r="A3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25</v>
      </c>
      <c r="B34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25</v>
      </c>
      <c r="C347" t="s">
        <v>83</v>
      </c>
      <c r="D347" t="s">
        <v>85</v>
      </c>
      <c r="E347" t="s">
        <v>89</v>
      </c>
      <c r="F347" t="s">
        <v>75</v>
      </c>
      <c r="G347" t="s">
        <v>81</v>
      </c>
      <c r="H347" t="s">
        <v>78</v>
      </c>
      <c r="I347" t="s">
        <v>10</v>
      </c>
      <c r="J347" t="s">
        <v>64</v>
      </c>
      <c r="K347">
        <v>1.25</v>
      </c>
      <c r="L347">
        <v>25</v>
      </c>
      <c r="M347" t="str">
        <f>_xlfn.XLOOKUP(SHCS[[#This Row],[QUERY]],NUTS[MEDIDA],NUTS[$SLD@T-NUT-1],0/0,0,1)&amp;".SLDPRT"</f>
        <v>13132.SLDPRT</v>
      </c>
      <c r="N347" t="str">
        <f>SHCS[[#This Row],[SERIE]]&amp;SHCS[[#This Row],[MEDIDA]]</f>
        <v>S45M8</v>
      </c>
      <c r="O347" t="str">
        <f>SHCS[[#This Row],[SCREW]]&amp;" "&amp;SHCS[[#This Row],[MEDIDA]]&amp;" X "&amp;SHCS[[#This Row],[PITCH]]&amp;" X "&amp;SHCS[[#This Row],[LENGTH]]&amp;".SLDASM"</f>
        <v>B18.3.1M M8 X 1.25 X 25.SLDASM</v>
      </c>
      <c r="P3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25 C/T-NUT S45</v>
      </c>
      <c r="Q3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25.SLDASM</v>
      </c>
      <c r="R34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8" spans="1:18" x14ac:dyDescent="0.25">
      <c r="A3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30</v>
      </c>
      <c r="B34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30</v>
      </c>
      <c r="C348" t="s">
        <v>83</v>
      </c>
      <c r="D348" t="s">
        <v>85</v>
      </c>
      <c r="E348" t="s">
        <v>89</v>
      </c>
      <c r="F348" t="s">
        <v>75</v>
      </c>
      <c r="G348" t="s">
        <v>81</v>
      </c>
      <c r="H348" t="s">
        <v>78</v>
      </c>
      <c r="I348" t="s">
        <v>10</v>
      </c>
      <c r="J348" t="s">
        <v>64</v>
      </c>
      <c r="K348">
        <v>1.25</v>
      </c>
      <c r="L348">
        <v>30</v>
      </c>
      <c r="M348" t="str">
        <f>_xlfn.XLOOKUP(SHCS[[#This Row],[QUERY]],NUTS[MEDIDA],NUTS[$SLD@T-NUT-1],0/0,0,1)&amp;".SLDPRT"</f>
        <v>13132.SLDPRT</v>
      </c>
      <c r="N348" t="str">
        <f>SHCS[[#This Row],[SERIE]]&amp;SHCS[[#This Row],[MEDIDA]]</f>
        <v>S45M8</v>
      </c>
      <c r="O348" t="str">
        <f>SHCS[[#This Row],[SCREW]]&amp;" "&amp;SHCS[[#This Row],[MEDIDA]]&amp;" X "&amp;SHCS[[#This Row],[PITCH]]&amp;" X "&amp;SHCS[[#This Row],[LENGTH]]&amp;".SLDASM"</f>
        <v>B18.3.1M M8 X 1.25 X 30.SLDASM</v>
      </c>
      <c r="P3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30 C/T-NUT S45</v>
      </c>
      <c r="Q3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30.SLDASM</v>
      </c>
      <c r="R34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49" spans="1:18" x14ac:dyDescent="0.25">
      <c r="A3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35</v>
      </c>
      <c r="B34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35</v>
      </c>
      <c r="C349" t="s">
        <v>83</v>
      </c>
      <c r="D349" t="s">
        <v>85</v>
      </c>
      <c r="E349" t="s">
        <v>89</v>
      </c>
      <c r="F349" t="s">
        <v>75</v>
      </c>
      <c r="G349" t="s">
        <v>81</v>
      </c>
      <c r="H349" t="s">
        <v>78</v>
      </c>
      <c r="I349" t="s">
        <v>10</v>
      </c>
      <c r="J349" t="s">
        <v>64</v>
      </c>
      <c r="K349">
        <v>1.25</v>
      </c>
      <c r="L349">
        <v>35</v>
      </c>
      <c r="M349" t="str">
        <f>_xlfn.XLOOKUP(SHCS[[#This Row],[QUERY]],NUTS[MEDIDA],NUTS[$SLD@T-NUT-1],0/0,0,1)&amp;".SLDPRT"</f>
        <v>13132.SLDPRT</v>
      </c>
      <c r="N349" t="str">
        <f>SHCS[[#This Row],[SERIE]]&amp;SHCS[[#This Row],[MEDIDA]]</f>
        <v>S45M8</v>
      </c>
      <c r="O349" t="str">
        <f>SHCS[[#This Row],[SCREW]]&amp;" "&amp;SHCS[[#This Row],[MEDIDA]]&amp;" X "&amp;SHCS[[#This Row],[PITCH]]&amp;" X "&amp;SHCS[[#This Row],[LENGTH]]&amp;".SLDASM"</f>
        <v>B18.3.1M M8 X 1.25 X 35.SLDASM</v>
      </c>
      <c r="P3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35 C/T-NUT S45</v>
      </c>
      <c r="Q3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35.SLDASM</v>
      </c>
      <c r="R34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0" spans="1:18" x14ac:dyDescent="0.25">
      <c r="A3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40</v>
      </c>
      <c r="B35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40</v>
      </c>
      <c r="C350" t="s">
        <v>83</v>
      </c>
      <c r="D350" t="s">
        <v>85</v>
      </c>
      <c r="E350" t="s">
        <v>89</v>
      </c>
      <c r="F350" t="s">
        <v>75</v>
      </c>
      <c r="G350" t="s">
        <v>81</v>
      </c>
      <c r="H350" t="s">
        <v>78</v>
      </c>
      <c r="I350" t="s">
        <v>10</v>
      </c>
      <c r="J350" t="s">
        <v>64</v>
      </c>
      <c r="K350">
        <v>1.25</v>
      </c>
      <c r="L350">
        <v>40</v>
      </c>
      <c r="M350" t="str">
        <f>_xlfn.XLOOKUP(SHCS[[#This Row],[QUERY]],NUTS[MEDIDA],NUTS[$SLD@T-NUT-1],0/0,0,1)&amp;".SLDPRT"</f>
        <v>13132.SLDPRT</v>
      </c>
      <c r="N350" t="str">
        <f>SHCS[[#This Row],[SERIE]]&amp;SHCS[[#This Row],[MEDIDA]]</f>
        <v>S45M8</v>
      </c>
      <c r="O350" t="str">
        <f>SHCS[[#This Row],[SCREW]]&amp;" "&amp;SHCS[[#This Row],[MEDIDA]]&amp;" X "&amp;SHCS[[#This Row],[PITCH]]&amp;" X "&amp;SHCS[[#This Row],[LENGTH]]&amp;".SLDASM"</f>
        <v>B18.3.1M M8 X 1.25 X 40.SLDASM</v>
      </c>
      <c r="P3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40 C/T-NUT S45</v>
      </c>
      <c r="Q3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40.SLDASM</v>
      </c>
      <c r="R35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1" spans="1:18" x14ac:dyDescent="0.25">
      <c r="A3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45</v>
      </c>
      <c r="B35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45</v>
      </c>
      <c r="C351" t="s">
        <v>83</v>
      </c>
      <c r="D351" t="s">
        <v>85</v>
      </c>
      <c r="E351" t="s">
        <v>89</v>
      </c>
      <c r="F351" t="s">
        <v>75</v>
      </c>
      <c r="G351" t="s">
        <v>81</v>
      </c>
      <c r="H351" t="s">
        <v>78</v>
      </c>
      <c r="I351" t="s">
        <v>10</v>
      </c>
      <c r="J351" t="s">
        <v>64</v>
      </c>
      <c r="K351">
        <v>1.25</v>
      </c>
      <c r="L351">
        <v>45</v>
      </c>
      <c r="M351" t="str">
        <f>_xlfn.XLOOKUP(SHCS[[#This Row],[QUERY]],NUTS[MEDIDA],NUTS[$SLD@T-NUT-1],0/0,0,1)&amp;".SLDPRT"</f>
        <v>13132.SLDPRT</v>
      </c>
      <c r="N351" t="str">
        <f>SHCS[[#This Row],[SERIE]]&amp;SHCS[[#This Row],[MEDIDA]]</f>
        <v>S45M8</v>
      </c>
      <c r="O351" t="str">
        <f>SHCS[[#This Row],[SCREW]]&amp;" "&amp;SHCS[[#This Row],[MEDIDA]]&amp;" X "&amp;SHCS[[#This Row],[PITCH]]&amp;" X "&amp;SHCS[[#This Row],[LENGTH]]&amp;".SLDASM"</f>
        <v>B18.3.1M M8 X 1.25 X 45.SLDASM</v>
      </c>
      <c r="P3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45 C/T-NUT S45</v>
      </c>
      <c r="Q3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45.SLDASM</v>
      </c>
      <c r="R35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2" spans="1:18" x14ac:dyDescent="0.25">
      <c r="A3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50</v>
      </c>
      <c r="B35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50</v>
      </c>
      <c r="C352" t="s">
        <v>83</v>
      </c>
      <c r="D352" t="s">
        <v>85</v>
      </c>
      <c r="E352" t="s">
        <v>89</v>
      </c>
      <c r="F352" t="s">
        <v>75</v>
      </c>
      <c r="G352" t="s">
        <v>81</v>
      </c>
      <c r="H352" t="s">
        <v>78</v>
      </c>
      <c r="I352" t="s">
        <v>10</v>
      </c>
      <c r="J352" t="s">
        <v>64</v>
      </c>
      <c r="K352">
        <v>1.25</v>
      </c>
      <c r="L352">
        <v>50</v>
      </c>
      <c r="M352" t="str">
        <f>_xlfn.XLOOKUP(SHCS[[#This Row],[QUERY]],NUTS[MEDIDA],NUTS[$SLD@T-NUT-1],0/0,0,1)&amp;".SLDPRT"</f>
        <v>13132.SLDPRT</v>
      </c>
      <c r="N352" t="str">
        <f>SHCS[[#This Row],[SERIE]]&amp;SHCS[[#This Row],[MEDIDA]]</f>
        <v>S45M8</v>
      </c>
      <c r="O352" t="str">
        <f>SHCS[[#This Row],[SCREW]]&amp;" "&amp;SHCS[[#This Row],[MEDIDA]]&amp;" X "&amp;SHCS[[#This Row],[PITCH]]&amp;" X "&amp;SHCS[[#This Row],[LENGTH]]&amp;".SLDASM"</f>
        <v>B18.3.1M M8 X 1.25 X 50.SLDASM</v>
      </c>
      <c r="P3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50 C/T-NUT S45</v>
      </c>
      <c r="Q3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50.SLDASM</v>
      </c>
      <c r="R35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3" spans="1:18" x14ac:dyDescent="0.25">
      <c r="A3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55</v>
      </c>
      <c r="B35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55</v>
      </c>
      <c r="C353" t="s">
        <v>83</v>
      </c>
      <c r="D353" t="s">
        <v>85</v>
      </c>
      <c r="E353" t="s">
        <v>89</v>
      </c>
      <c r="F353" t="s">
        <v>75</v>
      </c>
      <c r="G353" t="s">
        <v>81</v>
      </c>
      <c r="H353" t="s">
        <v>78</v>
      </c>
      <c r="I353" t="s">
        <v>10</v>
      </c>
      <c r="J353" t="s">
        <v>64</v>
      </c>
      <c r="K353">
        <v>1.25</v>
      </c>
      <c r="L353">
        <v>55</v>
      </c>
      <c r="M353" t="str">
        <f>_xlfn.XLOOKUP(SHCS[[#This Row],[QUERY]],NUTS[MEDIDA],NUTS[$SLD@T-NUT-1],0/0,0,1)&amp;".SLDPRT"</f>
        <v>13132.SLDPRT</v>
      </c>
      <c r="N353" t="str">
        <f>SHCS[[#This Row],[SERIE]]&amp;SHCS[[#This Row],[MEDIDA]]</f>
        <v>S45M8</v>
      </c>
      <c r="O353" t="str">
        <f>SHCS[[#This Row],[SCREW]]&amp;" "&amp;SHCS[[#This Row],[MEDIDA]]&amp;" X "&amp;SHCS[[#This Row],[PITCH]]&amp;" X "&amp;SHCS[[#This Row],[LENGTH]]&amp;".SLDASM"</f>
        <v>B18.3.1M M8 X 1.25 X 55.SLDASM</v>
      </c>
      <c r="P3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55 C/T-NUT S45</v>
      </c>
      <c r="Q3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55.SLDASM</v>
      </c>
      <c r="R35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4" spans="1:18" x14ac:dyDescent="0.25">
      <c r="A3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60</v>
      </c>
      <c r="B35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60</v>
      </c>
      <c r="C354" t="s">
        <v>83</v>
      </c>
      <c r="D354" t="s">
        <v>85</v>
      </c>
      <c r="E354" t="s">
        <v>89</v>
      </c>
      <c r="F354" t="s">
        <v>75</v>
      </c>
      <c r="G354" t="s">
        <v>81</v>
      </c>
      <c r="H354" t="s">
        <v>78</v>
      </c>
      <c r="I354" t="s">
        <v>10</v>
      </c>
      <c r="J354" t="s">
        <v>64</v>
      </c>
      <c r="K354">
        <v>1.25</v>
      </c>
      <c r="L354">
        <v>60</v>
      </c>
      <c r="M354" t="str">
        <f>_xlfn.XLOOKUP(SHCS[[#This Row],[QUERY]],NUTS[MEDIDA],NUTS[$SLD@T-NUT-1],0/0,0,1)&amp;".SLDPRT"</f>
        <v>13132.SLDPRT</v>
      </c>
      <c r="N354" t="str">
        <f>SHCS[[#This Row],[SERIE]]&amp;SHCS[[#This Row],[MEDIDA]]</f>
        <v>S45M8</v>
      </c>
      <c r="O354" t="str">
        <f>SHCS[[#This Row],[SCREW]]&amp;" "&amp;SHCS[[#This Row],[MEDIDA]]&amp;" X "&amp;SHCS[[#This Row],[PITCH]]&amp;" X "&amp;SHCS[[#This Row],[LENGTH]]&amp;".SLDASM"</f>
        <v>B18.3.1M M8 X 1.25 X 60.SLDASM</v>
      </c>
      <c r="P3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60 C/T-NUT S45</v>
      </c>
      <c r="Q3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60.SLDASM</v>
      </c>
      <c r="R35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5" spans="1:18" x14ac:dyDescent="0.25">
      <c r="A3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65</v>
      </c>
      <c r="B35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65</v>
      </c>
      <c r="C355" t="s">
        <v>83</v>
      </c>
      <c r="D355" t="s">
        <v>85</v>
      </c>
      <c r="E355" t="s">
        <v>89</v>
      </c>
      <c r="F355" t="s">
        <v>75</v>
      </c>
      <c r="G355" t="s">
        <v>81</v>
      </c>
      <c r="H355" t="s">
        <v>78</v>
      </c>
      <c r="I355" t="s">
        <v>10</v>
      </c>
      <c r="J355" t="s">
        <v>64</v>
      </c>
      <c r="K355">
        <v>1.25</v>
      </c>
      <c r="L355">
        <v>65</v>
      </c>
      <c r="M355" t="str">
        <f>_xlfn.XLOOKUP(SHCS[[#This Row],[QUERY]],NUTS[MEDIDA],NUTS[$SLD@T-NUT-1],0/0,0,1)&amp;".SLDPRT"</f>
        <v>13132.SLDPRT</v>
      </c>
      <c r="N355" t="str">
        <f>SHCS[[#This Row],[SERIE]]&amp;SHCS[[#This Row],[MEDIDA]]</f>
        <v>S45M8</v>
      </c>
      <c r="O355" t="str">
        <f>SHCS[[#This Row],[SCREW]]&amp;" "&amp;SHCS[[#This Row],[MEDIDA]]&amp;" X "&amp;SHCS[[#This Row],[PITCH]]&amp;" X "&amp;SHCS[[#This Row],[LENGTH]]&amp;".SLDASM"</f>
        <v>B18.3.1M M8 X 1.25 X 65.SLDASM</v>
      </c>
      <c r="P3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65 C/T-NUT S45</v>
      </c>
      <c r="Q3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65.SLDASM</v>
      </c>
      <c r="R35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6" spans="1:18" x14ac:dyDescent="0.25">
      <c r="A3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70</v>
      </c>
      <c r="B356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70</v>
      </c>
      <c r="C356" t="s">
        <v>83</v>
      </c>
      <c r="D356" t="s">
        <v>85</v>
      </c>
      <c r="E356" t="s">
        <v>89</v>
      </c>
      <c r="F356" t="s">
        <v>75</v>
      </c>
      <c r="G356" t="s">
        <v>81</v>
      </c>
      <c r="H356" t="s">
        <v>78</v>
      </c>
      <c r="I356" t="s">
        <v>10</v>
      </c>
      <c r="J356" t="s">
        <v>64</v>
      </c>
      <c r="K356">
        <v>1.25</v>
      </c>
      <c r="L356">
        <v>70</v>
      </c>
      <c r="M356" t="str">
        <f>_xlfn.XLOOKUP(SHCS[[#This Row],[QUERY]],NUTS[MEDIDA],NUTS[$SLD@T-NUT-1],0/0,0,1)&amp;".SLDPRT"</f>
        <v>13132.SLDPRT</v>
      </c>
      <c r="N356" t="str">
        <f>SHCS[[#This Row],[SERIE]]&amp;SHCS[[#This Row],[MEDIDA]]</f>
        <v>S45M8</v>
      </c>
      <c r="O356" t="str">
        <f>SHCS[[#This Row],[SCREW]]&amp;" "&amp;SHCS[[#This Row],[MEDIDA]]&amp;" X "&amp;SHCS[[#This Row],[PITCH]]&amp;" X "&amp;SHCS[[#This Row],[LENGTH]]&amp;".SLDASM"</f>
        <v>B18.3.1M M8 X 1.25 X 70.SLDASM</v>
      </c>
      <c r="P3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70 C/T-NUT S45</v>
      </c>
      <c r="Q3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70.SLDASM</v>
      </c>
      <c r="R35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7" spans="1:18" x14ac:dyDescent="0.25">
      <c r="A3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80</v>
      </c>
      <c r="B357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80</v>
      </c>
      <c r="C357" t="s">
        <v>83</v>
      </c>
      <c r="D357" t="s">
        <v>85</v>
      </c>
      <c r="E357" t="s">
        <v>89</v>
      </c>
      <c r="F357" t="s">
        <v>75</v>
      </c>
      <c r="G357" t="s">
        <v>81</v>
      </c>
      <c r="H357" t="s">
        <v>78</v>
      </c>
      <c r="I357" t="s">
        <v>10</v>
      </c>
      <c r="J357" t="s">
        <v>64</v>
      </c>
      <c r="K357">
        <v>1.25</v>
      </c>
      <c r="L357">
        <v>80</v>
      </c>
      <c r="M357" t="str">
        <f>_xlfn.XLOOKUP(SHCS[[#This Row],[QUERY]],NUTS[MEDIDA],NUTS[$SLD@T-NUT-1],0/0,0,1)&amp;".SLDPRT"</f>
        <v>13132.SLDPRT</v>
      </c>
      <c r="N357" t="str">
        <f>SHCS[[#This Row],[SERIE]]&amp;SHCS[[#This Row],[MEDIDA]]</f>
        <v>S45M8</v>
      </c>
      <c r="O357" t="str">
        <f>SHCS[[#This Row],[SCREW]]&amp;" "&amp;SHCS[[#This Row],[MEDIDA]]&amp;" X "&amp;SHCS[[#This Row],[PITCH]]&amp;" X "&amp;SHCS[[#This Row],[LENGTH]]&amp;".SLDASM"</f>
        <v>B18.3.1M M8 X 1.25 X 80.SLDASM</v>
      </c>
      <c r="P3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80 C/T-NUT S45</v>
      </c>
      <c r="Q3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80.SLDASM</v>
      </c>
      <c r="R35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8" spans="1:18" x14ac:dyDescent="0.25">
      <c r="A3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90</v>
      </c>
      <c r="B358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90</v>
      </c>
      <c r="C358" t="s">
        <v>83</v>
      </c>
      <c r="D358" t="s">
        <v>85</v>
      </c>
      <c r="E358" t="s">
        <v>89</v>
      </c>
      <c r="F358" t="s">
        <v>75</v>
      </c>
      <c r="G358" t="s">
        <v>81</v>
      </c>
      <c r="H358" t="s">
        <v>78</v>
      </c>
      <c r="I358" t="s">
        <v>10</v>
      </c>
      <c r="J358" t="s">
        <v>64</v>
      </c>
      <c r="K358">
        <v>1.25</v>
      </c>
      <c r="L358">
        <v>90</v>
      </c>
      <c r="M358" t="str">
        <f>_xlfn.XLOOKUP(SHCS[[#This Row],[QUERY]],NUTS[MEDIDA],NUTS[$SLD@T-NUT-1],0/0,0,1)&amp;".SLDPRT"</f>
        <v>13132.SLDPRT</v>
      </c>
      <c r="N358" t="str">
        <f>SHCS[[#This Row],[SERIE]]&amp;SHCS[[#This Row],[MEDIDA]]</f>
        <v>S45M8</v>
      </c>
      <c r="O358" t="str">
        <f>SHCS[[#This Row],[SCREW]]&amp;" "&amp;SHCS[[#This Row],[MEDIDA]]&amp;" X "&amp;SHCS[[#This Row],[PITCH]]&amp;" X "&amp;SHCS[[#This Row],[LENGTH]]&amp;".SLDASM"</f>
        <v>B18.3.1M M8 X 1.25 X 90.SLDASM</v>
      </c>
      <c r="P3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90 C/T-NUT S45</v>
      </c>
      <c r="Q3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90.SLDASM</v>
      </c>
      <c r="R35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59" spans="1:18" x14ac:dyDescent="0.25">
      <c r="A3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100</v>
      </c>
      <c r="B359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100</v>
      </c>
      <c r="C359" t="s">
        <v>83</v>
      </c>
      <c r="D359" t="s">
        <v>85</v>
      </c>
      <c r="E359" t="s">
        <v>89</v>
      </c>
      <c r="F359" t="s">
        <v>75</v>
      </c>
      <c r="G359" t="s">
        <v>81</v>
      </c>
      <c r="H359" t="s">
        <v>78</v>
      </c>
      <c r="I359" t="s">
        <v>10</v>
      </c>
      <c r="J359" t="s">
        <v>64</v>
      </c>
      <c r="K359">
        <v>1.25</v>
      </c>
      <c r="L359">
        <v>100</v>
      </c>
      <c r="M359" t="str">
        <f>_xlfn.XLOOKUP(SHCS[[#This Row],[QUERY]],NUTS[MEDIDA],NUTS[$SLD@T-NUT-1],0/0,0,1)&amp;".SLDPRT"</f>
        <v>13132.SLDPRT</v>
      </c>
      <c r="N359" t="str">
        <f>SHCS[[#This Row],[SERIE]]&amp;SHCS[[#This Row],[MEDIDA]]</f>
        <v>S45M8</v>
      </c>
      <c r="O359" t="str">
        <f>SHCS[[#This Row],[SCREW]]&amp;" "&amp;SHCS[[#This Row],[MEDIDA]]&amp;" X "&amp;SHCS[[#This Row],[PITCH]]&amp;" X "&amp;SHCS[[#This Row],[LENGTH]]&amp;".SLDASM"</f>
        <v>B18.3.1M M8 X 1.25 X 100.SLDASM</v>
      </c>
      <c r="P3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100 C/T-NUT S45</v>
      </c>
      <c r="Q3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100.SLDASM</v>
      </c>
      <c r="R35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0" spans="1:18" x14ac:dyDescent="0.25">
      <c r="A3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110</v>
      </c>
      <c r="B360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110</v>
      </c>
      <c r="C360" t="s">
        <v>83</v>
      </c>
      <c r="D360" t="s">
        <v>85</v>
      </c>
      <c r="E360" t="s">
        <v>89</v>
      </c>
      <c r="F360" t="s">
        <v>75</v>
      </c>
      <c r="G360" t="s">
        <v>81</v>
      </c>
      <c r="H360" t="s">
        <v>78</v>
      </c>
      <c r="I360" t="s">
        <v>10</v>
      </c>
      <c r="J360" t="s">
        <v>64</v>
      </c>
      <c r="K360">
        <v>1.25</v>
      </c>
      <c r="L360">
        <v>110</v>
      </c>
      <c r="M360" t="str">
        <f>_xlfn.XLOOKUP(SHCS[[#This Row],[QUERY]],NUTS[MEDIDA],NUTS[$SLD@T-NUT-1],0/0,0,1)&amp;".SLDPRT"</f>
        <v>13132.SLDPRT</v>
      </c>
      <c r="N360" t="str">
        <f>SHCS[[#This Row],[SERIE]]&amp;SHCS[[#This Row],[MEDIDA]]</f>
        <v>S45M8</v>
      </c>
      <c r="O360" t="str">
        <f>SHCS[[#This Row],[SCREW]]&amp;" "&amp;SHCS[[#This Row],[MEDIDA]]&amp;" X "&amp;SHCS[[#This Row],[PITCH]]&amp;" X "&amp;SHCS[[#This Row],[LENGTH]]&amp;".SLDASM"</f>
        <v>B18.3.1M M8 X 1.25 X 110.SLDASM</v>
      </c>
      <c r="P3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110 C/T-NUT S45</v>
      </c>
      <c r="Q3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110.SLDASM</v>
      </c>
      <c r="R36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1" spans="1:18" x14ac:dyDescent="0.25">
      <c r="A3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120</v>
      </c>
      <c r="B361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120</v>
      </c>
      <c r="C361" t="s">
        <v>83</v>
      </c>
      <c r="D361" t="s">
        <v>85</v>
      </c>
      <c r="E361" t="s">
        <v>89</v>
      </c>
      <c r="F361" t="s">
        <v>75</v>
      </c>
      <c r="G361" t="s">
        <v>81</v>
      </c>
      <c r="H361" t="s">
        <v>78</v>
      </c>
      <c r="I361" t="s">
        <v>10</v>
      </c>
      <c r="J361" t="s">
        <v>64</v>
      </c>
      <c r="K361">
        <v>1.25</v>
      </c>
      <c r="L361">
        <v>120</v>
      </c>
      <c r="M361" t="str">
        <f>_xlfn.XLOOKUP(SHCS[[#This Row],[QUERY]],NUTS[MEDIDA],NUTS[$SLD@T-NUT-1],0/0,0,1)&amp;".SLDPRT"</f>
        <v>13132.SLDPRT</v>
      </c>
      <c r="N361" t="str">
        <f>SHCS[[#This Row],[SERIE]]&amp;SHCS[[#This Row],[MEDIDA]]</f>
        <v>S45M8</v>
      </c>
      <c r="O361" t="str">
        <f>SHCS[[#This Row],[SCREW]]&amp;" "&amp;SHCS[[#This Row],[MEDIDA]]&amp;" X "&amp;SHCS[[#This Row],[PITCH]]&amp;" X "&amp;SHCS[[#This Row],[LENGTH]]&amp;".SLDASM"</f>
        <v>B18.3.1M M8 X 1.25 X 120.SLDASM</v>
      </c>
      <c r="P3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120 C/T-NUT S45</v>
      </c>
      <c r="Q3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120.SLDASM</v>
      </c>
      <c r="R36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2" spans="1:18" x14ac:dyDescent="0.25">
      <c r="A3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130</v>
      </c>
      <c r="B362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130</v>
      </c>
      <c r="C362" t="s">
        <v>83</v>
      </c>
      <c r="D362" t="s">
        <v>85</v>
      </c>
      <c r="E362" t="s">
        <v>89</v>
      </c>
      <c r="F362" t="s">
        <v>75</v>
      </c>
      <c r="G362" t="s">
        <v>81</v>
      </c>
      <c r="H362" t="s">
        <v>78</v>
      </c>
      <c r="I362" t="s">
        <v>10</v>
      </c>
      <c r="J362" t="s">
        <v>64</v>
      </c>
      <c r="K362">
        <v>1.25</v>
      </c>
      <c r="L362">
        <v>130</v>
      </c>
      <c r="M362" t="str">
        <f>_xlfn.XLOOKUP(SHCS[[#This Row],[QUERY]],NUTS[MEDIDA],NUTS[$SLD@T-NUT-1],0/0,0,1)&amp;".SLDPRT"</f>
        <v>13132.SLDPRT</v>
      </c>
      <c r="N362" t="str">
        <f>SHCS[[#This Row],[SERIE]]&amp;SHCS[[#This Row],[MEDIDA]]</f>
        <v>S45M8</v>
      </c>
      <c r="O362" t="str">
        <f>SHCS[[#This Row],[SCREW]]&amp;" "&amp;SHCS[[#This Row],[MEDIDA]]&amp;" X "&amp;SHCS[[#This Row],[PITCH]]&amp;" X "&amp;SHCS[[#This Row],[LENGTH]]&amp;".SLDASM"</f>
        <v>B18.3.1M M8 X 1.25 X 130.SLDASM</v>
      </c>
      <c r="P3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130 C/T-NUT S45</v>
      </c>
      <c r="Q3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130.SLDASM</v>
      </c>
      <c r="R36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3" spans="1:18" x14ac:dyDescent="0.25">
      <c r="A3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140</v>
      </c>
      <c r="B363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140</v>
      </c>
      <c r="C363" t="s">
        <v>83</v>
      </c>
      <c r="D363" t="s">
        <v>85</v>
      </c>
      <c r="E363" t="s">
        <v>89</v>
      </c>
      <c r="F363" t="s">
        <v>75</v>
      </c>
      <c r="G363" t="s">
        <v>81</v>
      </c>
      <c r="H363" t="s">
        <v>78</v>
      </c>
      <c r="I363" t="s">
        <v>10</v>
      </c>
      <c r="J363" t="s">
        <v>64</v>
      </c>
      <c r="K363">
        <v>1.25</v>
      </c>
      <c r="L363">
        <v>140</v>
      </c>
      <c r="M363" t="str">
        <f>_xlfn.XLOOKUP(SHCS[[#This Row],[QUERY]],NUTS[MEDIDA],NUTS[$SLD@T-NUT-1],0/0,0,1)&amp;".SLDPRT"</f>
        <v>13132.SLDPRT</v>
      </c>
      <c r="N363" t="str">
        <f>SHCS[[#This Row],[SERIE]]&amp;SHCS[[#This Row],[MEDIDA]]</f>
        <v>S45M8</v>
      </c>
      <c r="O363" t="str">
        <f>SHCS[[#This Row],[SCREW]]&amp;" "&amp;SHCS[[#This Row],[MEDIDA]]&amp;" X "&amp;SHCS[[#This Row],[PITCH]]&amp;" X "&amp;SHCS[[#This Row],[LENGTH]]&amp;".SLDASM"</f>
        <v>B18.3.1M M8 X 1.25 X 140.SLDASM</v>
      </c>
      <c r="P3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140 C/T-NUT S45</v>
      </c>
      <c r="Q3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140.SLDASM</v>
      </c>
      <c r="R36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4" spans="1:18" x14ac:dyDescent="0.25">
      <c r="A3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150</v>
      </c>
      <c r="B364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150</v>
      </c>
      <c r="C364" t="s">
        <v>83</v>
      </c>
      <c r="D364" t="s">
        <v>85</v>
      </c>
      <c r="E364" t="s">
        <v>89</v>
      </c>
      <c r="F364" t="s">
        <v>75</v>
      </c>
      <c r="G364" t="s">
        <v>81</v>
      </c>
      <c r="H364" t="s">
        <v>78</v>
      </c>
      <c r="I364" t="s">
        <v>10</v>
      </c>
      <c r="J364" t="s">
        <v>64</v>
      </c>
      <c r="K364">
        <v>1.25</v>
      </c>
      <c r="L364">
        <v>150</v>
      </c>
      <c r="M364" t="str">
        <f>_xlfn.XLOOKUP(SHCS[[#This Row],[QUERY]],NUTS[MEDIDA],NUTS[$SLD@T-NUT-1],0/0,0,1)&amp;".SLDPRT"</f>
        <v>13132.SLDPRT</v>
      </c>
      <c r="N364" t="str">
        <f>SHCS[[#This Row],[SERIE]]&amp;SHCS[[#This Row],[MEDIDA]]</f>
        <v>S45M8</v>
      </c>
      <c r="O364" t="str">
        <f>SHCS[[#This Row],[SCREW]]&amp;" "&amp;SHCS[[#This Row],[MEDIDA]]&amp;" X "&amp;SHCS[[#This Row],[PITCH]]&amp;" X "&amp;SHCS[[#This Row],[LENGTH]]&amp;".SLDASM"</f>
        <v>B18.3.1M M8 X 1.25 X 150.SLDASM</v>
      </c>
      <c r="P3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150 C/T-NUT S45</v>
      </c>
      <c r="Q3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150.SLDASM</v>
      </c>
      <c r="R36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5" spans="1:18" x14ac:dyDescent="0.25">
      <c r="A3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T-NUTS\8020\S45\ASSEMBLIES\B18.3.1M - SHCS\STAINLESS STEEL\M8\B18.3.1M SS W_T-NUT S45 M8 X 1.25 X 160</v>
      </c>
      <c r="B365" t="str">
        <f>SHCS[[#This Row],[SCREW]]&amp;" "&amp;SHCS[[#This Row],[FINISH]]&amp;"W_T-NUT "&amp;SHCS[[#This Row],[SERIE]]&amp;" "&amp;SHCS[[#This Row],[MEDIDA]]&amp;" X "&amp;SHCS[[#This Row],[PITCH]]&amp;" X "&amp;SHCS[[#This Row],[LENGTH]]</f>
        <v>B18.3.1M SS W_T-NUT S45 M8 X 1.25 X 160</v>
      </c>
      <c r="C365" t="s">
        <v>83</v>
      </c>
      <c r="D365" t="s">
        <v>85</v>
      </c>
      <c r="E365" t="s">
        <v>89</v>
      </c>
      <c r="F365" t="s">
        <v>75</v>
      </c>
      <c r="G365" t="s">
        <v>81</v>
      </c>
      <c r="H365" t="s">
        <v>78</v>
      </c>
      <c r="I365" t="s">
        <v>10</v>
      </c>
      <c r="J365" t="s">
        <v>64</v>
      </c>
      <c r="K365">
        <v>1.25</v>
      </c>
      <c r="L365">
        <v>160</v>
      </c>
      <c r="M365" t="str">
        <f>_xlfn.XLOOKUP(SHCS[[#This Row],[QUERY]],NUTS[MEDIDA],NUTS[$SLD@T-NUT-1],0/0,0,1)&amp;".SLDPRT"</f>
        <v>13132.SLDPRT</v>
      </c>
      <c r="N365" t="str">
        <f>SHCS[[#This Row],[SERIE]]&amp;SHCS[[#This Row],[MEDIDA]]</f>
        <v>S45M8</v>
      </c>
      <c r="O365" t="str">
        <f>SHCS[[#This Row],[SCREW]]&amp;" "&amp;SHCS[[#This Row],[MEDIDA]]&amp;" X "&amp;SHCS[[#This Row],[PITCH]]&amp;" X "&amp;SHCS[[#This Row],[LENGTH]]&amp;".SLDASM"</f>
        <v>B18.3.1M M8 X 1.25 X 160.SLDASM</v>
      </c>
      <c r="P3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CILÍNDRICO INOXIDABLE M8 X 1.25 X 160 C/T-NUT S45</v>
      </c>
      <c r="Q3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libraries\FASTENERS\SCREWS\B18.3.1M - SHCS\STAINLESS STEEL\ASSEMBLIES\M8\B18.3.1M M8 X 1.25 X 160.SLDASM</v>
      </c>
      <c r="R36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366" spans="1:18" x14ac:dyDescent="0.25">
      <c r="A3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6</v>
      </c>
      <c r="B36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6</v>
      </c>
      <c r="C366" t="s">
        <v>86</v>
      </c>
      <c r="D366" t="s">
        <v>87</v>
      </c>
      <c r="E366" t="s">
        <v>90</v>
      </c>
      <c r="G366" t="s">
        <v>80</v>
      </c>
      <c r="H366" t="s">
        <v>77</v>
      </c>
      <c r="I366" t="s">
        <v>7</v>
      </c>
      <c r="J366" t="s">
        <v>63</v>
      </c>
      <c r="K366">
        <v>0.7</v>
      </c>
      <c r="L366">
        <v>6</v>
      </c>
      <c r="M366" t="str">
        <f>_xlfn.XLOOKUP(SHCS[[#This Row],[QUERY]],NUTS[MEDIDA],NUTS[$SLD@T-NUT-1],0/0,0,1)&amp;".SLDPRT"</f>
        <v>13114.SLDPRT</v>
      </c>
      <c r="N366" t="str">
        <f>SHCS[[#This Row],[SERIE]]&amp;SHCS[[#This Row],[MEDIDA]]</f>
        <v>S40M4</v>
      </c>
      <c r="O366" t="str">
        <f>SHCS[[#This Row],[SCREW]]&amp;" "&amp;SHCS[[#This Row],[MEDIDA]]&amp;" X "&amp;SHCS[[#This Row],[PITCH]]&amp;" X "&amp;SHCS[[#This Row],[LENGTH]]&amp;".SLDASM"</f>
        <v>B18.3.4M M4 X 0.7 X 6.SLDASM</v>
      </c>
      <c r="P3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 C/T-NUT S40</v>
      </c>
      <c r="Q3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6.SLDASM</v>
      </c>
      <c r="R36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67" spans="1:18" x14ac:dyDescent="0.25">
      <c r="A3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8</v>
      </c>
      <c r="B36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8</v>
      </c>
      <c r="C367" t="s">
        <v>86</v>
      </c>
      <c r="D367" t="s">
        <v>87</v>
      </c>
      <c r="E367" t="s">
        <v>90</v>
      </c>
      <c r="G367" t="s">
        <v>80</v>
      </c>
      <c r="H367" t="s">
        <v>77</v>
      </c>
      <c r="I367" t="s">
        <v>7</v>
      </c>
      <c r="J367" t="s">
        <v>63</v>
      </c>
      <c r="K367">
        <v>0.7</v>
      </c>
      <c r="L367">
        <v>8</v>
      </c>
      <c r="M367" t="str">
        <f>_xlfn.XLOOKUP(SHCS[[#This Row],[QUERY]],NUTS[MEDIDA],NUTS[$SLD@T-NUT-1],0/0,0,1)&amp;".SLDPRT"</f>
        <v>13114.SLDPRT</v>
      </c>
      <c r="N367" t="str">
        <f>SHCS[[#This Row],[SERIE]]&amp;SHCS[[#This Row],[MEDIDA]]</f>
        <v>S40M4</v>
      </c>
      <c r="O367" t="str">
        <f>SHCS[[#This Row],[SCREW]]&amp;" "&amp;SHCS[[#This Row],[MEDIDA]]&amp;" X "&amp;SHCS[[#This Row],[PITCH]]&amp;" X "&amp;SHCS[[#This Row],[LENGTH]]&amp;".SLDASM"</f>
        <v>B18.3.4M M4 X 0.7 X 8.SLDASM</v>
      </c>
      <c r="P3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8 C/T-NUT S40</v>
      </c>
      <c r="Q3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8.SLDASM</v>
      </c>
      <c r="R36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68" spans="1:18" x14ac:dyDescent="0.25">
      <c r="A3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10</v>
      </c>
      <c r="B36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10</v>
      </c>
      <c r="C368" t="s">
        <v>86</v>
      </c>
      <c r="D368" t="s">
        <v>87</v>
      </c>
      <c r="E368" t="s">
        <v>90</v>
      </c>
      <c r="G368" t="s">
        <v>80</v>
      </c>
      <c r="H368" t="s">
        <v>77</v>
      </c>
      <c r="I368" t="s">
        <v>7</v>
      </c>
      <c r="J368" t="s">
        <v>63</v>
      </c>
      <c r="K368">
        <v>0.7</v>
      </c>
      <c r="L368">
        <v>10</v>
      </c>
      <c r="M368" t="str">
        <f>_xlfn.XLOOKUP(SHCS[[#This Row],[QUERY]],NUTS[MEDIDA],NUTS[$SLD@T-NUT-1],0/0,0,1)&amp;".SLDPRT"</f>
        <v>13114.SLDPRT</v>
      </c>
      <c r="N368" t="str">
        <f>SHCS[[#This Row],[SERIE]]&amp;SHCS[[#This Row],[MEDIDA]]</f>
        <v>S40M4</v>
      </c>
      <c r="O368" t="str">
        <f>SHCS[[#This Row],[SCREW]]&amp;" "&amp;SHCS[[#This Row],[MEDIDA]]&amp;" X "&amp;SHCS[[#This Row],[PITCH]]&amp;" X "&amp;SHCS[[#This Row],[LENGTH]]&amp;".SLDASM"</f>
        <v>B18.3.4M M4 X 0.7 X 10.SLDASM</v>
      </c>
      <c r="P3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10 C/T-NUT S40</v>
      </c>
      <c r="Q3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10.SLDASM</v>
      </c>
      <c r="R36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69" spans="1:18" x14ac:dyDescent="0.25">
      <c r="A3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12</v>
      </c>
      <c r="B36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12</v>
      </c>
      <c r="C369" t="s">
        <v>86</v>
      </c>
      <c r="D369" t="s">
        <v>87</v>
      </c>
      <c r="E369" t="s">
        <v>90</v>
      </c>
      <c r="G369" t="s">
        <v>80</v>
      </c>
      <c r="H369" t="s">
        <v>77</v>
      </c>
      <c r="I369" t="s">
        <v>7</v>
      </c>
      <c r="J369" t="s">
        <v>63</v>
      </c>
      <c r="K369">
        <v>0.7</v>
      </c>
      <c r="L369">
        <v>12</v>
      </c>
      <c r="M369" t="str">
        <f>_xlfn.XLOOKUP(SHCS[[#This Row],[QUERY]],NUTS[MEDIDA],NUTS[$SLD@T-NUT-1],0/0,0,1)&amp;".SLDPRT"</f>
        <v>13114.SLDPRT</v>
      </c>
      <c r="N369" t="str">
        <f>SHCS[[#This Row],[SERIE]]&amp;SHCS[[#This Row],[MEDIDA]]</f>
        <v>S40M4</v>
      </c>
      <c r="O369" t="str">
        <f>SHCS[[#This Row],[SCREW]]&amp;" "&amp;SHCS[[#This Row],[MEDIDA]]&amp;" X "&amp;SHCS[[#This Row],[PITCH]]&amp;" X "&amp;SHCS[[#This Row],[LENGTH]]&amp;".SLDASM"</f>
        <v>B18.3.4M M4 X 0.7 X 12.SLDASM</v>
      </c>
      <c r="P3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12 C/T-NUT S40</v>
      </c>
      <c r="Q3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12.SLDASM</v>
      </c>
      <c r="R36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0" spans="1:18" x14ac:dyDescent="0.25">
      <c r="A3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16</v>
      </c>
      <c r="B37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16</v>
      </c>
      <c r="C370" t="s">
        <v>86</v>
      </c>
      <c r="D370" t="s">
        <v>87</v>
      </c>
      <c r="E370" t="s">
        <v>90</v>
      </c>
      <c r="G370" t="s">
        <v>80</v>
      </c>
      <c r="H370" t="s">
        <v>77</v>
      </c>
      <c r="I370" t="s">
        <v>7</v>
      </c>
      <c r="J370" t="s">
        <v>63</v>
      </c>
      <c r="K370">
        <v>0.7</v>
      </c>
      <c r="L370">
        <v>16</v>
      </c>
      <c r="M370" t="str">
        <f>_xlfn.XLOOKUP(SHCS[[#This Row],[QUERY]],NUTS[MEDIDA],NUTS[$SLD@T-NUT-1],0/0,0,1)&amp;".SLDPRT"</f>
        <v>13114.SLDPRT</v>
      </c>
      <c r="N370" t="str">
        <f>SHCS[[#This Row],[SERIE]]&amp;SHCS[[#This Row],[MEDIDA]]</f>
        <v>S40M4</v>
      </c>
      <c r="O370" t="str">
        <f>SHCS[[#This Row],[SCREW]]&amp;" "&amp;SHCS[[#This Row],[MEDIDA]]&amp;" X "&amp;SHCS[[#This Row],[PITCH]]&amp;" X "&amp;SHCS[[#This Row],[LENGTH]]&amp;".SLDASM"</f>
        <v>B18.3.4M M4 X 0.7 X 16.SLDASM</v>
      </c>
      <c r="P3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16 C/T-NUT S40</v>
      </c>
      <c r="Q3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16.SLDASM</v>
      </c>
      <c r="R37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1" spans="1:18" x14ac:dyDescent="0.25">
      <c r="A3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20</v>
      </c>
      <c r="B37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20</v>
      </c>
      <c r="C371" t="s">
        <v>86</v>
      </c>
      <c r="D371" t="s">
        <v>87</v>
      </c>
      <c r="E371" t="s">
        <v>90</v>
      </c>
      <c r="G371" t="s">
        <v>80</v>
      </c>
      <c r="H371" t="s">
        <v>77</v>
      </c>
      <c r="I371" t="s">
        <v>7</v>
      </c>
      <c r="J371" t="s">
        <v>63</v>
      </c>
      <c r="K371">
        <v>0.7</v>
      </c>
      <c r="L371">
        <v>20</v>
      </c>
      <c r="M371" t="str">
        <f>_xlfn.XLOOKUP(SHCS[[#This Row],[QUERY]],NUTS[MEDIDA],NUTS[$SLD@T-NUT-1],0/0,0,1)&amp;".SLDPRT"</f>
        <v>13114.SLDPRT</v>
      </c>
      <c r="N371" t="str">
        <f>SHCS[[#This Row],[SERIE]]&amp;SHCS[[#This Row],[MEDIDA]]</f>
        <v>S40M4</v>
      </c>
      <c r="O371" t="str">
        <f>SHCS[[#This Row],[SCREW]]&amp;" "&amp;SHCS[[#This Row],[MEDIDA]]&amp;" X "&amp;SHCS[[#This Row],[PITCH]]&amp;" X "&amp;SHCS[[#This Row],[LENGTH]]&amp;".SLDASM"</f>
        <v>B18.3.4M M4 X 0.7 X 20.SLDASM</v>
      </c>
      <c r="P3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20 C/T-NUT S40</v>
      </c>
      <c r="Q3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20.SLDASM</v>
      </c>
      <c r="R37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2" spans="1:18" x14ac:dyDescent="0.25">
      <c r="A3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25</v>
      </c>
      <c r="B37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25</v>
      </c>
      <c r="C372" t="s">
        <v>86</v>
      </c>
      <c r="D372" t="s">
        <v>87</v>
      </c>
      <c r="E372" t="s">
        <v>90</v>
      </c>
      <c r="G372" t="s">
        <v>80</v>
      </c>
      <c r="H372" t="s">
        <v>77</v>
      </c>
      <c r="I372" t="s">
        <v>7</v>
      </c>
      <c r="J372" t="s">
        <v>63</v>
      </c>
      <c r="K372">
        <v>0.7</v>
      </c>
      <c r="L372">
        <v>25</v>
      </c>
      <c r="M372" t="str">
        <f>_xlfn.XLOOKUP(SHCS[[#This Row],[QUERY]],NUTS[MEDIDA],NUTS[$SLD@T-NUT-1],0/0,0,1)&amp;".SLDPRT"</f>
        <v>13114.SLDPRT</v>
      </c>
      <c r="N372" t="str">
        <f>SHCS[[#This Row],[SERIE]]&amp;SHCS[[#This Row],[MEDIDA]]</f>
        <v>S40M4</v>
      </c>
      <c r="O372" t="str">
        <f>SHCS[[#This Row],[SCREW]]&amp;" "&amp;SHCS[[#This Row],[MEDIDA]]&amp;" X "&amp;SHCS[[#This Row],[PITCH]]&amp;" X "&amp;SHCS[[#This Row],[LENGTH]]&amp;".SLDASM"</f>
        <v>B18.3.4M M4 X 0.7 X 25.SLDASM</v>
      </c>
      <c r="P3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25 C/T-NUT S40</v>
      </c>
      <c r="Q3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25.SLDASM</v>
      </c>
      <c r="R37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3" spans="1:18" x14ac:dyDescent="0.25">
      <c r="A3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30</v>
      </c>
      <c r="B37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30</v>
      </c>
      <c r="C373" t="s">
        <v>86</v>
      </c>
      <c r="D373" t="s">
        <v>87</v>
      </c>
      <c r="E373" t="s">
        <v>90</v>
      </c>
      <c r="G373" t="s">
        <v>80</v>
      </c>
      <c r="H373" t="s">
        <v>77</v>
      </c>
      <c r="I373" t="s">
        <v>7</v>
      </c>
      <c r="J373" t="s">
        <v>63</v>
      </c>
      <c r="K373">
        <v>0.7</v>
      </c>
      <c r="L373">
        <v>30</v>
      </c>
      <c r="M373" t="str">
        <f>_xlfn.XLOOKUP(SHCS[[#This Row],[QUERY]],NUTS[MEDIDA],NUTS[$SLD@T-NUT-1],0/0,0,1)&amp;".SLDPRT"</f>
        <v>13114.SLDPRT</v>
      </c>
      <c r="N373" t="str">
        <f>SHCS[[#This Row],[SERIE]]&amp;SHCS[[#This Row],[MEDIDA]]</f>
        <v>S40M4</v>
      </c>
      <c r="O373" t="str">
        <f>SHCS[[#This Row],[SCREW]]&amp;" "&amp;SHCS[[#This Row],[MEDIDA]]&amp;" X "&amp;SHCS[[#This Row],[PITCH]]&amp;" X "&amp;SHCS[[#This Row],[LENGTH]]&amp;".SLDASM"</f>
        <v>B18.3.4M M4 X 0.7 X 30.SLDASM</v>
      </c>
      <c r="P3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30 C/T-NUT S40</v>
      </c>
      <c r="Q3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30.SLDASM</v>
      </c>
      <c r="R37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4" spans="1:18" x14ac:dyDescent="0.25">
      <c r="A3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35</v>
      </c>
      <c r="B37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35</v>
      </c>
      <c r="C374" t="s">
        <v>86</v>
      </c>
      <c r="D374" t="s">
        <v>87</v>
      </c>
      <c r="E374" t="s">
        <v>90</v>
      </c>
      <c r="G374" t="s">
        <v>80</v>
      </c>
      <c r="H374" t="s">
        <v>77</v>
      </c>
      <c r="I374" t="s">
        <v>7</v>
      </c>
      <c r="J374" t="s">
        <v>63</v>
      </c>
      <c r="K374">
        <v>0.7</v>
      </c>
      <c r="L374">
        <v>35</v>
      </c>
      <c r="M374" t="str">
        <f>_xlfn.XLOOKUP(SHCS[[#This Row],[QUERY]],NUTS[MEDIDA],NUTS[$SLD@T-NUT-1],0/0,0,1)&amp;".SLDPRT"</f>
        <v>13114.SLDPRT</v>
      </c>
      <c r="N374" t="str">
        <f>SHCS[[#This Row],[SERIE]]&amp;SHCS[[#This Row],[MEDIDA]]</f>
        <v>S40M4</v>
      </c>
      <c r="O374" t="str">
        <f>SHCS[[#This Row],[SCREW]]&amp;" "&amp;SHCS[[#This Row],[MEDIDA]]&amp;" X "&amp;SHCS[[#This Row],[PITCH]]&amp;" X "&amp;SHCS[[#This Row],[LENGTH]]&amp;".SLDASM"</f>
        <v>B18.3.4M M4 X 0.7 X 35.SLDASM</v>
      </c>
      <c r="P3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35 C/T-NUT S40</v>
      </c>
      <c r="Q3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35.SLDASM</v>
      </c>
      <c r="R37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5" spans="1:18" x14ac:dyDescent="0.25">
      <c r="A3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40</v>
      </c>
      <c r="B37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40</v>
      </c>
      <c r="C375" t="s">
        <v>86</v>
      </c>
      <c r="D375" t="s">
        <v>87</v>
      </c>
      <c r="E375" t="s">
        <v>90</v>
      </c>
      <c r="G375" t="s">
        <v>80</v>
      </c>
      <c r="H375" t="s">
        <v>77</v>
      </c>
      <c r="I375" t="s">
        <v>7</v>
      </c>
      <c r="J375" t="s">
        <v>63</v>
      </c>
      <c r="K375">
        <v>0.7</v>
      </c>
      <c r="L375">
        <v>40</v>
      </c>
      <c r="M375" t="str">
        <f>_xlfn.XLOOKUP(SHCS[[#This Row],[QUERY]],NUTS[MEDIDA],NUTS[$SLD@T-NUT-1],0/0,0,1)&amp;".SLDPRT"</f>
        <v>13114.SLDPRT</v>
      </c>
      <c r="N375" t="str">
        <f>SHCS[[#This Row],[SERIE]]&amp;SHCS[[#This Row],[MEDIDA]]</f>
        <v>S40M4</v>
      </c>
      <c r="O375" t="str">
        <f>SHCS[[#This Row],[SCREW]]&amp;" "&amp;SHCS[[#This Row],[MEDIDA]]&amp;" X "&amp;SHCS[[#This Row],[PITCH]]&amp;" X "&amp;SHCS[[#This Row],[LENGTH]]&amp;".SLDASM"</f>
        <v>B18.3.4M M4 X 0.7 X 40.SLDASM</v>
      </c>
      <c r="P3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40 C/T-NUT S40</v>
      </c>
      <c r="Q3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40.SLDASM</v>
      </c>
      <c r="R37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6" spans="1:18" x14ac:dyDescent="0.25">
      <c r="A3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45</v>
      </c>
      <c r="B37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45</v>
      </c>
      <c r="C376" t="s">
        <v>86</v>
      </c>
      <c r="D376" t="s">
        <v>87</v>
      </c>
      <c r="E376" t="s">
        <v>90</v>
      </c>
      <c r="G376" t="s">
        <v>80</v>
      </c>
      <c r="H376" t="s">
        <v>77</v>
      </c>
      <c r="I376" t="s">
        <v>7</v>
      </c>
      <c r="J376" t="s">
        <v>63</v>
      </c>
      <c r="K376">
        <v>0.7</v>
      </c>
      <c r="L376">
        <v>45</v>
      </c>
      <c r="M376" t="str">
        <f>_xlfn.XLOOKUP(SHCS[[#This Row],[QUERY]],NUTS[MEDIDA],NUTS[$SLD@T-NUT-1],0/0,0,1)&amp;".SLDPRT"</f>
        <v>13114.SLDPRT</v>
      </c>
      <c r="N376" t="str">
        <f>SHCS[[#This Row],[SERIE]]&amp;SHCS[[#This Row],[MEDIDA]]</f>
        <v>S40M4</v>
      </c>
      <c r="O376" t="str">
        <f>SHCS[[#This Row],[SCREW]]&amp;" "&amp;SHCS[[#This Row],[MEDIDA]]&amp;" X "&amp;SHCS[[#This Row],[PITCH]]&amp;" X "&amp;SHCS[[#This Row],[LENGTH]]&amp;".SLDASM"</f>
        <v>B18.3.4M M4 X 0.7 X 45.SLDASM</v>
      </c>
      <c r="P3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45 C/T-NUT S40</v>
      </c>
      <c r="Q3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45.SLDASM</v>
      </c>
      <c r="R37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7" spans="1:18" x14ac:dyDescent="0.25">
      <c r="A3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50</v>
      </c>
      <c r="B37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50</v>
      </c>
      <c r="C377" t="s">
        <v>86</v>
      </c>
      <c r="D377" t="s">
        <v>87</v>
      </c>
      <c r="E377" t="s">
        <v>90</v>
      </c>
      <c r="G377" t="s">
        <v>80</v>
      </c>
      <c r="H377" t="s">
        <v>77</v>
      </c>
      <c r="I377" t="s">
        <v>7</v>
      </c>
      <c r="J377" t="s">
        <v>63</v>
      </c>
      <c r="K377">
        <v>0.7</v>
      </c>
      <c r="L377">
        <v>50</v>
      </c>
      <c r="M377" t="str">
        <f>_xlfn.XLOOKUP(SHCS[[#This Row],[QUERY]],NUTS[MEDIDA],NUTS[$SLD@T-NUT-1],0/0,0,1)&amp;".SLDPRT"</f>
        <v>13114.SLDPRT</v>
      </c>
      <c r="N377" t="str">
        <f>SHCS[[#This Row],[SERIE]]&amp;SHCS[[#This Row],[MEDIDA]]</f>
        <v>S40M4</v>
      </c>
      <c r="O377" t="str">
        <f>SHCS[[#This Row],[SCREW]]&amp;" "&amp;SHCS[[#This Row],[MEDIDA]]&amp;" X "&amp;SHCS[[#This Row],[PITCH]]&amp;" X "&amp;SHCS[[#This Row],[LENGTH]]&amp;".SLDASM"</f>
        <v>B18.3.4M M4 X 0.7 X 50.SLDASM</v>
      </c>
      <c r="P3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50 C/T-NUT S40</v>
      </c>
      <c r="Q3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50.SLDASM</v>
      </c>
      <c r="R37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8" spans="1:18" x14ac:dyDescent="0.25">
      <c r="A3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55</v>
      </c>
      <c r="B37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55</v>
      </c>
      <c r="C378" t="s">
        <v>86</v>
      </c>
      <c r="D378" t="s">
        <v>87</v>
      </c>
      <c r="E378" t="s">
        <v>90</v>
      </c>
      <c r="G378" t="s">
        <v>80</v>
      </c>
      <c r="H378" t="s">
        <v>77</v>
      </c>
      <c r="I378" t="s">
        <v>7</v>
      </c>
      <c r="J378" t="s">
        <v>63</v>
      </c>
      <c r="K378">
        <v>0.7</v>
      </c>
      <c r="L378">
        <v>55</v>
      </c>
      <c r="M378" t="str">
        <f>_xlfn.XLOOKUP(SHCS[[#This Row],[QUERY]],NUTS[MEDIDA],NUTS[$SLD@T-NUT-1],0/0,0,1)&amp;".SLDPRT"</f>
        <v>13114.SLDPRT</v>
      </c>
      <c r="N378" t="str">
        <f>SHCS[[#This Row],[SERIE]]&amp;SHCS[[#This Row],[MEDIDA]]</f>
        <v>S40M4</v>
      </c>
      <c r="O378" t="str">
        <f>SHCS[[#This Row],[SCREW]]&amp;" "&amp;SHCS[[#This Row],[MEDIDA]]&amp;" X "&amp;SHCS[[#This Row],[PITCH]]&amp;" X "&amp;SHCS[[#This Row],[LENGTH]]&amp;".SLDASM"</f>
        <v>B18.3.4M M4 X 0.7 X 55.SLDASM</v>
      </c>
      <c r="P3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55 C/T-NUT S40</v>
      </c>
      <c r="Q3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55.SLDASM</v>
      </c>
      <c r="R37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79" spans="1:18" x14ac:dyDescent="0.25">
      <c r="A3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60</v>
      </c>
      <c r="B37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60</v>
      </c>
      <c r="C379" t="s">
        <v>86</v>
      </c>
      <c r="D379" t="s">
        <v>87</v>
      </c>
      <c r="E379" t="s">
        <v>90</v>
      </c>
      <c r="G379" t="s">
        <v>80</v>
      </c>
      <c r="H379" t="s">
        <v>77</v>
      </c>
      <c r="I379" t="s">
        <v>7</v>
      </c>
      <c r="J379" t="s">
        <v>63</v>
      </c>
      <c r="K379">
        <v>0.7</v>
      </c>
      <c r="L379">
        <v>60</v>
      </c>
      <c r="M379" t="str">
        <f>_xlfn.XLOOKUP(SHCS[[#This Row],[QUERY]],NUTS[MEDIDA],NUTS[$SLD@T-NUT-1],0/0,0,1)&amp;".SLDPRT"</f>
        <v>13114.SLDPRT</v>
      </c>
      <c r="N379" t="str">
        <f>SHCS[[#This Row],[SERIE]]&amp;SHCS[[#This Row],[MEDIDA]]</f>
        <v>S40M4</v>
      </c>
      <c r="O379" t="str">
        <f>SHCS[[#This Row],[SCREW]]&amp;" "&amp;SHCS[[#This Row],[MEDIDA]]&amp;" X "&amp;SHCS[[#This Row],[PITCH]]&amp;" X "&amp;SHCS[[#This Row],[LENGTH]]&amp;".SLDASM"</f>
        <v>B18.3.4M M4 X 0.7 X 60.SLDASM</v>
      </c>
      <c r="P3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60 C/T-NUT S40</v>
      </c>
      <c r="Q3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60.SLDASM</v>
      </c>
      <c r="R37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80" spans="1:18" x14ac:dyDescent="0.25">
      <c r="A3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65</v>
      </c>
      <c r="B38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65</v>
      </c>
      <c r="C380" t="s">
        <v>86</v>
      </c>
      <c r="D380" t="s">
        <v>87</v>
      </c>
      <c r="E380" t="s">
        <v>90</v>
      </c>
      <c r="G380" t="s">
        <v>80</v>
      </c>
      <c r="H380" t="s">
        <v>77</v>
      </c>
      <c r="I380" t="s">
        <v>7</v>
      </c>
      <c r="J380" t="s">
        <v>63</v>
      </c>
      <c r="K380">
        <v>0.7</v>
      </c>
      <c r="L380">
        <v>65</v>
      </c>
      <c r="M380" t="str">
        <f>_xlfn.XLOOKUP(SHCS[[#This Row],[QUERY]],NUTS[MEDIDA],NUTS[$SLD@T-NUT-1],0/0,0,1)&amp;".SLDPRT"</f>
        <v>13114.SLDPRT</v>
      </c>
      <c r="N380" t="str">
        <f>SHCS[[#This Row],[SERIE]]&amp;SHCS[[#This Row],[MEDIDA]]</f>
        <v>S40M4</v>
      </c>
      <c r="O380" t="str">
        <f>SHCS[[#This Row],[SCREW]]&amp;" "&amp;SHCS[[#This Row],[MEDIDA]]&amp;" X "&amp;SHCS[[#This Row],[PITCH]]&amp;" X "&amp;SHCS[[#This Row],[LENGTH]]&amp;".SLDASM"</f>
        <v>B18.3.4M M4 X 0.7 X 65.SLDASM</v>
      </c>
      <c r="P3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65 C/T-NUT S40</v>
      </c>
      <c r="Q3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65.SLDASM</v>
      </c>
      <c r="R38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81" spans="1:18" x14ac:dyDescent="0.25">
      <c r="A3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OXIDE\M4\B18.3.4M W_T-NUT S40 M4 X 0.7 X 70</v>
      </c>
      <c r="B38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M4 X 0.7 X 70</v>
      </c>
      <c r="C381" t="s">
        <v>86</v>
      </c>
      <c r="D381" t="s">
        <v>87</v>
      </c>
      <c r="E381" t="s">
        <v>90</v>
      </c>
      <c r="G381" t="s">
        <v>80</v>
      </c>
      <c r="H381" t="s">
        <v>77</v>
      </c>
      <c r="I381" t="s">
        <v>7</v>
      </c>
      <c r="J381" t="s">
        <v>63</v>
      </c>
      <c r="K381">
        <v>0.7</v>
      </c>
      <c r="L381">
        <v>70</v>
      </c>
      <c r="M381" t="str">
        <f>_xlfn.XLOOKUP(SHCS[[#This Row],[QUERY]],NUTS[MEDIDA],NUTS[$SLD@T-NUT-1],0/0,0,1)&amp;".SLDPRT"</f>
        <v>13114.SLDPRT</v>
      </c>
      <c r="N381" t="str">
        <f>SHCS[[#This Row],[SERIE]]&amp;SHCS[[#This Row],[MEDIDA]]</f>
        <v>S40M4</v>
      </c>
      <c r="O381" t="str">
        <f>SHCS[[#This Row],[SCREW]]&amp;" "&amp;SHCS[[#This Row],[MEDIDA]]&amp;" X "&amp;SHCS[[#This Row],[PITCH]]&amp;" X "&amp;SHCS[[#This Row],[LENGTH]]&amp;".SLDASM"</f>
        <v>B18.3.4M M4 X 0.7 X 70.SLDASM</v>
      </c>
      <c r="P3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70 C/T-NUT S40</v>
      </c>
      <c r="Q3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70.SLDASM</v>
      </c>
      <c r="R38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382" spans="1:18" x14ac:dyDescent="0.25">
      <c r="A3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8</v>
      </c>
      <c r="B38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8</v>
      </c>
      <c r="C382" t="s">
        <v>86</v>
      </c>
      <c r="D382" t="s">
        <v>87</v>
      </c>
      <c r="E382" t="s">
        <v>90</v>
      </c>
      <c r="G382" t="s">
        <v>80</v>
      </c>
      <c r="H382" t="s">
        <v>77</v>
      </c>
      <c r="I382" t="s">
        <v>8</v>
      </c>
      <c r="J382" t="s">
        <v>63</v>
      </c>
      <c r="K382">
        <v>0.8</v>
      </c>
      <c r="L382">
        <v>8</v>
      </c>
      <c r="M382" t="str">
        <f>_xlfn.XLOOKUP(SHCS[[#This Row],[QUERY]],NUTS[MEDIDA],NUTS[$SLD@T-NUT-1],0/0,0,1)&amp;".SLDPRT"</f>
        <v>13116.SLDPRT</v>
      </c>
      <c r="N382" t="str">
        <f>SHCS[[#This Row],[SERIE]]&amp;SHCS[[#This Row],[MEDIDA]]</f>
        <v>S40M5</v>
      </c>
      <c r="O382" t="str">
        <f>SHCS[[#This Row],[SCREW]]&amp;" "&amp;SHCS[[#This Row],[MEDIDA]]&amp;" X "&amp;SHCS[[#This Row],[PITCH]]&amp;" X "&amp;SHCS[[#This Row],[LENGTH]]&amp;".SLDASM"</f>
        <v>B18.3.4M M5 X 0.8 X 8.SLDASM</v>
      </c>
      <c r="P3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 C/T-NUT S40</v>
      </c>
      <c r="Q3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8.SLDASM</v>
      </c>
      <c r="R38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3" spans="1:18" x14ac:dyDescent="0.25">
      <c r="A3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10</v>
      </c>
      <c r="B38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10</v>
      </c>
      <c r="C383" t="s">
        <v>86</v>
      </c>
      <c r="D383" t="s">
        <v>87</v>
      </c>
      <c r="E383" t="s">
        <v>90</v>
      </c>
      <c r="G383" t="s">
        <v>80</v>
      </c>
      <c r="H383" t="s">
        <v>77</v>
      </c>
      <c r="I383" t="s">
        <v>8</v>
      </c>
      <c r="J383" t="s">
        <v>63</v>
      </c>
      <c r="K383">
        <v>0.8</v>
      </c>
      <c r="L383">
        <v>10</v>
      </c>
      <c r="M383" t="str">
        <f>_xlfn.XLOOKUP(SHCS[[#This Row],[QUERY]],NUTS[MEDIDA],NUTS[$SLD@T-NUT-1],0/0,0,1)&amp;".SLDPRT"</f>
        <v>13116.SLDPRT</v>
      </c>
      <c r="N383" t="str">
        <f>SHCS[[#This Row],[SERIE]]&amp;SHCS[[#This Row],[MEDIDA]]</f>
        <v>S40M5</v>
      </c>
      <c r="O383" t="str">
        <f>SHCS[[#This Row],[SCREW]]&amp;" "&amp;SHCS[[#This Row],[MEDIDA]]&amp;" X "&amp;SHCS[[#This Row],[PITCH]]&amp;" X "&amp;SHCS[[#This Row],[LENGTH]]&amp;".SLDASM"</f>
        <v>B18.3.4M M5 X 0.8 X 10.SLDASM</v>
      </c>
      <c r="P3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 C/T-NUT S40</v>
      </c>
      <c r="Q3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10.SLDASM</v>
      </c>
      <c r="R38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4" spans="1:18" x14ac:dyDescent="0.25">
      <c r="A3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12</v>
      </c>
      <c r="B38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12</v>
      </c>
      <c r="C384" t="s">
        <v>86</v>
      </c>
      <c r="D384" t="s">
        <v>87</v>
      </c>
      <c r="E384" t="s">
        <v>90</v>
      </c>
      <c r="G384" t="s">
        <v>80</v>
      </c>
      <c r="H384" t="s">
        <v>77</v>
      </c>
      <c r="I384" t="s">
        <v>8</v>
      </c>
      <c r="J384" t="s">
        <v>63</v>
      </c>
      <c r="K384">
        <v>0.8</v>
      </c>
      <c r="L384">
        <v>12</v>
      </c>
      <c r="M384" t="str">
        <f>_xlfn.XLOOKUP(SHCS[[#This Row],[QUERY]],NUTS[MEDIDA],NUTS[$SLD@T-NUT-1],0/0,0,1)&amp;".SLDPRT"</f>
        <v>13116.SLDPRT</v>
      </c>
      <c r="N384" t="str">
        <f>SHCS[[#This Row],[SERIE]]&amp;SHCS[[#This Row],[MEDIDA]]</f>
        <v>S40M5</v>
      </c>
      <c r="O384" t="str">
        <f>SHCS[[#This Row],[SCREW]]&amp;" "&amp;SHCS[[#This Row],[MEDIDA]]&amp;" X "&amp;SHCS[[#This Row],[PITCH]]&amp;" X "&amp;SHCS[[#This Row],[LENGTH]]&amp;".SLDASM"</f>
        <v>B18.3.4M M5 X 0.8 X 12.SLDASM</v>
      </c>
      <c r="P3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12 C/T-NUT S40</v>
      </c>
      <c r="Q3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12.SLDASM</v>
      </c>
      <c r="R38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5" spans="1:18" x14ac:dyDescent="0.25">
      <c r="A3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16</v>
      </c>
      <c r="B38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16</v>
      </c>
      <c r="C385" t="s">
        <v>86</v>
      </c>
      <c r="D385" t="s">
        <v>87</v>
      </c>
      <c r="E385" t="s">
        <v>90</v>
      </c>
      <c r="G385" t="s">
        <v>80</v>
      </c>
      <c r="H385" t="s">
        <v>77</v>
      </c>
      <c r="I385" t="s">
        <v>8</v>
      </c>
      <c r="J385" t="s">
        <v>63</v>
      </c>
      <c r="K385">
        <v>0.8</v>
      </c>
      <c r="L385">
        <v>16</v>
      </c>
      <c r="M385" t="str">
        <f>_xlfn.XLOOKUP(SHCS[[#This Row],[QUERY]],NUTS[MEDIDA],NUTS[$SLD@T-NUT-1],0/0,0,1)&amp;".SLDPRT"</f>
        <v>13116.SLDPRT</v>
      </c>
      <c r="N385" t="str">
        <f>SHCS[[#This Row],[SERIE]]&amp;SHCS[[#This Row],[MEDIDA]]</f>
        <v>S40M5</v>
      </c>
      <c r="O385" t="str">
        <f>SHCS[[#This Row],[SCREW]]&amp;" "&amp;SHCS[[#This Row],[MEDIDA]]&amp;" X "&amp;SHCS[[#This Row],[PITCH]]&amp;" X "&amp;SHCS[[#This Row],[LENGTH]]&amp;".SLDASM"</f>
        <v>B18.3.4M M5 X 0.8 X 16.SLDASM</v>
      </c>
      <c r="P3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16 C/T-NUT S40</v>
      </c>
      <c r="Q3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16.SLDASM</v>
      </c>
      <c r="R38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6" spans="1:18" x14ac:dyDescent="0.25">
      <c r="A3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20</v>
      </c>
      <c r="B38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20</v>
      </c>
      <c r="C386" t="s">
        <v>86</v>
      </c>
      <c r="D386" t="s">
        <v>87</v>
      </c>
      <c r="E386" t="s">
        <v>90</v>
      </c>
      <c r="G386" t="s">
        <v>80</v>
      </c>
      <c r="H386" t="s">
        <v>77</v>
      </c>
      <c r="I386" t="s">
        <v>8</v>
      </c>
      <c r="J386" t="s">
        <v>63</v>
      </c>
      <c r="K386">
        <v>0.8</v>
      </c>
      <c r="L386">
        <v>20</v>
      </c>
      <c r="M386" t="str">
        <f>_xlfn.XLOOKUP(SHCS[[#This Row],[QUERY]],NUTS[MEDIDA],NUTS[$SLD@T-NUT-1],0/0,0,1)&amp;".SLDPRT"</f>
        <v>13116.SLDPRT</v>
      </c>
      <c r="N386" t="str">
        <f>SHCS[[#This Row],[SERIE]]&amp;SHCS[[#This Row],[MEDIDA]]</f>
        <v>S40M5</v>
      </c>
      <c r="O386" t="str">
        <f>SHCS[[#This Row],[SCREW]]&amp;" "&amp;SHCS[[#This Row],[MEDIDA]]&amp;" X "&amp;SHCS[[#This Row],[PITCH]]&amp;" X "&amp;SHCS[[#This Row],[LENGTH]]&amp;".SLDASM"</f>
        <v>B18.3.4M M5 X 0.8 X 20.SLDASM</v>
      </c>
      <c r="P3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20 C/T-NUT S40</v>
      </c>
      <c r="Q3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20.SLDASM</v>
      </c>
      <c r="R38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7" spans="1:18" x14ac:dyDescent="0.25">
      <c r="A3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25</v>
      </c>
      <c r="B38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25</v>
      </c>
      <c r="C387" t="s">
        <v>86</v>
      </c>
      <c r="D387" t="s">
        <v>87</v>
      </c>
      <c r="E387" t="s">
        <v>90</v>
      </c>
      <c r="G387" t="s">
        <v>80</v>
      </c>
      <c r="H387" t="s">
        <v>77</v>
      </c>
      <c r="I387" t="s">
        <v>8</v>
      </c>
      <c r="J387" t="s">
        <v>63</v>
      </c>
      <c r="K387">
        <v>0.8</v>
      </c>
      <c r="L387">
        <v>25</v>
      </c>
      <c r="M387" t="str">
        <f>_xlfn.XLOOKUP(SHCS[[#This Row],[QUERY]],NUTS[MEDIDA],NUTS[$SLD@T-NUT-1],0/0,0,1)&amp;".SLDPRT"</f>
        <v>13116.SLDPRT</v>
      </c>
      <c r="N387" t="str">
        <f>SHCS[[#This Row],[SERIE]]&amp;SHCS[[#This Row],[MEDIDA]]</f>
        <v>S40M5</v>
      </c>
      <c r="O387" t="str">
        <f>SHCS[[#This Row],[SCREW]]&amp;" "&amp;SHCS[[#This Row],[MEDIDA]]&amp;" X "&amp;SHCS[[#This Row],[PITCH]]&amp;" X "&amp;SHCS[[#This Row],[LENGTH]]&amp;".SLDASM"</f>
        <v>B18.3.4M M5 X 0.8 X 25.SLDASM</v>
      </c>
      <c r="P3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25 C/T-NUT S40</v>
      </c>
      <c r="Q3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25.SLDASM</v>
      </c>
      <c r="R38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8" spans="1:18" x14ac:dyDescent="0.25">
      <c r="A3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30</v>
      </c>
      <c r="B38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30</v>
      </c>
      <c r="C388" t="s">
        <v>86</v>
      </c>
      <c r="D388" t="s">
        <v>87</v>
      </c>
      <c r="E388" t="s">
        <v>90</v>
      </c>
      <c r="G388" t="s">
        <v>80</v>
      </c>
      <c r="H388" t="s">
        <v>77</v>
      </c>
      <c r="I388" t="s">
        <v>8</v>
      </c>
      <c r="J388" t="s">
        <v>63</v>
      </c>
      <c r="K388">
        <v>0.8</v>
      </c>
      <c r="L388">
        <v>30</v>
      </c>
      <c r="M388" t="str">
        <f>_xlfn.XLOOKUP(SHCS[[#This Row],[QUERY]],NUTS[MEDIDA],NUTS[$SLD@T-NUT-1],0/0,0,1)&amp;".SLDPRT"</f>
        <v>13116.SLDPRT</v>
      </c>
      <c r="N388" t="str">
        <f>SHCS[[#This Row],[SERIE]]&amp;SHCS[[#This Row],[MEDIDA]]</f>
        <v>S40M5</v>
      </c>
      <c r="O388" t="str">
        <f>SHCS[[#This Row],[SCREW]]&amp;" "&amp;SHCS[[#This Row],[MEDIDA]]&amp;" X "&amp;SHCS[[#This Row],[PITCH]]&amp;" X "&amp;SHCS[[#This Row],[LENGTH]]&amp;".SLDASM"</f>
        <v>B18.3.4M M5 X 0.8 X 30.SLDASM</v>
      </c>
      <c r="P3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30 C/T-NUT S40</v>
      </c>
      <c r="Q3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30.SLDASM</v>
      </c>
      <c r="R38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89" spans="1:18" x14ac:dyDescent="0.25">
      <c r="A3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35</v>
      </c>
      <c r="B38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35</v>
      </c>
      <c r="C389" t="s">
        <v>86</v>
      </c>
      <c r="D389" t="s">
        <v>87</v>
      </c>
      <c r="E389" t="s">
        <v>90</v>
      </c>
      <c r="G389" t="s">
        <v>80</v>
      </c>
      <c r="H389" t="s">
        <v>77</v>
      </c>
      <c r="I389" t="s">
        <v>8</v>
      </c>
      <c r="J389" t="s">
        <v>63</v>
      </c>
      <c r="K389">
        <v>0.8</v>
      </c>
      <c r="L389">
        <v>35</v>
      </c>
      <c r="M389" t="str">
        <f>_xlfn.XLOOKUP(SHCS[[#This Row],[QUERY]],NUTS[MEDIDA],NUTS[$SLD@T-NUT-1],0/0,0,1)&amp;".SLDPRT"</f>
        <v>13116.SLDPRT</v>
      </c>
      <c r="N389" t="str">
        <f>SHCS[[#This Row],[SERIE]]&amp;SHCS[[#This Row],[MEDIDA]]</f>
        <v>S40M5</v>
      </c>
      <c r="O389" t="str">
        <f>SHCS[[#This Row],[SCREW]]&amp;" "&amp;SHCS[[#This Row],[MEDIDA]]&amp;" X "&amp;SHCS[[#This Row],[PITCH]]&amp;" X "&amp;SHCS[[#This Row],[LENGTH]]&amp;".SLDASM"</f>
        <v>B18.3.4M M5 X 0.8 X 35.SLDASM</v>
      </c>
      <c r="P3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35 C/T-NUT S40</v>
      </c>
      <c r="Q3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35.SLDASM</v>
      </c>
      <c r="R38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0" spans="1:18" x14ac:dyDescent="0.25">
      <c r="A3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40</v>
      </c>
      <c r="B39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40</v>
      </c>
      <c r="C390" t="s">
        <v>86</v>
      </c>
      <c r="D390" t="s">
        <v>87</v>
      </c>
      <c r="E390" t="s">
        <v>90</v>
      </c>
      <c r="G390" t="s">
        <v>80</v>
      </c>
      <c r="H390" t="s">
        <v>77</v>
      </c>
      <c r="I390" t="s">
        <v>8</v>
      </c>
      <c r="J390" t="s">
        <v>63</v>
      </c>
      <c r="K390">
        <v>0.8</v>
      </c>
      <c r="L390">
        <v>40</v>
      </c>
      <c r="M390" t="str">
        <f>_xlfn.XLOOKUP(SHCS[[#This Row],[QUERY]],NUTS[MEDIDA],NUTS[$SLD@T-NUT-1],0/0,0,1)&amp;".SLDPRT"</f>
        <v>13116.SLDPRT</v>
      </c>
      <c r="N390" t="str">
        <f>SHCS[[#This Row],[SERIE]]&amp;SHCS[[#This Row],[MEDIDA]]</f>
        <v>S40M5</v>
      </c>
      <c r="O390" t="str">
        <f>SHCS[[#This Row],[SCREW]]&amp;" "&amp;SHCS[[#This Row],[MEDIDA]]&amp;" X "&amp;SHCS[[#This Row],[PITCH]]&amp;" X "&amp;SHCS[[#This Row],[LENGTH]]&amp;".SLDASM"</f>
        <v>B18.3.4M M5 X 0.8 X 40.SLDASM</v>
      </c>
      <c r="P3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40 C/T-NUT S40</v>
      </c>
      <c r="Q3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40.SLDASM</v>
      </c>
      <c r="R39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1" spans="1:18" x14ac:dyDescent="0.25">
      <c r="A3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45</v>
      </c>
      <c r="B39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45</v>
      </c>
      <c r="C391" t="s">
        <v>86</v>
      </c>
      <c r="D391" t="s">
        <v>87</v>
      </c>
      <c r="E391" t="s">
        <v>90</v>
      </c>
      <c r="G391" t="s">
        <v>80</v>
      </c>
      <c r="H391" t="s">
        <v>77</v>
      </c>
      <c r="I391" t="s">
        <v>8</v>
      </c>
      <c r="J391" t="s">
        <v>63</v>
      </c>
      <c r="K391">
        <v>0.8</v>
      </c>
      <c r="L391">
        <v>45</v>
      </c>
      <c r="M391" t="str">
        <f>_xlfn.XLOOKUP(SHCS[[#This Row],[QUERY]],NUTS[MEDIDA],NUTS[$SLD@T-NUT-1],0/0,0,1)&amp;".SLDPRT"</f>
        <v>13116.SLDPRT</v>
      </c>
      <c r="N391" t="str">
        <f>SHCS[[#This Row],[SERIE]]&amp;SHCS[[#This Row],[MEDIDA]]</f>
        <v>S40M5</v>
      </c>
      <c r="O391" t="str">
        <f>SHCS[[#This Row],[SCREW]]&amp;" "&amp;SHCS[[#This Row],[MEDIDA]]&amp;" X "&amp;SHCS[[#This Row],[PITCH]]&amp;" X "&amp;SHCS[[#This Row],[LENGTH]]&amp;".SLDASM"</f>
        <v>B18.3.4M M5 X 0.8 X 45.SLDASM</v>
      </c>
      <c r="P3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45 C/T-NUT S40</v>
      </c>
      <c r="Q3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45.SLDASM</v>
      </c>
      <c r="R39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2" spans="1:18" x14ac:dyDescent="0.25">
      <c r="A3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50</v>
      </c>
      <c r="B39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50</v>
      </c>
      <c r="C392" t="s">
        <v>86</v>
      </c>
      <c r="D392" t="s">
        <v>87</v>
      </c>
      <c r="E392" t="s">
        <v>90</v>
      </c>
      <c r="G392" t="s">
        <v>80</v>
      </c>
      <c r="H392" t="s">
        <v>77</v>
      </c>
      <c r="I392" t="s">
        <v>8</v>
      </c>
      <c r="J392" t="s">
        <v>63</v>
      </c>
      <c r="K392">
        <v>0.8</v>
      </c>
      <c r="L392">
        <v>50</v>
      </c>
      <c r="M392" t="str">
        <f>_xlfn.XLOOKUP(SHCS[[#This Row],[QUERY]],NUTS[MEDIDA],NUTS[$SLD@T-NUT-1],0/0,0,1)&amp;".SLDPRT"</f>
        <v>13116.SLDPRT</v>
      </c>
      <c r="N392" t="str">
        <f>SHCS[[#This Row],[SERIE]]&amp;SHCS[[#This Row],[MEDIDA]]</f>
        <v>S40M5</v>
      </c>
      <c r="O392" t="str">
        <f>SHCS[[#This Row],[SCREW]]&amp;" "&amp;SHCS[[#This Row],[MEDIDA]]&amp;" X "&amp;SHCS[[#This Row],[PITCH]]&amp;" X "&amp;SHCS[[#This Row],[LENGTH]]&amp;".SLDASM"</f>
        <v>B18.3.4M M5 X 0.8 X 50.SLDASM</v>
      </c>
      <c r="P3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50 C/T-NUT S40</v>
      </c>
      <c r="Q3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50.SLDASM</v>
      </c>
      <c r="R39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3" spans="1:18" x14ac:dyDescent="0.25">
      <c r="A3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55</v>
      </c>
      <c r="B39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55</v>
      </c>
      <c r="C393" t="s">
        <v>86</v>
      </c>
      <c r="D393" t="s">
        <v>87</v>
      </c>
      <c r="E393" t="s">
        <v>90</v>
      </c>
      <c r="G393" t="s">
        <v>80</v>
      </c>
      <c r="H393" t="s">
        <v>77</v>
      </c>
      <c r="I393" t="s">
        <v>8</v>
      </c>
      <c r="J393" t="s">
        <v>63</v>
      </c>
      <c r="K393">
        <v>0.8</v>
      </c>
      <c r="L393">
        <v>55</v>
      </c>
      <c r="M393" t="str">
        <f>_xlfn.XLOOKUP(SHCS[[#This Row],[QUERY]],NUTS[MEDIDA],NUTS[$SLD@T-NUT-1],0/0,0,1)&amp;".SLDPRT"</f>
        <v>13116.SLDPRT</v>
      </c>
      <c r="N393" t="str">
        <f>SHCS[[#This Row],[SERIE]]&amp;SHCS[[#This Row],[MEDIDA]]</f>
        <v>S40M5</v>
      </c>
      <c r="O393" t="str">
        <f>SHCS[[#This Row],[SCREW]]&amp;" "&amp;SHCS[[#This Row],[MEDIDA]]&amp;" X "&amp;SHCS[[#This Row],[PITCH]]&amp;" X "&amp;SHCS[[#This Row],[LENGTH]]&amp;".SLDASM"</f>
        <v>B18.3.4M M5 X 0.8 X 55.SLDASM</v>
      </c>
      <c r="P3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55 C/T-NUT S40</v>
      </c>
      <c r="Q3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55.SLDASM</v>
      </c>
      <c r="R39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4" spans="1:18" x14ac:dyDescent="0.25">
      <c r="A3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60</v>
      </c>
      <c r="B39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60</v>
      </c>
      <c r="C394" t="s">
        <v>86</v>
      </c>
      <c r="D394" t="s">
        <v>87</v>
      </c>
      <c r="E394" t="s">
        <v>90</v>
      </c>
      <c r="G394" t="s">
        <v>80</v>
      </c>
      <c r="H394" t="s">
        <v>77</v>
      </c>
      <c r="I394" t="s">
        <v>8</v>
      </c>
      <c r="J394" t="s">
        <v>63</v>
      </c>
      <c r="K394">
        <v>0.8</v>
      </c>
      <c r="L394">
        <v>60</v>
      </c>
      <c r="M394" t="str">
        <f>_xlfn.XLOOKUP(SHCS[[#This Row],[QUERY]],NUTS[MEDIDA],NUTS[$SLD@T-NUT-1],0/0,0,1)&amp;".SLDPRT"</f>
        <v>13116.SLDPRT</v>
      </c>
      <c r="N394" t="str">
        <f>SHCS[[#This Row],[SERIE]]&amp;SHCS[[#This Row],[MEDIDA]]</f>
        <v>S40M5</v>
      </c>
      <c r="O394" t="str">
        <f>SHCS[[#This Row],[SCREW]]&amp;" "&amp;SHCS[[#This Row],[MEDIDA]]&amp;" X "&amp;SHCS[[#This Row],[PITCH]]&amp;" X "&amp;SHCS[[#This Row],[LENGTH]]&amp;".SLDASM"</f>
        <v>B18.3.4M M5 X 0.8 X 60.SLDASM</v>
      </c>
      <c r="P3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60 C/T-NUT S40</v>
      </c>
      <c r="Q3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60.SLDASM</v>
      </c>
      <c r="R39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5" spans="1:18" x14ac:dyDescent="0.25">
      <c r="A3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65</v>
      </c>
      <c r="B39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65</v>
      </c>
      <c r="C395" t="s">
        <v>86</v>
      </c>
      <c r="D395" t="s">
        <v>87</v>
      </c>
      <c r="E395" t="s">
        <v>90</v>
      </c>
      <c r="G395" t="s">
        <v>80</v>
      </c>
      <c r="H395" t="s">
        <v>77</v>
      </c>
      <c r="I395" t="s">
        <v>8</v>
      </c>
      <c r="J395" t="s">
        <v>63</v>
      </c>
      <c r="K395">
        <v>0.8</v>
      </c>
      <c r="L395">
        <v>65</v>
      </c>
      <c r="M395" t="str">
        <f>_xlfn.XLOOKUP(SHCS[[#This Row],[QUERY]],NUTS[MEDIDA],NUTS[$SLD@T-NUT-1],0/0,0,1)&amp;".SLDPRT"</f>
        <v>13116.SLDPRT</v>
      </c>
      <c r="N395" t="str">
        <f>SHCS[[#This Row],[SERIE]]&amp;SHCS[[#This Row],[MEDIDA]]</f>
        <v>S40M5</v>
      </c>
      <c r="O395" t="str">
        <f>SHCS[[#This Row],[SCREW]]&amp;" "&amp;SHCS[[#This Row],[MEDIDA]]&amp;" X "&amp;SHCS[[#This Row],[PITCH]]&amp;" X "&amp;SHCS[[#This Row],[LENGTH]]&amp;".SLDASM"</f>
        <v>B18.3.4M M5 X 0.8 X 65.SLDASM</v>
      </c>
      <c r="P3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65 C/T-NUT S40</v>
      </c>
      <c r="Q3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65.SLDASM</v>
      </c>
      <c r="R39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6" spans="1:18" x14ac:dyDescent="0.25">
      <c r="A3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70</v>
      </c>
      <c r="B39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70</v>
      </c>
      <c r="C396" t="s">
        <v>86</v>
      </c>
      <c r="D396" t="s">
        <v>87</v>
      </c>
      <c r="E396" t="s">
        <v>90</v>
      </c>
      <c r="G396" t="s">
        <v>80</v>
      </c>
      <c r="H396" t="s">
        <v>77</v>
      </c>
      <c r="I396" t="s">
        <v>8</v>
      </c>
      <c r="J396" t="s">
        <v>63</v>
      </c>
      <c r="K396">
        <v>0.8</v>
      </c>
      <c r="L396">
        <v>70</v>
      </c>
      <c r="M396" t="str">
        <f>_xlfn.XLOOKUP(SHCS[[#This Row],[QUERY]],NUTS[MEDIDA],NUTS[$SLD@T-NUT-1],0/0,0,1)&amp;".SLDPRT"</f>
        <v>13116.SLDPRT</v>
      </c>
      <c r="N396" t="str">
        <f>SHCS[[#This Row],[SERIE]]&amp;SHCS[[#This Row],[MEDIDA]]</f>
        <v>S40M5</v>
      </c>
      <c r="O396" t="str">
        <f>SHCS[[#This Row],[SCREW]]&amp;" "&amp;SHCS[[#This Row],[MEDIDA]]&amp;" X "&amp;SHCS[[#This Row],[PITCH]]&amp;" X "&amp;SHCS[[#This Row],[LENGTH]]&amp;".SLDASM"</f>
        <v>B18.3.4M M5 X 0.8 X 70.SLDASM</v>
      </c>
      <c r="P3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70 C/T-NUT S40</v>
      </c>
      <c r="Q3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70.SLDASM</v>
      </c>
      <c r="R39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7" spans="1:18" x14ac:dyDescent="0.25">
      <c r="A3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80</v>
      </c>
      <c r="B39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80</v>
      </c>
      <c r="C397" t="s">
        <v>86</v>
      </c>
      <c r="D397" t="s">
        <v>87</v>
      </c>
      <c r="E397" t="s">
        <v>90</v>
      </c>
      <c r="G397" t="s">
        <v>80</v>
      </c>
      <c r="H397" t="s">
        <v>77</v>
      </c>
      <c r="I397" t="s">
        <v>8</v>
      </c>
      <c r="J397" t="s">
        <v>63</v>
      </c>
      <c r="K397">
        <v>0.8</v>
      </c>
      <c r="L397">
        <v>80</v>
      </c>
      <c r="M397" t="str">
        <f>_xlfn.XLOOKUP(SHCS[[#This Row],[QUERY]],NUTS[MEDIDA],NUTS[$SLD@T-NUT-1],0/0,0,1)&amp;".SLDPRT"</f>
        <v>13116.SLDPRT</v>
      </c>
      <c r="N397" t="str">
        <f>SHCS[[#This Row],[SERIE]]&amp;SHCS[[#This Row],[MEDIDA]]</f>
        <v>S40M5</v>
      </c>
      <c r="O397" t="str">
        <f>SHCS[[#This Row],[SCREW]]&amp;" "&amp;SHCS[[#This Row],[MEDIDA]]&amp;" X "&amp;SHCS[[#This Row],[PITCH]]&amp;" X "&amp;SHCS[[#This Row],[LENGTH]]&amp;".SLDASM"</f>
        <v>B18.3.4M M5 X 0.8 X 80.SLDASM</v>
      </c>
      <c r="P3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80 C/T-NUT S40</v>
      </c>
      <c r="Q3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80.SLDASM</v>
      </c>
      <c r="R39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8" spans="1:18" x14ac:dyDescent="0.25">
      <c r="A3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90</v>
      </c>
      <c r="B39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90</v>
      </c>
      <c r="C398" t="s">
        <v>86</v>
      </c>
      <c r="D398" t="s">
        <v>87</v>
      </c>
      <c r="E398" t="s">
        <v>90</v>
      </c>
      <c r="G398" t="s">
        <v>80</v>
      </c>
      <c r="H398" t="s">
        <v>77</v>
      </c>
      <c r="I398" t="s">
        <v>8</v>
      </c>
      <c r="J398" t="s">
        <v>63</v>
      </c>
      <c r="K398">
        <v>0.8</v>
      </c>
      <c r="L398">
        <v>90</v>
      </c>
      <c r="M398" t="str">
        <f>_xlfn.XLOOKUP(SHCS[[#This Row],[QUERY]],NUTS[MEDIDA],NUTS[$SLD@T-NUT-1],0/0,0,1)&amp;".SLDPRT"</f>
        <v>13116.SLDPRT</v>
      </c>
      <c r="N398" t="str">
        <f>SHCS[[#This Row],[SERIE]]&amp;SHCS[[#This Row],[MEDIDA]]</f>
        <v>S40M5</v>
      </c>
      <c r="O398" t="str">
        <f>SHCS[[#This Row],[SCREW]]&amp;" "&amp;SHCS[[#This Row],[MEDIDA]]&amp;" X "&amp;SHCS[[#This Row],[PITCH]]&amp;" X "&amp;SHCS[[#This Row],[LENGTH]]&amp;".SLDASM"</f>
        <v>B18.3.4M M5 X 0.8 X 90.SLDASM</v>
      </c>
      <c r="P3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90 C/T-NUT S40</v>
      </c>
      <c r="Q3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90.SLDASM</v>
      </c>
      <c r="R39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399" spans="1:18" x14ac:dyDescent="0.25">
      <c r="A3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OXIDE\M5\B18.3.4M W_T-NUT S40 M5 X 0.8 X 100</v>
      </c>
      <c r="B39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M5 X 0.8 X 100</v>
      </c>
      <c r="C399" t="s">
        <v>86</v>
      </c>
      <c r="D399" t="s">
        <v>87</v>
      </c>
      <c r="E399" t="s">
        <v>90</v>
      </c>
      <c r="G399" t="s">
        <v>80</v>
      </c>
      <c r="H399" t="s">
        <v>77</v>
      </c>
      <c r="I399" t="s">
        <v>8</v>
      </c>
      <c r="J399" t="s">
        <v>63</v>
      </c>
      <c r="K399">
        <v>0.8</v>
      </c>
      <c r="L399">
        <v>100</v>
      </c>
      <c r="M399" t="str">
        <f>_xlfn.XLOOKUP(SHCS[[#This Row],[QUERY]],NUTS[MEDIDA],NUTS[$SLD@T-NUT-1],0/0,0,1)&amp;".SLDPRT"</f>
        <v>13116.SLDPRT</v>
      </c>
      <c r="N399" t="str">
        <f>SHCS[[#This Row],[SERIE]]&amp;SHCS[[#This Row],[MEDIDA]]</f>
        <v>S40M5</v>
      </c>
      <c r="O399" t="str">
        <f>SHCS[[#This Row],[SCREW]]&amp;" "&amp;SHCS[[#This Row],[MEDIDA]]&amp;" X "&amp;SHCS[[#This Row],[PITCH]]&amp;" X "&amp;SHCS[[#This Row],[LENGTH]]&amp;".SLDASM"</f>
        <v>B18.3.4M M5 X 0.8 X 100.SLDASM</v>
      </c>
      <c r="P3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100 C/T-NUT S40</v>
      </c>
      <c r="Q3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100.SLDASM</v>
      </c>
      <c r="R39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400" spans="1:18" x14ac:dyDescent="0.25">
      <c r="A4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10</v>
      </c>
      <c r="B40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10</v>
      </c>
      <c r="C400" t="s">
        <v>86</v>
      </c>
      <c r="D400" t="s">
        <v>87</v>
      </c>
      <c r="E400" t="s">
        <v>90</v>
      </c>
      <c r="G400" t="s">
        <v>80</v>
      </c>
      <c r="H400" t="s">
        <v>77</v>
      </c>
      <c r="I400" t="s">
        <v>9</v>
      </c>
      <c r="J400" t="s">
        <v>63</v>
      </c>
      <c r="K400">
        <v>1</v>
      </c>
      <c r="L400">
        <v>10</v>
      </c>
      <c r="M400" t="str">
        <f>_xlfn.XLOOKUP(SHCS[[#This Row],[QUERY]],NUTS[MEDIDA],NUTS[$SLD@T-NUT-1],0/0,0,1)&amp;".SLDPRT"</f>
        <v>13119.SLDPRT</v>
      </c>
      <c r="N400" t="str">
        <f>SHCS[[#This Row],[SERIE]]&amp;SHCS[[#This Row],[MEDIDA]]</f>
        <v>S40M6</v>
      </c>
      <c r="O400" t="str">
        <f>SHCS[[#This Row],[SCREW]]&amp;" "&amp;SHCS[[#This Row],[MEDIDA]]&amp;" X "&amp;SHCS[[#This Row],[PITCH]]&amp;" X "&amp;SHCS[[#This Row],[LENGTH]]&amp;".SLDASM"</f>
        <v>B18.3.4M M6 X 1 X 10.SLDASM</v>
      </c>
      <c r="P4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 C/T-NUT S40</v>
      </c>
      <c r="Q4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10.SLDASM</v>
      </c>
      <c r="R40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1" spans="1:18" x14ac:dyDescent="0.25">
      <c r="A4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12</v>
      </c>
      <c r="B40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12</v>
      </c>
      <c r="C401" t="s">
        <v>86</v>
      </c>
      <c r="D401" t="s">
        <v>87</v>
      </c>
      <c r="E401" t="s">
        <v>90</v>
      </c>
      <c r="G401" t="s">
        <v>80</v>
      </c>
      <c r="H401" t="s">
        <v>77</v>
      </c>
      <c r="I401" t="s">
        <v>9</v>
      </c>
      <c r="J401" t="s">
        <v>63</v>
      </c>
      <c r="K401">
        <v>1</v>
      </c>
      <c r="L401">
        <v>12</v>
      </c>
      <c r="M401" t="str">
        <f>_xlfn.XLOOKUP(SHCS[[#This Row],[QUERY]],NUTS[MEDIDA],NUTS[$SLD@T-NUT-1],0/0,0,1)&amp;".SLDPRT"</f>
        <v>13119.SLDPRT</v>
      </c>
      <c r="N401" t="str">
        <f>SHCS[[#This Row],[SERIE]]&amp;SHCS[[#This Row],[MEDIDA]]</f>
        <v>S40M6</v>
      </c>
      <c r="O401" t="str">
        <f>SHCS[[#This Row],[SCREW]]&amp;" "&amp;SHCS[[#This Row],[MEDIDA]]&amp;" X "&amp;SHCS[[#This Row],[PITCH]]&amp;" X "&amp;SHCS[[#This Row],[LENGTH]]&amp;".SLDASM"</f>
        <v>B18.3.4M M6 X 1 X 12.SLDASM</v>
      </c>
      <c r="P4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 C/T-NUT S40</v>
      </c>
      <c r="Q4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12.SLDASM</v>
      </c>
      <c r="R40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2" spans="1:18" x14ac:dyDescent="0.25">
      <c r="A4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16</v>
      </c>
      <c r="B40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16</v>
      </c>
      <c r="C402" t="s">
        <v>86</v>
      </c>
      <c r="D402" t="s">
        <v>87</v>
      </c>
      <c r="E402" t="s">
        <v>90</v>
      </c>
      <c r="G402" t="s">
        <v>80</v>
      </c>
      <c r="H402" t="s">
        <v>77</v>
      </c>
      <c r="I402" t="s">
        <v>9</v>
      </c>
      <c r="J402" t="s">
        <v>63</v>
      </c>
      <c r="K402">
        <v>1</v>
      </c>
      <c r="L402">
        <v>16</v>
      </c>
      <c r="M402" t="str">
        <f>_xlfn.XLOOKUP(SHCS[[#This Row],[QUERY]],NUTS[MEDIDA],NUTS[$SLD@T-NUT-1],0/0,0,1)&amp;".SLDPRT"</f>
        <v>13119.SLDPRT</v>
      </c>
      <c r="N402" t="str">
        <f>SHCS[[#This Row],[SERIE]]&amp;SHCS[[#This Row],[MEDIDA]]</f>
        <v>S40M6</v>
      </c>
      <c r="O402" t="str">
        <f>SHCS[[#This Row],[SCREW]]&amp;" "&amp;SHCS[[#This Row],[MEDIDA]]&amp;" X "&amp;SHCS[[#This Row],[PITCH]]&amp;" X "&amp;SHCS[[#This Row],[LENGTH]]&amp;".SLDASM"</f>
        <v>B18.3.4M M6 X 1 X 16.SLDASM</v>
      </c>
      <c r="P4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16 C/T-NUT S40</v>
      </c>
      <c r="Q4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16.SLDASM</v>
      </c>
      <c r="R40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3" spans="1:18" x14ac:dyDescent="0.25">
      <c r="A4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20</v>
      </c>
      <c r="B40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20</v>
      </c>
      <c r="C403" t="s">
        <v>86</v>
      </c>
      <c r="D403" t="s">
        <v>87</v>
      </c>
      <c r="E403" t="s">
        <v>90</v>
      </c>
      <c r="G403" t="s">
        <v>80</v>
      </c>
      <c r="H403" t="s">
        <v>77</v>
      </c>
      <c r="I403" t="s">
        <v>9</v>
      </c>
      <c r="J403" t="s">
        <v>63</v>
      </c>
      <c r="K403">
        <v>1</v>
      </c>
      <c r="L403">
        <v>20</v>
      </c>
      <c r="M403" t="str">
        <f>_xlfn.XLOOKUP(SHCS[[#This Row],[QUERY]],NUTS[MEDIDA],NUTS[$SLD@T-NUT-1],0/0,0,1)&amp;".SLDPRT"</f>
        <v>13119.SLDPRT</v>
      </c>
      <c r="N403" t="str">
        <f>SHCS[[#This Row],[SERIE]]&amp;SHCS[[#This Row],[MEDIDA]]</f>
        <v>S40M6</v>
      </c>
      <c r="O403" t="str">
        <f>SHCS[[#This Row],[SCREW]]&amp;" "&amp;SHCS[[#This Row],[MEDIDA]]&amp;" X "&amp;SHCS[[#This Row],[PITCH]]&amp;" X "&amp;SHCS[[#This Row],[LENGTH]]&amp;".SLDASM"</f>
        <v>B18.3.4M M6 X 1 X 20.SLDASM</v>
      </c>
      <c r="P4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20 C/T-NUT S40</v>
      </c>
      <c r="Q4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20.SLDASM</v>
      </c>
      <c r="R40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4" spans="1:18" x14ac:dyDescent="0.25">
      <c r="A4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25</v>
      </c>
      <c r="B40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25</v>
      </c>
      <c r="C404" t="s">
        <v>86</v>
      </c>
      <c r="D404" t="s">
        <v>87</v>
      </c>
      <c r="E404" t="s">
        <v>90</v>
      </c>
      <c r="G404" t="s">
        <v>80</v>
      </c>
      <c r="H404" t="s">
        <v>77</v>
      </c>
      <c r="I404" t="s">
        <v>9</v>
      </c>
      <c r="J404" t="s">
        <v>63</v>
      </c>
      <c r="K404">
        <v>1</v>
      </c>
      <c r="L404">
        <v>25</v>
      </c>
      <c r="M404" t="str">
        <f>_xlfn.XLOOKUP(SHCS[[#This Row],[QUERY]],NUTS[MEDIDA],NUTS[$SLD@T-NUT-1],0/0,0,1)&amp;".SLDPRT"</f>
        <v>13119.SLDPRT</v>
      </c>
      <c r="N404" t="str">
        <f>SHCS[[#This Row],[SERIE]]&amp;SHCS[[#This Row],[MEDIDA]]</f>
        <v>S40M6</v>
      </c>
      <c r="O404" t="str">
        <f>SHCS[[#This Row],[SCREW]]&amp;" "&amp;SHCS[[#This Row],[MEDIDA]]&amp;" X "&amp;SHCS[[#This Row],[PITCH]]&amp;" X "&amp;SHCS[[#This Row],[LENGTH]]&amp;".SLDASM"</f>
        <v>B18.3.4M M6 X 1 X 25.SLDASM</v>
      </c>
      <c r="P4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25 C/T-NUT S40</v>
      </c>
      <c r="Q4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25.SLDASM</v>
      </c>
      <c r="R40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5" spans="1:18" x14ac:dyDescent="0.25">
      <c r="A4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30</v>
      </c>
      <c r="B40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30</v>
      </c>
      <c r="C405" t="s">
        <v>86</v>
      </c>
      <c r="D405" t="s">
        <v>87</v>
      </c>
      <c r="E405" t="s">
        <v>90</v>
      </c>
      <c r="G405" t="s">
        <v>80</v>
      </c>
      <c r="H405" t="s">
        <v>77</v>
      </c>
      <c r="I405" t="s">
        <v>9</v>
      </c>
      <c r="J405" t="s">
        <v>63</v>
      </c>
      <c r="K405">
        <v>1</v>
      </c>
      <c r="L405">
        <v>30</v>
      </c>
      <c r="M405" t="str">
        <f>_xlfn.XLOOKUP(SHCS[[#This Row],[QUERY]],NUTS[MEDIDA],NUTS[$SLD@T-NUT-1],0/0,0,1)&amp;".SLDPRT"</f>
        <v>13119.SLDPRT</v>
      </c>
      <c r="N405" t="str">
        <f>SHCS[[#This Row],[SERIE]]&amp;SHCS[[#This Row],[MEDIDA]]</f>
        <v>S40M6</v>
      </c>
      <c r="O405" t="str">
        <f>SHCS[[#This Row],[SCREW]]&amp;" "&amp;SHCS[[#This Row],[MEDIDA]]&amp;" X "&amp;SHCS[[#This Row],[PITCH]]&amp;" X "&amp;SHCS[[#This Row],[LENGTH]]&amp;".SLDASM"</f>
        <v>B18.3.4M M6 X 1 X 30.SLDASM</v>
      </c>
      <c r="P4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30 C/T-NUT S40</v>
      </c>
      <c r="Q4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30.SLDASM</v>
      </c>
      <c r="R40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6" spans="1:18" x14ac:dyDescent="0.25">
      <c r="A4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35</v>
      </c>
      <c r="B40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35</v>
      </c>
      <c r="C406" t="s">
        <v>86</v>
      </c>
      <c r="D406" t="s">
        <v>87</v>
      </c>
      <c r="E406" t="s">
        <v>90</v>
      </c>
      <c r="G406" t="s">
        <v>80</v>
      </c>
      <c r="H406" t="s">
        <v>77</v>
      </c>
      <c r="I406" t="s">
        <v>9</v>
      </c>
      <c r="J406" t="s">
        <v>63</v>
      </c>
      <c r="K406">
        <v>1</v>
      </c>
      <c r="L406">
        <v>35</v>
      </c>
      <c r="M406" t="str">
        <f>_xlfn.XLOOKUP(SHCS[[#This Row],[QUERY]],NUTS[MEDIDA],NUTS[$SLD@T-NUT-1],0/0,0,1)&amp;".SLDPRT"</f>
        <v>13119.SLDPRT</v>
      </c>
      <c r="N406" t="str">
        <f>SHCS[[#This Row],[SERIE]]&amp;SHCS[[#This Row],[MEDIDA]]</f>
        <v>S40M6</v>
      </c>
      <c r="O406" t="str">
        <f>SHCS[[#This Row],[SCREW]]&amp;" "&amp;SHCS[[#This Row],[MEDIDA]]&amp;" X "&amp;SHCS[[#This Row],[PITCH]]&amp;" X "&amp;SHCS[[#This Row],[LENGTH]]&amp;".SLDASM"</f>
        <v>B18.3.4M M6 X 1 X 35.SLDASM</v>
      </c>
      <c r="P4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35 C/T-NUT S40</v>
      </c>
      <c r="Q4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35.SLDASM</v>
      </c>
      <c r="R40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7" spans="1:18" x14ac:dyDescent="0.25">
      <c r="A4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40</v>
      </c>
      <c r="B40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40</v>
      </c>
      <c r="C407" t="s">
        <v>86</v>
      </c>
      <c r="D407" t="s">
        <v>87</v>
      </c>
      <c r="E407" t="s">
        <v>90</v>
      </c>
      <c r="G407" t="s">
        <v>80</v>
      </c>
      <c r="H407" t="s">
        <v>77</v>
      </c>
      <c r="I407" t="s">
        <v>9</v>
      </c>
      <c r="J407" t="s">
        <v>63</v>
      </c>
      <c r="K407">
        <v>1</v>
      </c>
      <c r="L407">
        <v>40</v>
      </c>
      <c r="M407" t="str">
        <f>_xlfn.XLOOKUP(SHCS[[#This Row],[QUERY]],NUTS[MEDIDA],NUTS[$SLD@T-NUT-1],0/0,0,1)&amp;".SLDPRT"</f>
        <v>13119.SLDPRT</v>
      </c>
      <c r="N407" t="str">
        <f>SHCS[[#This Row],[SERIE]]&amp;SHCS[[#This Row],[MEDIDA]]</f>
        <v>S40M6</v>
      </c>
      <c r="O407" t="str">
        <f>SHCS[[#This Row],[SCREW]]&amp;" "&amp;SHCS[[#This Row],[MEDIDA]]&amp;" X "&amp;SHCS[[#This Row],[PITCH]]&amp;" X "&amp;SHCS[[#This Row],[LENGTH]]&amp;".SLDASM"</f>
        <v>B18.3.4M M6 X 1 X 40.SLDASM</v>
      </c>
      <c r="P4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40 C/T-NUT S40</v>
      </c>
      <c r="Q4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40.SLDASM</v>
      </c>
      <c r="R40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8" spans="1:18" x14ac:dyDescent="0.25">
      <c r="A4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45</v>
      </c>
      <c r="B40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45</v>
      </c>
      <c r="C408" t="s">
        <v>86</v>
      </c>
      <c r="D408" t="s">
        <v>87</v>
      </c>
      <c r="E408" t="s">
        <v>90</v>
      </c>
      <c r="G408" t="s">
        <v>80</v>
      </c>
      <c r="H408" t="s">
        <v>77</v>
      </c>
      <c r="I408" t="s">
        <v>9</v>
      </c>
      <c r="J408" t="s">
        <v>63</v>
      </c>
      <c r="K408">
        <v>1</v>
      </c>
      <c r="L408">
        <v>45</v>
      </c>
      <c r="M408" t="str">
        <f>_xlfn.XLOOKUP(SHCS[[#This Row],[QUERY]],NUTS[MEDIDA],NUTS[$SLD@T-NUT-1],0/0,0,1)&amp;".SLDPRT"</f>
        <v>13119.SLDPRT</v>
      </c>
      <c r="N408" t="str">
        <f>SHCS[[#This Row],[SERIE]]&amp;SHCS[[#This Row],[MEDIDA]]</f>
        <v>S40M6</v>
      </c>
      <c r="O408" t="str">
        <f>SHCS[[#This Row],[SCREW]]&amp;" "&amp;SHCS[[#This Row],[MEDIDA]]&amp;" X "&amp;SHCS[[#This Row],[PITCH]]&amp;" X "&amp;SHCS[[#This Row],[LENGTH]]&amp;".SLDASM"</f>
        <v>B18.3.4M M6 X 1 X 45.SLDASM</v>
      </c>
      <c r="P4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45 C/T-NUT S40</v>
      </c>
      <c r="Q4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45.SLDASM</v>
      </c>
      <c r="R40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09" spans="1:18" x14ac:dyDescent="0.25">
      <c r="A4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50</v>
      </c>
      <c r="B40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50</v>
      </c>
      <c r="C409" t="s">
        <v>86</v>
      </c>
      <c r="D409" t="s">
        <v>87</v>
      </c>
      <c r="E409" t="s">
        <v>90</v>
      </c>
      <c r="G409" t="s">
        <v>80</v>
      </c>
      <c r="H409" t="s">
        <v>77</v>
      </c>
      <c r="I409" t="s">
        <v>9</v>
      </c>
      <c r="J409" t="s">
        <v>63</v>
      </c>
      <c r="K409">
        <v>1</v>
      </c>
      <c r="L409">
        <v>50</v>
      </c>
      <c r="M409" t="str">
        <f>_xlfn.XLOOKUP(SHCS[[#This Row],[QUERY]],NUTS[MEDIDA],NUTS[$SLD@T-NUT-1],0/0,0,1)&amp;".SLDPRT"</f>
        <v>13119.SLDPRT</v>
      </c>
      <c r="N409" t="str">
        <f>SHCS[[#This Row],[SERIE]]&amp;SHCS[[#This Row],[MEDIDA]]</f>
        <v>S40M6</v>
      </c>
      <c r="O409" t="str">
        <f>SHCS[[#This Row],[SCREW]]&amp;" "&amp;SHCS[[#This Row],[MEDIDA]]&amp;" X "&amp;SHCS[[#This Row],[PITCH]]&amp;" X "&amp;SHCS[[#This Row],[LENGTH]]&amp;".SLDASM"</f>
        <v>B18.3.4M M6 X 1 X 50.SLDASM</v>
      </c>
      <c r="P4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50 C/T-NUT S40</v>
      </c>
      <c r="Q4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50.SLDASM</v>
      </c>
      <c r="R40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0" spans="1:18" x14ac:dyDescent="0.25">
      <c r="A4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55</v>
      </c>
      <c r="B41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55</v>
      </c>
      <c r="C410" t="s">
        <v>86</v>
      </c>
      <c r="D410" t="s">
        <v>87</v>
      </c>
      <c r="E410" t="s">
        <v>90</v>
      </c>
      <c r="G410" t="s">
        <v>80</v>
      </c>
      <c r="H410" t="s">
        <v>77</v>
      </c>
      <c r="I410" t="s">
        <v>9</v>
      </c>
      <c r="J410" t="s">
        <v>63</v>
      </c>
      <c r="K410">
        <v>1</v>
      </c>
      <c r="L410">
        <v>55</v>
      </c>
      <c r="M410" t="str">
        <f>_xlfn.XLOOKUP(SHCS[[#This Row],[QUERY]],NUTS[MEDIDA],NUTS[$SLD@T-NUT-1],0/0,0,1)&amp;".SLDPRT"</f>
        <v>13119.SLDPRT</v>
      </c>
      <c r="N410" t="str">
        <f>SHCS[[#This Row],[SERIE]]&amp;SHCS[[#This Row],[MEDIDA]]</f>
        <v>S40M6</v>
      </c>
      <c r="O410" t="str">
        <f>SHCS[[#This Row],[SCREW]]&amp;" "&amp;SHCS[[#This Row],[MEDIDA]]&amp;" X "&amp;SHCS[[#This Row],[PITCH]]&amp;" X "&amp;SHCS[[#This Row],[LENGTH]]&amp;".SLDASM"</f>
        <v>B18.3.4M M6 X 1 X 55.SLDASM</v>
      </c>
      <c r="P4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55 C/T-NUT S40</v>
      </c>
      <c r="Q4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55.SLDASM</v>
      </c>
      <c r="R41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1" spans="1:18" x14ac:dyDescent="0.25">
      <c r="A4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60</v>
      </c>
      <c r="B41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60</v>
      </c>
      <c r="C411" t="s">
        <v>86</v>
      </c>
      <c r="D411" t="s">
        <v>87</v>
      </c>
      <c r="E411" t="s">
        <v>90</v>
      </c>
      <c r="G411" t="s">
        <v>80</v>
      </c>
      <c r="H411" t="s">
        <v>77</v>
      </c>
      <c r="I411" t="s">
        <v>9</v>
      </c>
      <c r="J411" t="s">
        <v>63</v>
      </c>
      <c r="K411">
        <v>1</v>
      </c>
      <c r="L411">
        <v>60</v>
      </c>
      <c r="M411" t="str">
        <f>_xlfn.XLOOKUP(SHCS[[#This Row],[QUERY]],NUTS[MEDIDA],NUTS[$SLD@T-NUT-1],0/0,0,1)&amp;".SLDPRT"</f>
        <v>13119.SLDPRT</v>
      </c>
      <c r="N411" t="str">
        <f>SHCS[[#This Row],[SERIE]]&amp;SHCS[[#This Row],[MEDIDA]]</f>
        <v>S40M6</v>
      </c>
      <c r="O411" t="str">
        <f>SHCS[[#This Row],[SCREW]]&amp;" "&amp;SHCS[[#This Row],[MEDIDA]]&amp;" X "&amp;SHCS[[#This Row],[PITCH]]&amp;" X "&amp;SHCS[[#This Row],[LENGTH]]&amp;".SLDASM"</f>
        <v>B18.3.4M M6 X 1 X 60.SLDASM</v>
      </c>
      <c r="P4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60 C/T-NUT S40</v>
      </c>
      <c r="Q4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60.SLDASM</v>
      </c>
      <c r="R41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2" spans="1:18" x14ac:dyDescent="0.25">
      <c r="A4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65</v>
      </c>
      <c r="B41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65</v>
      </c>
      <c r="C412" t="s">
        <v>86</v>
      </c>
      <c r="D412" t="s">
        <v>87</v>
      </c>
      <c r="E412" t="s">
        <v>90</v>
      </c>
      <c r="G412" t="s">
        <v>80</v>
      </c>
      <c r="H412" t="s">
        <v>77</v>
      </c>
      <c r="I412" t="s">
        <v>9</v>
      </c>
      <c r="J412" t="s">
        <v>63</v>
      </c>
      <c r="K412">
        <v>1</v>
      </c>
      <c r="L412">
        <v>65</v>
      </c>
      <c r="M412" t="str">
        <f>_xlfn.XLOOKUP(SHCS[[#This Row],[QUERY]],NUTS[MEDIDA],NUTS[$SLD@T-NUT-1],0/0,0,1)&amp;".SLDPRT"</f>
        <v>13119.SLDPRT</v>
      </c>
      <c r="N412" t="str">
        <f>SHCS[[#This Row],[SERIE]]&amp;SHCS[[#This Row],[MEDIDA]]</f>
        <v>S40M6</v>
      </c>
      <c r="O412" t="str">
        <f>SHCS[[#This Row],[SCREW]]&amp;" "&amp;SHCS[[#This Row],[MEDIDA]]&amp;" X "&amp;SHCS[[#This Row],[PITCH]]&amp;" X "&amp;SHCS[[#This Row],[LENGTH]]&amp;".SLDASM"</f>
        <v>B18.3.4M M6 X 1 X 65.SLDASM</v>
      </c>
      <c r="P4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65 C/T-NUT S40</v>
      </c>
      <c r="Q4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65.SLDASM</v>
      </c>
      <c r="R41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3" spans="1:18" x14ac:dyDescent="0.25">
      <c r="A4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70</v>
      </c>
      <c r="B41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70</v>
      </c>
      <c r="C413" t="s">
        <v>86</v>
      </c>
      <c r="D413" t="s">
        <v>87</v>
      </c>
      <c r="E413" t="s">
        <v>90</v>
      </c>
      <c r="G413" t="s">
        <v>80</v>
      </c>
      <c r="H413" t="s">
        <v>77</v>
      </c>
      <c r="I413" t="s">
        <v>9</v>
      </c>
      <c r="J413" t="s">
        <v>63</v>
      </c>
      <c r="K413">
        <v>1</v>
      </c>
      <c r="L413">
        <v>70</v>
      </c>
      <c r="M413" t="str">
        <f>_xlfn.XLOOKUP(SHCS[[#This Row],[QUERY]],NUTS[MEDIDA],NUTS[$SLD@T-NUT-1],0/0,0,1)&amp;".SLDPRT"</f>
        <v>13119.SLDPRT</v>
      </c>
      <c r="N413" t="str">
        <f>SHCS[[#This Row],[SERIE]]&amp;SHCS[[#This Row],[MEDIDA]]</f>
        <v>S40M6</v>
      </c>
      <c r="O413" t="str">
        <f>SHCS[[#This Row],[SCREW]]&amp;" "&amp;SHCS[[#This Row],[MEDIDA]]&amp;" X "&amp;SHCS[[#This Row],[PITCH]]&amp;" X "&amp;SHCS[[#This Row],[LENGTH]]&amp;".SLDASM"</f>
        <v>B18.3.4M M6 X 1 X 70.SLDASM</v>
      </c>
      <c r="P4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70 C/T-NUT S40</v>
      </c>
      <c r="Q4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70.SLDASM</v>
      </c>
      <c r="R41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4" spans="1:18" x14ac:dyDescent="0.25">
      <c r="A4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80</v>
      </c>
      <c r="B41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80</v>
      </c>
      <c r="C414" t="s">
        <v>86</v>
      </c>
      <c r="D414" t="s">
        <v>87</v>
      </c>
      <c r="E414" t="s">
        <v>90</v>
      </c>
      <c r="G414" t="s">
        <v>80</v>
      </c>
      <c r="H414" t="s">
        <v>77</v>
      </c>
      <c r="I414" t="s">
        <v>9</v>
      </c>
      <c r="J414" t="s">
        <v>63</v>
      </c>
      <c r="K414">
        <v>1</v>
      </c>
      <c r="L414">
        <v>80</v>
      </c>
      <c r="M414" t="str">
        <f>_xlfn.XLOOKUP(SHCS[[#This Row],[QUERY]],NUTS[MEDIDA],NUTS[$SLD@T-NUT-1],0/0,0,1)&amp;".SLDPRT"</f>
        <v>13119.SLDPRT</v>
      </c>
      <c r="N414" t="str">
        <f>SHCS[[#This Row],[SERIE]]&amp;SHCS[[#This Row],[MEDIDA]]</f>
        <v>S40M6</v>
      </c>
      <c r="O414" t="str">
        <f>SHCS[[#This Row],[SCREW]]&amp;" "&amp;SHCS[[#This Row],[MEDIDA]]&amp;" X "&amp;SHCS[[#This Row],[PITCH]]&amp;" X "&amp;SHCS[[#This Row],[LENGTH]]&amp;".SLDASM"</f>
        <v>B18.3.4M M6 X 1 X 80.SLDASM</v>
      </c>
      <c r="P4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80 C/T-NUT S40</v>
      </c>
      <c r="Q4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80.SLDASM</v>
      </c>
      <c r="R41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5" spans="1:18" x14ac:dyDescent="0.25">
      <c r="A4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90</v>
      </c>
      <c r="B41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90</v>
      </c>
      <c r="C415" t="s">
        <v>86</v>
      </c>
      <c r="D415" t="s">
        <v>87</v>
      </c>
      <c r="E415" t="s">
        <v>90</v>
      </c>
      <c r="G415" t="s">
        <v>80</v>
      </c>
      <c r="H415" t="s">
        <v>77</v>
      </c>
      <c r="I415" t="s">
        <v>9</v>
      </c>
      <c r="J415" t="s">
        <v>63</v>
      </c>
      <c r="K415">
        <v>1</v>
      </c>
      <c r="L415">
        <v>90</v>
      </c>
      <c r="M415" t="str">
        <f>_xlfn.XLOOKUP(SHCS[[#This Row],[QUERY]],NUTS[MEDIDA],NUTS[$SLD@T-NUT-1],0/0,0,1)&amp;".SLDPRT"</f>
        <v>13119.SLDPRT</v>
      </c>
      <c r="N415" t="str">
        <f>SHCS[[#This Row],[SERIE]]&amp;SHCS[[#This Row],[MEDIDA]]</f>
        <v>S40M6</v>
      </c>
      <c r="O415" t="str">
        <f>SHCS[[#This Row],[SCREW]]&amp;" "&amp;SHCS[[#This Row],[MEDIDA]]&amp;" X "&amp;SHCS[[#This Row],[PITCH]]&amp;" X "&amp;SHCS[[#This Row],[LENGTH]]&amp;".SLDASM"</f>
        <v>B18.3.4M M6 X 1 X 90.SLDASM</v>
      </c>
      <c r="P4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90 C/T-NUT S40</v>
      </c>
      <c r="Q4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90.SLDASM</v>
      </c>
      <c r="R41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6" spans="1:18" x14ac:dyDescent="0.25">
      <c r="A4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100</v>
      </c>
      <c r="B41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100</v>
      </c>
      <c r="C416" t="s">
        <v>86</v>
      </c>
      <c r="D416" t="s">
        <v>87</v>
      </c>
      <c r="E416" t="s">
        <v>90</v>
      </c>
      <c r="G416" t="s">
        <v>80</v>
      </c>
      <c r="H416" t="s">
        <v>77</v>
      </c>
      <c r="I416" t="s">
        <v>9</v>
      </c>
      <c r="J416" t="s">
        <v>63</v>
      </c>
      <c r="K416">
        <v>1</v>
      </c>
      <c r="L416">
        <v>100</v>
      </c>
      <c r="M416" t="str">
        <f>_xlfn.XLOOKUP(SHCS[[#This Row],[QUERY]],NUTS[MEDIDA],NUTS[$SLD@T-NUT-1],0/0,0,1)&amp;".SLDPRT"</f>
        <v>13119.SLDPRT</v>
      </c>
      <c r="N416" t="str">
        <f>SHCS[[#This Row],[SERIE]]&amp;SHCS[[#This Row],[MEDIDA]]</f>
        <v>S40M6</v>
      </c>
      <c r="O416" t="str">
        <f>SHCS[[#This Row],[SCREW]]&amp;" "&amp;SHCS[[#This Row],[MEDIDA]]&amp;" X "&amp;SHCS[[#This Row],[PITCH]]&amp;" X "&amp;SHCS[[#This Row],[LENGTH]]&amp;".SLDASM"</f>
        <v>B18.3.4M M6 X 1 X 100.SLDASM</v>
      </c>
      <c r="P4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100 C/T-NUT S40</v>
      </c>
      <c r="Q4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100.SLDASM</v>
      </c>
      <c r="R41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7" spans="1:18" x14ac:dyDescent="0.25">
      <c r="A4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110</v>
      </c>
      <c r="B41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110</v>
      </c>
      <c r="C417" t="s">
        <v>86</v>
      </c>
      <c r="D417" t="s">
        <v>87</v>
      </c>
      <c r="E417" t="s">
        <v>90</v>
      </c>
      <c r="G417" t="s">
        <v>80</v>
      </c>
      <c r="H417" t="s">
        <v>77</v>
      </c>
      <c r="I417" t="s">
        <v>9</v>
      </c>
      <c r="J417" t="s">
        <v>63</v>
      </c>
      <c r="K417">
        <v>1</v>
      </c>
      <c r="L417">
        <v>110</v>
      </c>
      <c r="M417" t="str">
        <f>_xlfn.XLOOKUP(SHCS[[#This Row],[QUERY]],NUTS[MEDIDA],NUTS[$SLD@T-NUT-1],0/0,0,1)&amp;".SLDPRT"</f>
        <v>13119.SLDPRT</v>
      </c>
      <c r="N417" t="str">
        <f>SHCS[[#This Row],[SERIE]]&amp;SHCS[[#This Row],[MEDIDA]]</f>
        <v>S40M6</v>
      </c>
      <c r="O417" t="str">
        <f>SHCS[[#This Row],[SCREW]]&amp;" "&amp;SHCS[[#This Row],[MEDIDA]]&amp;" X "&amp;SHCS[[#This Row],[PITCH]]&amp;" X "&amp;SHCS[[#This Row],[LENGTH]]&amp;".SLDASM"</f>
        <v>B18.3.4M M6 X 1 X 110.SLDASM</v>
      </c>
      <c r="P4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110 C/T-NUT S40</v>
      </c>
      <c r="Q4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110.SLDASM</v>
      </c>
      <c r="R41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8" spans="1:18" x14ac:dyDescent="0.25">
      <c r="A4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SBHCS\BLACK OXIDE\M6\B18.3.4M W_T-NUT S40 M6 X 1 X 120</v>
      </c>
      <c r="B41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S40 M6 X 1 X 120</v>
      </c>
      <c r="C418" t="s">
        <v>86</v>
      </c>
      <c r="D418" t="s">
        <v>87</v>
      </c>
      <c r="E418" t="s">
        <v>90</v>
      </c>
      <c r="G418" t="s">
        <v>80</v>
      </c>
      <c r="H418" t="s">
        <v>77</v>
      </c>
      <c r="I418" t="s">
        <v>9</v>
      </c>
      <c r="J418" t="s">
        <v>63</v>
      </c>
      <c r="K418">
        <v>1</v>
      </c>
      <c r="L418">
        <v>120</v>
      </c>
      <c r="M418" t="str">
        <f>_xlfn.XLOOKUP(SHCS[[#This Row],[QUERY]],NUTS[MEDIDA],NUTS[$SLD@T-NUT-1],0/0,0,1)&amp;".SLDPRT"</f>
        <v>13119.SLDPRT</v>
      </c>
      <c r="N418" t="str">
        <f>SHCS[[#This Row],[SERIE]]&amp;SHCS[[#This Row],[MEDIDA]]</f>
        <v>S40M6</v>
      </c>
      <c r="O418" t="str">
        <f>SHCS[[#This Row],[SCREW]]&amp;" "&amp;SHCS[[#This Row],[MEDIDA]]&amp;" X "&amp;SHCS[[#This Row],[PITCH]]&amp;" X "&amp;SHCS[[#This Row],[LENGTH]]&amp;".SLDASM"</f>
        <v>B18.3.4M M6 X 1 X 120.SLDASM</v>
      </c>
      <c r="P4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120 C/T-NUT S40</v>
      </c>
      <c r="Q4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120.SLDASM</v>
      </c>
      <c r="R41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419" spans="1:18" x14ac:dyDescent="0.25">
      <c r="A4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6</v>
      </c>
      <c r="B41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6</v>
      </c>
      <c r="C419" t="s">
        <v>86</v>
      </c>
      <c r="D419" t="s">
        <v>87</v>
      </c>
      <c r="E419" t="s">
        <v>90</v>
      </c>
      <c r="G419" t="s">
        <v>80</v>
      </c>
      <c r="H419" t="s">
        <v>77</v>
      </c>
      <c r="I419" t="s">
        <v>7</v>
      </c>
      <c r="J419" t="s">
        <v>66</v>
      </c>
      <c r="K419">
        <v>0.7</v>
      </c>
      <c r="L419">
        <v>6</v>
      </c>
      <c r="M419" t="str">
        <f>_xlfn.XLOOKUP(SHCS[[#This Row],[QUERY]],NUTS[MEDIDA],NUTS[$SLD@T-NUT-1],0/0,0,1)&amp;".SLDPRT"</f>
        <v>13113.SLDPRT</v>
      </c>
      <c r="N419" t="str">
        <f>SHCS[[#This Row],[SERIE]]&amp;SHCS[[#This Row],[MEDIDA]]</f>
        <v>S30M4</v>
      </c>
      <c r="O419" t="str">
        <f>SHCS[[#This Row],[SCREW]]&amp;" "&amp;SHCS[[#This Row],[MEDIDA]]&amp;" X "&amp;SHCS[[#This Row],[PITCH]]&amp;" X "&amp;SHCS[[#This Row],[LENGTH]]&amp;".SLDASM"</f>
        <v>B18.3.4M M4 X 0.7 X 6.SLDASM</v>
      </c>
      <c r="P4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 C/T-NUT S30</v>
      </c>
      <c r="Q4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6.SLDASM</v>
      </c>
      <c r="R41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0" spans="1:18" x14ac:dyDescent="0.25">
      <c r="A4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8</v>
      </c>
      <c r="B42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8</v>
      </c>
      <c r="C420" t="s">
        <v>86</v>
      </c>
      <c r="D420" t="s">
        <v>87</v>
      </c>
      <c r="E420" t="s">
        <v>90</v>
      </c>
      <c r="G420" t="s">
        <v>80</v>
      </c>
      <c r="H420" t="s">
        <v>77</v>
      </c>
      <c r="I420" t="s">
        <v>7</v>
      </c>
      <c r="J420" t="s">
        <v>66</v>
      </c>
      <c r="K420">
        <v>0.7</v>
      </c>
      <c r="L420">
        <v>8</v>
      </c>
      <c r="M420" t="str">
        <f>_xlfn.XLOOKUP(SHCS[[#This Row],[QUERY]],NUTS[MEDIDA],NUTS[$SLD@T-NUT-1],0/0,0,1)&amp;".SLDPRT"</f>
        <v>13113.SLDPRT</v>
      </c>
      <c r="N420" t="str">
        <f>SHCS[[#This Row],[SERIE]]&amp;SHCS[[#This Row],[MEDIDA]]</f>
        <v>S30M4</v>
      </c>
      <c r="O420" t="str">
        <f>SHCS[[#This Row],[SCREW]]&amp;" "&amp;SHCS[[#This Row],[MEDIDA]]&amp;" X "&amp;SHCS[[#This Row],[PITCH]]&amp;" X "&amp;SHCS[[#This Row],[LENGTH]]&amp;".SLDASM"</f>
        <v>B18.3.4M M4 X 0.7 X 8.SLDASM</v>
      </c>
      <c r="P4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8 C/T-NUT S30</v>
      </c>
      <c r="Q4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8.SLDASM</v>
      </c>
      <c r="R42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1" spans="1:18" x14ac:dyDescent="0.25">
      <c r="A4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10</v>
      </c>
      <c r="B42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10</v>
      </c>
      <c r="C421" t="s">
        <v>86</v>
      </c>
      <c r="D421" t="s">
        <v>87</v>
      </c>
      <c r="E421" t="s">
        <v>90</v>
      </c>
      <c r="G421" t="s">
        <v>80</v>
      </c>
      <c r="H421" t="s">
        <v>77</v>
      </c>
      <c r="I421" t="s">
        <v>7</v>
      </c>
      <c r="J421" t="s">
        <v>66</v>
      </c>
      <c r="K421">
        <v>0.7</v>
      </c>
      <c r="L421">
        <v>10</v>
      </c>
      <c r="M421" t="str">
        <f>_xlfn.XLOOKUP(SHCS[[#This Row],[QUERY]],NUTS[MEDIDA],NUTS[$SLD@T-NUT-1],0/0,0,1)&amp;".SLDPRT"</f>
        <v>13113.SLDPRT</v>
      </c>
      <c r="N421" t="str">
        <f>SHCS[[#This Row],[SERIE]]&amp;SHCS[[#This Row],[MEDIDA]]</f>
        <v>S30M4</v>
      </c>
      <c r="O421" t="str">
        <f>SHCS[[#This Row],[SCREW]]&amp;" "&amp;SHCS[[#This Row],[MEDIDA]]&amp;" X "&amp;SHCS[[#This Row],[PITCH]]&amp;" X "&amp;SHCS[[#This Row],[LENGTH]]&amp;".SLDASM"</f>
        <v>B18.3.4M M4 X 0.7 X 10.SLDASM</v>
      </c>
      <c r="P4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10 C/T-NUT S30</v>
      </c>
      <c r="Q4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10.SLDASM</v>
      </c>
      <c r="R42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2" spans="1:18" x14ac:dyDescent="0.25">
      <c r="A4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12</v>
      </c>
      <c r="B42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12</v>
      </c>
      <c r="C422" t="s">
        <v>86</v>
      </c>
      <c r="D422" t="s">
        <v>87</v>
      </c>
      <c r="E422" t="s">
        <v>90</v>
      </c>
      <c r="G422" t="s">
        <v>80</v>
      </c>
      <c r="H422" t="s">
        <v>77</v>
      </c>
      <c r="I422" t="s">
        <v>7</v>
      </c>
      <c r="J422" t="s">
        <v>66</v>
      </c>
      <c r="K422">
        <v>0.7</v>
      </c>
      <c r="L422">
        <v>12</v>
      </c>
      <c r="M422" t="str">
        <f>_xlfn.XLOOKUP(SHCS[[#This Row],[QUERY]],NUTS[MEDIDA],NUTS[$SLD@T-NUT-1],0/0,0,1)&amp;".SLDPRT"</f>
        <v>13113.SLDPRT</v>
      </c>
      <c r="N422" t="str">
        <f>SHCS[[#This Row],[SERIE]]&amp;SHCS[[#This Row],[MEDIDA]]</f>
        <v>S30M4</v>
      </c>
      <c r="O422" t="str">
        <f>SHCS[[#This Row],[SCREW]]&amp;" "&amp;SHCS[[#This Row],[MEDIDA]]&amp;" X "&amp;SHCS[[#This Row],[PITCH]]&amp;" X "&amp;SHCS[[#This Row],[LENGTH]]&amp;".SLDASM"</f>
        <v>B18.3.4M M4 X 0.7 X 12.SLDASM</v>
      </c>
      <c r="P4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12 C/T-NUT S30</v>
      </c>
      <c r="Q4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12.SLDASM</v>
      </c>
      <c r="R42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3" spans="1:18" x14ac:dyDescent="0.25">
      <c r="A4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16</v>
      </c>
      <c r="B42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16</v>
      </c>
      <c r="C423" t="s">
        <v>86</v>
      </c>
      <c r="D423" t="s">
        <v>87</v>
      </c>
      <c r="E423" t="s">
        <v>90</v>
      </c>
      <c r="G423" t="s">
        <v>80</v>
      </c>
      <c r="H423" t="s">
        <v>77</v>
      </c>
      <c r="I423" t="s">
        <v>7</v>
      </c>
      <c r="J423" t="s">
        <v>66</v>
      </c>
      <c r="K423">
        <v>0.7</v>
      </c>
      <c r="L423">
        <v>16</v>
      </c>
      <c r="M423" t="str">
        <f>_xlfn.XLOOKUP(SHCS[[#This Row],[QUERY]],NUTS[MEDIDA],NUTS[$SLD@T-NUT-1],0/0,0,1)&amp;".SLDPRT"</f>
        <v>13113.SLDPRT</v>
      </c>
      <c r="N423" t="str">
        <f>SHCS[[#This Row],[SERIE]]&amp;SHCS[[#This Row],[MEDIDA]]</f>
        <v>S30M4</v>
      </c>
      <c r="O423" t="str">
        <f>SHCS[[#This Row],[SCREW]]&amp;" "&amp;SHCS[[#This Row],[MEDIDA]]&amp;" X "&amp;SHCS[[#This Row],[PITCH]]&amp;" X "&amp;SHCS[[#This Row],[LENGTH]]&amp;".SLDASM"</f>
        <v>B18.3.4M M4 X 0.7 X 16.SLDASM</v>
      </c>
      <c r="P4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16 C/T-NUT S30</v>
      </c>
      <c r="Q4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16.SLDASM</v>
      </c>
      <c r="R42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4" spans="1:18" x14ac:dyDescent="0.25">
      <c r="A4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20</v>
      </c>
      <c r="B42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20</v>
      </c>
      <c r="C424" t="s">
        <v>86</v>
      </c>
      <c r="D424" t="s">
        <v>87</v>
      </c>
      <c r="E424" t="s">
        <v>90</v>
      </c>
      <c r="G424" t="s">
        <v>80</v>
      </c>
      <c r="H424" t="s">
        <v>77</v>
      </c>
      <c r="I424" t="s">
        <v>7</v>
      </c>
      <c r="J424" t="s">
        <v>66</v>
      </c>
      <c r="K424">
        <v>0.7</v>
      </c>
      <c r="L424">
        <v>20</v>
      </c>
      <c r="M424" t="str">
        <f>_xlfn.XLOOKUP(SHCS[[#This Row],[QUERY]],NUTS[MEDIDA],NUTS[$SLD@T-NUT-1],0/0,0,1)&amp;".SLDPRT"</f>
        <v>13113.SLDPRT</v>
      </c>
      <c r="N424" t="str">
        <f>SHCS[[#This Row],[SERIE]]&amp;SHCS[[#This Row],[MEDIDA]]</f>
        <v>S30M4</v>
      </c>
      <c r="O424" t="str">
        <f>SHCS[[#This Row],[SCREW]]&amp;" "&amp;SHCS[[#This Row],[MEDIDA]]&amp;" X "&amp;SHCS[[#This Row],[PITCH]]&amp;" X "&amp;SHCS[[#This Row],[LENGTH]]&amp;".SLDASM"</f>
        <v>B18.3.4M M4 X 0.7 X 20.SLDASM</v>
      </c>
      <c r="P4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20 C/T-NUT S30</v>
      </c>
      <c r="Q4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20.SLDASM</v>
      </c>
      <c r="R42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5" spans="1:18" x14ac:dyDescent="0.25">
      <c r="A4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25</v>
      </c>
      <c r="B42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25</v>
      </c>
      <c r="C425" t="s">
        <v>86</v>
      </c>
      <c r="D425" t="s">
        <v>87</v>
      </c>
      <c r="E425" t="s">
        <v>90</v>
      </c>
      <c r="G425" t="s">
        <v>80</v>
      </c>
      <c r="H425" t="s">
        <v>77</v>
      </c>
      <c r="I425" t="s">
        <v>7</v>
      </c>
      <c r="J425" t="s">
        <v>66</v>
      </c>
      <c r="K425">
        <v>0.7</v>
      </c>
      <c r="L425">
        <v>25</v>
      </c>
      <c r="M425" t="str">
        <f>_xlfn.XLOOKUP(SHCS[[#This Row],[QUERY]],NUTS[MEDIDA],NUTS[$SLD@T-NUT-1],0/0,0,1)&amp;".SLDPRT"</f>
        <v>13113.SLDPRT</v>
      </c>
      <c r="N425" t="str">
        <f>SHCS[[#This Row],[SERIE]]&amp;SHCS[[#This Row],[MEDIDA]]</f>
        <v>S30M4</v>
      </c>
      <c r="O425" t="str">
        <f>SHCS[[#This Row],[SCREW]]&amp;" "&amp;SHCS[[#This Row],[MEDIDA]]&amp;" X "&amp;SHCS[[#This Row],[PITCH]]&amp;" X "&amp;SHCS[[#This Row],[LENGTH]]&amp;".SLDASM"</f>
        <v>B18.3.4M M4 X 0.7 X 25.SLDASM</v>
      </c>
      <c r="P4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25 C/T-NUT S30</v>
      </c>
      <c r="Q4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25.SLDASM</v>
      </c>
      <c r="R42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6" spans="1:18" x14ac:dyDescent="0.25">
      <c r="A4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30</v>
      </c>
      <c r="B42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30</v>
      </c>
      <c r="C426" t="s">
        <v>86</v>
      </c>
      <c r="D426" t="s">
        <v>87</v>
      </c>
      <c r="E426" t="s">
        <v>90</v>
      </c>
      <c r="G426" t="s">
        <v>80</v>
      </c>
      <c r="H426" t="s">
        <v>77</v>
      </c>
      <c r="I426" t="s">
        <v>7</v>
      </c>
      <c r="J426" t="s">
        <v>66</v>
      </c>
      <c r="K426">
        <v>0.7</v>
      </c>
      <c r="L426">
        <v>30</v>
      </c>
      <c r="M426" t="str">
        <f>_xlfn.XLOOKUP(SHCS[[#This Row],[QUERY]],NUTS[MEDIDA],NUTS[$SLD@T-NUT-1],0/0,0,1)&amp;".SLDPRT"</f>
        <v>13113.SLDPRT</v>
      </c>
      <c r="N426" t="str">
        <f>SHCS[[#This Row],[SERIE]]&amp;SHCS[[#This Row],[MEDIDA]]</f>
        <v>S30M4</v>
      </c>
      <c r="O426" t="str">
        <f>SHCS[[#This Row],[SCREW]]&amp;" "&amp;SHCS[[#This Row],[MEDIDA]]&amp;" X "&amp;SHCS[[#This Row],[PITCH]]&amp;" X "&amp;SHCS[[#This Row],[LENGTH]]&amp;".SLDASM"</f>
        <v>B18.3.4M M4 X 0.7 X 30.SLDASM</v>
      </c>
      <c r="P4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30 C/T-NUT S30</v>
      </c>
      <c r="Q4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30.SLDASM</v>
      </c>
      <c r="R42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7" spans="1:18" x14ac:dyDescent="0.25">
      <c r="A4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35</v>
      </c>
      <c r="B42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35</v>
      </c>
      <c r="C427" t="s">
        <v>86</v>
      </c>
      <c r="D427" t="s">
        <v>87</v>
      </c>
      <c r="E427" t="s">
        <v>90</v>
      </c>
      <c r="G427" t="s">
        <v>80</v>
      </c>
      <c r="H427" t="s">
        <v>77</v>
      </c>
      <c r="I427" t="s">
        <v>7</v>
      </c>
      <c r="J427" t="s">
        <v>66</v>
      </c>
      <c r="K427">
        <v>0.7</v>
      </c>
      <c r="L427">
        <v>35</v>
      </c>
      <c r="M427" t="str">
        <f>_xlfn.XLOOKUP(SHCS[[#This Row],[QUERY]],NUTS[MEDIDA],NUTS[$SLD@T-NUT-1],0/0,0,1)&amp;".SLDPRT"</f>
        <v>13113.SLDPRT</v>
      </c>
      <c r="N427" t="str">
        <f>SHCS[[#This Row],[SERIE]]&amp;SHCS[[#This Row],[MEDIDA]]</f>
        <v>S30M4</v>
      </c>
      <c r="O427" t="str">
        <f>SHCS[[#This Row],[SCREW]]&amp;" "&amp;SHCS[[#This Row],[MEDIDA]]&amp;" X "&amp;SHCS[[#This Row],[PITCH]]&amp;" X "&amp;SHCS[[#This Row],[LENGTH]]&amp;".SLDASM"</f>
        <v>B18.3.4M M4 X 0.7 X 35.SLDASM</v>
      </c>
      <c r="P4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35 C/T-NUT S30</v>
      </c>
      <c r="Q4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35.SLDASM</v>
      </c>
      <c r="R42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8" spans="1:18" x14ac:dyDescent="0.25">
      <c r="A4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40</v>
      </c>
      <c r="B42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40</v>
      </c>
      <c r="C428" t="s">
        <v>86</v>
      </c>
      <c r="D428" t="s">
        <v>87</v>
      </c>
      <c r="E428" t="s">
        <v>90</v>
      </c>
      <c r="G428" t="s">
        <v>80</v>
      </c>
      <c r="H428" t="s">
        <v>77</v>
      </c>
      <c r="I428" t="s">
        <v>7</v>
      </c>
      <c r="J428" t="s">
        <v>66</v>
      </c>
      <c r="K428">
        <v>0.7</v>
      </c>
      <c r="L428">
        <v>40</v>
      </c>
      <c r="M428" t="str">
        <f>_xlfn.XLOOKUP(SHCS[[#This Row],[QUERY]],NUTS[MEDIDA],NUTS[$SLD@T-NUT-1],0/0,0,1)&amp;".SLDPRT"</f>
        <v>13113.SLDPRT</v>
      </c>
      <c r="N428" t="str">
        <f>SHCS[[#This Row],[SERIE]]&amp;SHCS[[#This Row],[MEDIDA]]</f>
        <v>S30M4</v>
      </c>
      <c r="O428" t="str">
        <f>SHCS[[#This Row],[SCREW]]&amp;" "&amp;SHCS[[#This Row],[MEDIDA]]&amp;" X "&amp;SHCS[[#This Row],[PITCH]]&amp;" X "&amp;SHCS[[#This Row],[LENGTH]]&amp;".SLDASM"</f>
        <v>B18.3.4M M4 X 0.7 X 40.SLDASM</v>
      </c>
      <c r="P4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40 C/T-NUT S30</v>
      </c>
      <c r="Q4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40.SLDASM</v>
      </c>
      <c r="R42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29" spans="1:18" x14ac:dyDescent="0.25">
      <c r="A4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45</v>
      </c>
      <c r="B42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45</v>
      </c>
      <c r="C429" t="s">
        <v>86</v>
      </c>
      <c r="D429" t="s">
        <v>87</v>
      </c>
      <c r="E429" t="s">
        <v>90</v>
      </c>
      <c r="G429" t="s">
        <v>80</v>
      </c>
      <c r="H429" t="s">
        <v>77</v>
      </c>
      <c r="I429" t="s">
        <v>7</v>
      </c>
      <c r="J429" t="s">
        <v>66</v>
      </c>
      <c r="K429">
        <v>0.7</v>
      </c>
      <c r="L429">
        <v>45</v>
      </c>
      <c r="M429" t="str">
        <f>_xlfn.XLOOKUP(SHCS[[#This Row],[QUERY]],NUTS[MEDIDA],NUTS[$SLD@T-NUT-1],0/0,0,1)&amp;".SLDPRT"</f>
        <v>13113.SLDPRT</v>
      </c>
      <c r="N429" t="str">
        <f>SHCS[[#This Row],[SERIE]]&amp;SHCS[[#This Row],[MEDIDA]]</f>
        <v>S30M4</v>
      </c>
      <c r="O429" t="str">
        <f>SHCS[[#This Row],[SCREW]]&amp;" "&amp;SHCS[[#This Row],[MEDIDA]]&amp;" X "&amp;SHCS[[#This Row],[PITCH]]&amp;" X "&amp;SHCS[[#This Row],[LENGTH]]&amp;".SLDASM"</f>
        <v>B18.3.4M M4 X 0.7 X 45.SLDASM</v>
      </c>
      <c r="P4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45 C/T-NUT S30</v>
      </c>
      <c r="Q4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45.SLDASM</v>
      </c>
      <c r="R42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0" spans="1:18" x14ac:dyDescent="0.25">
      <c r="A4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50</v>
      </c>
      <c r="B43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50</v>
      </c>
      <c r="C430" t="s">
        <v>86</v>
      </c>
      <c r="D430" t="s">
        <v>87</v>
      </c>
      <c r="E430" t="s">
        <v>90</v>
      </c>
      <c r="G430" t="s">
        <v>80</v>
      </c>
      <c r="H430" t="s">
        <v>77</v>
      </c>
      <c r="I430" t="s">
        <v>7</v>
      </c>
      <c r="J430" t="s">
        <v>66</v>
      </c>
      <c r="K430">
        <v>0.7</v>
      </c>
      <c r="L430">
        <v>50</v>
      </c>
      <c r="M430" t="str">
        <f>_xlfn.XLOOKUP(SHCS[[#This Row],[QUERY]],NUTS[MEDIDA],NUTS[$SLD@T-NUT-1],0/0,0,1)&amp;".SLDPRT"</f>
        <v>13113.SLDPRT</v>
      </c>
      <c r="N430" t="str">
        <f>SHCS[[#This Row],[SERIE]]&amp;SHCS[[#This Row],[MEDIDA]]</f>
        <v>S30M4</v>
      </c>
      <c r="O430" t="str">
        <f>SHCS[[#This Row],[SCREW]]&amp;" "&amp;SHCS[[#This Row],[MEDIDA]]&amp;" X "&amp;SHCS[[#This Row],[PITCH]]&amp;" X "&amp;SHCS[[#This Row],[LENGTH]]&amp;".SLDASM"</f>
        <v>B18.3.4M M4 X 0.7 X 50.SLDASM</v>
      </c>
      <c r="P4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50 C/T-NUT S30</v>
      </c>
      <c r="Q4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50.SLDASM</v>
      </c>
      <c r="R43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1" spans="1:18" x14ac:dyDescent="0.25">
      <c r="A4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55</v>
      </c>
      <c r="B43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55</v>
      </c>
      <c r="C431" t="s">
        <v>86</v>
      </c>
      <c r="D431" t="s">
        <v>87</v>
      </c>
      <c r="E431" t="s">
        <v>90</v>
      </c>
      <c r="G431" t="s">
        <v>80</v>
      </c>
      <c r="H431" t="s">
        <v>77</v>
      </c>
      <c r="I431" t="s">
        <v>7</v>
      </c>
      <c r="J431" t="s">
        <v>66</v>
      </c>
      <c r="K431">
        <v>0.7</v>
      </c>
      <c r="L431">
        <v>55</v>
      </c>
      <c r="M431" t="str">
        <f>_xlfn.XLOOKUP(SHCS[[#This Row],[QUERY]],NUTS[MEDIDA],NUTS[$SLD@T-NUT-1],0/0,0,1)&amp;".SLDPRT"</f>
        <v>13113.SLDPRT</v>
      </c>
      <c r="N431" t="str">
        <f>SHCS[[#This Row],[SERIE]]&amp;SHCS[[#This Row],[MEDIDA]]</f>
        <v>S30M4</v>
      </c>
      <c r="O431" t="str">
        <f>SHCS[[#This Row],[SCREW]]&amp;" "&amp;SHCS[[#This Row],[MEDIDA]]&amp;" X "&amp;SHCS[[#This Row],[PITCH]]&amp;" X "&amp;SHCS[[#This Row],[LENGTH]]&amp;".SLDASM"</f>
        <v>B18.3.4M M4 X 0.7 X 55.SLDASM</v>
      </c>
      <c r="P4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55 C/T-NUT S30</v>
      </c>
      <c r="Q4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55.SLDASM</v>
      </c>
      <c r="R43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2" spans="1:18" x14ac:dyDescent="0.25">
      <c r="A4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60</v>
      </c>
      <c r="B43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60</v>
      </c>
      <c r="C432" t="s">
        <v>86</v>
      </c>
      <c r="D432" t="s">
        <v>87</v>
      </c>
      <c r="E432" t="s">
        <v>90</v>
      </c>
      <c r="G432" t="s">
        <v>80</v>
      </c>
      <c r="H432" t="s">
        <v>77</v>
      </c>
      <c r="I432" t="s">
        <v>7</v>
      </c>
      <c r="J432" t="s">
        <v>66</v>
      </c>
      <c r="K432">
        <v>0.7</v>
      </c>
      <c r="L432">
        <v>60</v>
      </c>
      <c r="M432" t="str">
        <f>_xlfn.XLOOKUP(SHCS[[#This Row],[QUERY]],NUTS[MEDIDA],NUTS[$SLD@T-NUT-1],0/0,0,1)&amp;".SLDPRT"</f>
        <v>13113.SLDPRT</v>
      </c>
      <c r="N432" t="str">
        <f>SHCS[[#This Row],[SERIE]]&amp;SHCS[[#This Row],[MEDIDA]]</f>
        <v>S30M4</v>
      </c>
      <c r="O432" t="str">
        <f>SHCS[[#This Row],[SCREW]]&amp;" "&amp;SHCS[[#This Row],[MEDIDA]]&amp;" X "&amp;SHCS[[#This Row],[PITCH]]&amp;" X "&amp;SHCS[[#This Row],[LENGTH]]&amp;".SLDASM"</f>
        <v>B18.3.4M M4 X 0.7 X 60.SLDASM</v>
      </c>
      <c r="P4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60 C/T-NUT S30</v>
      </c>
      <c r="Q4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60.SLDASM</v>
      </c>
      <c r="R43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3" spans="1:18" x14ac:dyDescent="0.25">
      <c r="A4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65</v>
      </c>
      <c r="B43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65</v>
      </c>
      <c r="C433" t="s">
        <v>86</v>
      </c>
      <c r="D433" t="s">
        <v>87</v>
      </c>
      <c r="E433" t="s">
        <v>90</v>
      </c>
      <c r="G433" t="s">
        <v>80</v>
      </c>
      <c r="H433" t="s">
        <v>77</v>
      </c>
      <c r="I433" t="s">
        <v>7</v>
      </c>
      <c r="J433" t="s">
        <v>66</v>
      </c>
      <c r="K433">
        <v>0.7</v>
      </c>
      <c r="L433">
        <v>65</v>
      </c>
      <c r="M433" t="str">
        <f>_xlfn.XLOOKUP(SHCS[[#This Row],[QUERY]],NUTS[MEDIDA],NUTS[$SLD@T-NUT-1],0/0,0,1)&amp;".SLDPRT"</f>
        <v>13113.SLDPRT</v>
      </c>
      <c r="N433" t="str">
        <f>SHCS[[#This Row],[SERIE]]&amp;SHCS[[#This Row],[MEDIDA]]</f>
        <v>S30M4</v>
      </c>
      <c r="O433" t="str">
        <f>SHCS[[#This Row],[SCREW]]&amp;" "&amp;SHCS[[#This Row],[MEDIDA]]&amp;" X "&amp;SHCS[[#This Row],[PITCH]]&amp;" X "&amp;SHCS[[#This Row],[LENGTH]]&amp;".SLDASM"</f>
        <v>B18.3.4M M4 X 0.7 X 65.SLDASM</v>
      </c>
      <c r="P4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65 C/T-NUT S30</v>
      </c>
      <c r="Q4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65.SLDASM</v>
      </c>
      <c r="R43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4" spans="1:18" x14ac:dyDescent="0.25">
      <c r="A4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OXIDE\M4\B18.3.4M W_T-NUT S30 M4 X 0.7 X 70</v>
      </c>
      <c r="B43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M4 X 0.7 X 70</v>
      </c>
      <c r="C434" t="s">
        <v>86</v>
      </c>
      <c r="D434" t="s">
        <v>87</v>
      </c>
      <c r="E434" t="s">
        <v>90</v>
      </c>
      <c r="G434" t="s">
        <v>80</v>
      </c>
      <c r="H434" t="s">
        <v>77</v>
      </c>
      <c r="I434" t="s">
        <v>7</v>
      </c>
      <c r="J434" t="s">
        <v>66</v>
      </c>
      <c r="K434">
        <v>0.7</v>
      </c>
      <c r="L434">
        <v>70</v>
      </c>
      <c r="M434" t="str">
        <f>_xlfn.XLOOKUP(SHCS[[#This Row],[QUERY]],NUTS[MEDIDA],NUTS[$SLD@T-NUT-1],0/0,0,1)&amp;".SLDPRT"</f>
        <v>13113.SLDPRT</v>
      </c>
      <c r="N434" t="str">
        <f>SHCS[[#This Row],[SERIE]]&amp;SHCS[[#This Row],[MEDIDA]]</f>
        <v>S30M4</v>
      </c>
      <c r="O434" t="str">
        <f>SHCS[[#This Row],[SCREW]]&amp;" "&amp;SHCS[[#This Row],[MEDIDA]]&amp;" X "&amp;SHCS[[#This Row],[PITCH]]&amp;" X "&amp;SHCS[[#This Row],[LENGTH]]&amp;".SLDASM"</f>
        <v>B18.3.4M M4 X 0.7 X 70.SLDASM</v>
      </c>
      <c r="P4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70 C/T-NUT S30</v>
      </c>
      <c r="Q4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70.SLDASM</v>
      </c>
      <c r="R43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435" spans="1:18" x14ac:dyDescent="0.25">
      <c r="A4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8</v>
      </c>
      <c r="B43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8</v>
      </c>
      <c r="C435" t="s">
        <v>86</v>
      </c>
      <c r="D435" t="s">
        <v>87</v>
      </c>
      <c r="E435" t="s">
        <v>90</v>
      </c>
      <c r="G435" t="s">
        <v>80</v>
      </c>
      <c r="H435" t="s">
        <v>77</v>
      </c>
      <c r="I435" t="s">
        <v>8</v>
      </c>
      <c r="J435" t="s">
        <v>66</v>
      </c>
      <c r="K435">
        <v>0.8</v>
      </c>
      <c r="L435">
        <v>8</v>
      </c>
      <c r="M435" t="str">
        <f>_xlfn.XLOOKUP(SHCS[[#This Row],[QUERY]],NUTS[MEDIDA],NUTS[$SLD@T-NUT-1],0/0,0,1)&amp;".SLDPRT"</f>
        <v>13115.SLDPRT</v>
      </c>
      <c r="N435" t="str">
        <f>SHCS[[#This Row],[SERIE]]&amp;SHCS[[#This Row],[MEDIDA]]</f>
        <v>S30M5</v>
      </c>
      <c r="O435" t="str">
        <f>SHCS[[#This Row],[SCREW]]&amp;" "&amp;SHCS[[#This Row],[MEDIDA]]&amp;" X "&amp;SHCS[[#This Row],[PITCH]]&amp;" X "&amp;SHCS[[#This Row],[LENGTH]]&amp;".SLDASM"</f>
        <v>B18.3.4M M5 X 0.8 X 8.SLDASM</v>
      </c>
      <c r="P4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 C/T-NUT S30</v>
      </c>
      <c r="Q4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8.SLDASM</v>
      </c>
      <c r="R43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36" spans="1:18" x14ac:dyDescent="0.25">
      <c r="A4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10</v>
      </c>
      <c r="B43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10</v>
      </c>
      <c r="C436" t="s">
        <v>86</v>
      </c>
      <c r="D436" t="s">
        <v>87</v>
      </c>
      <c r="E436" t="s">
        <v>90</v>
      </c>
      <c r="G436" t="s">
        <v>80</v>
      </c>
      <c r="H436" t="s">
        <v>77</v>
      </c>
      <c r="I436" t="s">
        <v>8</v>
      </c>
      <c r="J436" t="s">
        <v>66</v>
      </c>
      <c r="K436">
        <v>0.8</v>
      </c>
      <c r="L436">
        <v>10</v>
      </c>
      <c r="M436" t="str">
        <f>_xlfn.XLOOKUP(SHCS[[#This Row],[QUERY]],NUTS[MEDIDA],NUTS[$SLD@T-NUT-1],0/0,0,1)&amp;".SLDPRT"</f>
        <v>13115.SLDPRT</v>
      </c>
      <c r="N436" t="str">
        <f>SHCS[[#This Row],[SERIE]]&amp;SHCS[[#This Row],[MEDIDA]]</f>
        <v>S30M5</v>
      </c>
      <c r="O436" t="str">
        <f>SHCS[[#This Row],[SCREW]]&amp;" "&amp;SHCS[[#This Row],[MEDIDA]]&amp;" X "&amp;SHCS[[#This Row],[PITCH]]&amp;" X "&amp;SHCS[[#This Row],[LENGTH]]&amp;".SLDASM"</f>
        <v>B18.3.4M M5 X 0.8 X 10.SLDASM</v>
      </c>
      <c r="P4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 C/T-NUT S30</v>
      </c>
      <c r="Q4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10.SLDASM</v>
      </c>
      <c r="R43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37" spans="1:18" x14ac:dyDescent="0.25">
      <c r="A4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12</v>
      </c>
      <c r="B43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12</v>
      </c>
      <c r="C437" t="s">
        <v>86</v>
      </c>
      <c r="D437" t="s">
        <v>87</v>
      </c>
      <c r="E437" t="s">
        <v>90</v>
      </c>
      <c r="G437" t="s">
        <v>80</v>
      </c>
      <c r="H437" t="s">
        <v>77</v>
      </c>
      <c r="I437" t="s">
        <v>8</v>
      </c>
      <c r="J437" t="s">
        <v>66</v>
      </c>
      <c r="K437">
        <v>0.8</v>
      </c>
      <c r="L437">
        <v>12</v>
      </c>
      <c r="M437" t="str">
        <f>_xlfn.XLOOKUP(SHCS[[#This Row],[QUERY]],NUTS[MEDIDA],NUTS[$SLD@T-NUT-1],0/0,0,1)&amp;".SLDPRT"</f>
        <v>13115.SLDPRT</v>
      </c>
      <c r="N437" t="str">
        <f>SHCS[[#This Row],[SERIE]]&amp;SHCS[[#This Row],[MEDIDA]]</f>
        <v>S30M5</v>
      </c>
      <c r="O437" t="str">
        <f>SHCS[[#This Row],[SCREW]]&amp;" "&amp;SHCS[[#This Row],[MEDIDA]]&amp;" X "&amp;SHCS[[#This Row],[PITCH]]&amp;" X "&amp;SHCS[[#This Row],[LENGTH]]&amp;".SLDASM"</f>
        <v>B18.3.4M M5 X 0.8 X 12.SLDASM</v>
      </c>
      <c r="P4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12 C/T-NUT S30</v>
      </c>
      <c r="Q4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12.SLDASM</v>
      </c>
      <c r="R43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38" spans="1:18" x14ac:dyDescent="0.25">
      <c r="A4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16</v>
      </c>
      <c r="B43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16</v>
      </c>
      <c r="C438" t="s">
        <v>86</v>
      </c>
      <c r="D438" t="s">
        <v>87</v>
      </c>
      <c r="E438" t="s">
        <v>90</v>
      </c>
      <c r="G438" t="s">
        <v>80</v>
      </c>
      <c r="H438" t="s">
        <v>77</v>
      </c>
      <c r="I438" t="s">
        <v>8</v>
      </c>
      <c r="J438" t="s">
        <v>66</v>
      </c>
      <c r="K438">
        <v>0.8</v>
      </c>
      <c r="L438">
        <v>16</v>
      </c>
      <c r="M438" t="str">
        <f>_xlfn.XLOOKUP(SHCS[[#This Row],[QUERY]],NUTS[MEDIDA],NUTS[$SLD@T-NUT-1],0/0,0,1)&amp;".SLDPRT"</f>
        <v>13115.SLDPRT</v>
      </c>
      <c r="N438" t="str">
        <f>SHCS[[#This Row],[SERIE]]&amp;SHCS[[#This Row],[MEDIDA]]</f>
        <v>S30M5</v>
      </c>
      <c r="O438" t="str">
        <f>SHCS[[#This Row],[SCREW]]&amp;" "&amp;SHCS[[#This Row],[MEDIDA]]&amp;" X "&amp;SHCS[[#This Row],[PITCH]]&amp;" X "&amp;SHCS[[#This Row],[LENGTH]]&amp;".SLDASM"</f>
        <v>B18.3.4M M5 X 0.8 X 16.SLDASM</v>
      </c>
      <c r="P4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16 C/T-NUT S30</v>
      </c>
      <c r="Q4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16.SLDASM</v>
      </c>
      <c r="R43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39" spans="1:18" x14ac:dyDescent="0.25">
      <c r="A4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20</v>
      </c>
      <c r="B43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20</v>
      </c>
      <c r="C439" t="s">
        <v>86</v>
      </c>
      <c r="D439" t="s">
        <v>87</v>
      </c>
      <c r="E439" t="s">
        <v>90</v>
      </c>
      <c r="G439" t="s">
        <v>80</v>
      </c>
      <c r="H439" t="s">
        <v>77</v>
      </c>
      <c r="I439" t="s">
        <v>8</v>
      </c>
      <c r="J439" t="s">
        <v>66</v>
      </c>
      <c r="K439">
        <v>0.8</v>
      </c>
      <c r="L439">
        <v>20</v>
      </c>
      <c r="M439" t="str">
        <f>_xlfn.XLOOKUP(SHCS[[#This Row],[QUERY]],NUTS[MEDIDA],NUTS[$SLD@T-NUT-1],0/0,0,1)&amp;".SLDPRT"</f>
        <v>13115.SLDPRT</v>
      </c>
      <c r="N439" t="str">
        <f>SHCS[[#This Row],[SERIE]]&amp;SHCS[[#This Row],[MEDIDA]]</f>
        <v>S30M5</v>
      </c>
      <c r="O439" t="str">
        <f>SHCS[[#This Row],[SCREW]]&amp;" "&amp;SHCS[[#This Row],[MEDIDA]]&amp;" X "&amp;SHCS[[#This Row],[PITCH]]&amp;" X "&amp;SHCS[[#This Row],[LENGTH]]&amp;".SLDASM"</f>
        <v>B18.3.4M M5 X 0.8 X 20.SLDASM</v>
      </c>
      <c r="P4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20 C/T-NUT S30</v>
      </c>
      <c r="Q4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20.SLDASM</v>
      </c>
      <c r="R43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0" spans="1:18" x14ac:dyDescent="0.25">
      <c r="A4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25</v>
      </c>
      <c r="B44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25</v>
      </c>
      <c r="C440" t="s">
        <v>86</v>
      </c>
      <c r="D440" t="s">
        <v>87</v>
      </c>
      <c r="E440" t="s">
        <v>90</v>
      </c>
      <c r="G440" t="s">
        <v>80</v>
      </c>
      <c r="H440" t="s">
        <v>77</v>
      </c>
      <c r="I440" t="s">
        <v>8</v>
      </c>
      <c r="J440" t="s">
        <v>66</v>
      </c>
      <c r="K440">
        <v>0.8</v>
      </c>
      <c r="L440">
        <v>25</v>
      </c>
      <c r="M440" t="str">
        <f>_xlfn.XLOOKUP(SHCS[[#This Row],[QUERY]],NUTS[MEDIDA],NUTS[$SLD@T-NUT-1],0/0,0,1)&amp;".SLDPRT"</f>
        <v>13115.SLDPRT</v>
      </c>
      <c r="N440" t="str">
        <f>SHCS[[#This Row],[SERIE]]&amp;SHCS[[#This Row],[MEDIDA]]</f>
        <v>S30M5</v>
      </c>
      <c r="O440" t="str">
        <f>SHCS[[#This Row],[SCREW]]&amp;" "&amp;SHCS[[#This Row],[MEDIDA]]&amp;" X "&amp;SHCS[[#This Row],[PITCH]]&amp;" X "&amp;SHCS[[#This Row],[LENGTH]]&amp;".SLDASM"</f>
        <v>B18.3.4M M5 X 0.8 X 25.SLDASM</v>
      </c>
      <c r="P4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25 C/T-NUT S30</v>
      </c>
      <c r="Q4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25.SLDASM</v>
      </c>
      <c r="R44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1" spans="1:18" x14ac:dyDescent="0.25">
      <c r="A4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30</v>
      </c>
      <c r="B44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30</v>
      </c>
      <c r="C441" t="s">
        <v>86</v>
      </c>
      <c r="D441" t="s">
        <v>87</v>
      </c>
      <c r="E441" t="s">
        <v>90</v>
      </c>
      <c r="G441" t="s">
        <v>80</v>
      </c>
      <c r="H441" t="s">
        <v>77</v>
      </c>
      <c r="I441" t="s">
        <v>8</v>
      </c>
      <c r="J441" t="s">
        <v>66</v>
      </c>
      <c r="K441">
        <v>0.8</v>
      </c>
      <c r="L441">
        <v>30</v>
      </c>
      <c r="M441" t="str">
        <f>_xlfn.XLOOKUP(SHCS[[#This Row],[QUERY]],NUTS[MEDIDA],NUTS[$SLD@T-NUT-1],0/0,0,1)&amp;".SLDPRT"</f>
        <v>13115.SLDPRT</v>
      </c>
      <c r="N441" t="str">
        <f>SHCS[[#This Row],[SERIE]]&amp;SHCS[[#This Row],[MEDIDA]]</f>
        <v>S30M5</v>
      </c>
      <c r="O441" t="str">
        <f>SHCS[[#This Row],[SCREW]]&amp;" "&amp;SHCS[[#This Row],[MEDIDA]]&amp;" X "&amp;SHCS[[#This Row],[PITCH]]&amp;" X "&amp;SHCS[[#This Row],[LENGTH]]&amp;".SLDASM"</f>
        <v>B18.3.4M M5 X 0.8 X 30.SLDASM</v>
      </c>
      <c r="P4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30 C/T-NUT S30</v>
      </c>
      <c r="Q4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30.SLDASM</v>
      </c>
      <c r="R44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2" spans="1:18" x14ac:dyDescent="0.25">
      <c r="A4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35</v>
      </c>
      <c r="B44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35</v>
      </c>
      <c r="C442" t="s">
        <v>86</v>
      </c>
      <c r="D442" t="s">
        <v>87</v>
      </c>
      <c r="E442" t="s">
        <v>90</v>
      </c>
      <c r="G442" t="s">
        <v>80</v>
      </c>
      <c r="H442" t="s">
        <v>77</v>
      </c>
      <c r="I442" t="s">
        <v>8</v>
      </c>
      <c r="J442" t="s">
        <v>66</v>
      </c>
      <c r="K442">
        <v>0.8</v>
      </c>
      <c r="L442">
        <v>35</v>
      </c>
      <c r="M442" t="str">
        <f>_xlfn.XLOOKUP(SHCS[[#This Row],[QUERY]],NUTS[MEDIDA],NUTS[$SLD@T-NUT-1],0/0,0,1)&amp;".SLDPRT"</f>
        <v>13115.SLDPRT</v>
      </c>
      <c r="N442" t="str">
        <f>SHCS[[#This Row],[SERIE]]&amp;SHCS[[#This Row],[MEDIDA]]</f>
        <v>S30M5</v>
      </c>
      <c r="O442" t="str">
        <f>SHCS[[#This Row],[SCREW]]&amp;" "&amp;SHCS[[#This Row],[MEDIDA]]&amp;" X "&amp;SHCS[[#This Row],[PITCH]]&amp;" X "&amp;SHCS[[#This Row],[LENGTH]]&amp;".SLDASM"</f>
        <v>B18.3.4M M5 X 0.8 X 35.SLDASM</v>
      </c>
      <c r="P4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35 C/T-NUT S30</v>
      </c>
      <c r="Q4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35.SLDASM</v>
      </c>
      <c r="R44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3" spans="1:18" x14ac:dyDescent="0.25">
      <c r="A4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40</v>
      </c>
      <c r="B44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40</v>
      </c>
      <c r="C443" t="s">
        <v>86</v>
      </c>
      <c r="D443" t="s">
        <v>87</v>
      </c>
      <c r="E443" t="s">
        <v>90</v>
      </c>
      <c r="G443" t="s">
        <v>80</v>
      </c>
      <c r="H443" t="s">
        <v>77</v>
      </c>
      <c r="I443" t="s">
        <v>8</v>
      </c>
      <c r="J443" t="s">
        <v>66</v>
      </c>
      <c r="K443">
        <v>0.8</v>
      </c>
      <c r="L443">
        <v>40</v>
      </c>
      <c r="M443" t="str">
        <f>_xlfn.XLOOKUP(SHCS[[#This Row],[QUERY]],NUTS[MEDIDA],NUTS[$SLD@T-NUT-1],0/0,0,1)&amp;".SLDPRT"</f>
        <v>13115.SLDPRT</v>
      </c>
      <c r="N443" t="str">
        <f>SHCS[[#This Row],[SERIE]]&amp;SHCS[[#This Row],[MEDIDA]]</f>
        <v>S30M5</v>
      </c>
      <c r="O443" t="str">
        <f>SHCS[[#This Row],[SCREW]]&amp;" "&amp;SHCS[[#This Row],[MEDIDA]]&amp;" X "&amp;SHCS[[#This Row],[PITCH]]&amp;" X "&amp;SHCS[[#This Row],[LENGTH]]&amp;".SLDASM"</f>
        <v>B18.3.4M M5 X 0.8 X 40.SLDASM</v>
      </c>
      <c r="P4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40 C/T-NUT S30</v>
      </c>
      <c r="Q4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40.SLDASM</v>
      </c>
      <c r="R44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4" spans="1:18" x14ac:dyDescent="0.25">
      <c r="A4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45</v>
      </c>
      <c r="B44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45</v>
      </c>
      <c r="C444" t="s">
        <v>86</v>
      </c>
      <c r="D444" t="s">
        <v>87</v>
      </c>
      <c r="E444" t="s">
        <v>90</v>
      </c>
      <c r="G444" t="s">
        <v>80</v>
      </c>
      <c r="H444" t="s">
        <v>77</v>
      </c>
      <c r="I444" t="s">
        <v>8</v>
      </c>
      <c r="J444" t="s">
        <v>66</v>
      </c>
      <c r="K444">
        <v>0.8</v>
      </c>
      <c r="L444">
        <v>45</v>
      </c>
      <c r="M444" t="str">
        <f>_xlfn.XLOOKUP(SHCS[[#This Row],[QUERY]],NUTS[MEDIDA],NUTS[$SLD@T-NUT-1],0/0,0,1)&amp;".SLDPRT"</f>
        <v>13115.SLDPRT</v>
      </c>
      <c r="N444" t="str">
        <f>SHCS[[#This Row],[SERIE]]&amp;SHCS[[#This Row],[MEDIDA]]</f>
        <v>S30M5</v>
      </c>
      <c r="O444" t="str">
        <f>SHCS[[#This Row],[SCREW]]&amp;" "&amp;SHCS[[#This Row],[MEDIDA]]&amp;" X "&amp;SHCS[[#This Row],[PITCH]]&amp;" X "&amp;SHCS[[#This Row],[LENGTH]]&amp;".SLDASM"</f>
        <v>B18.3.4M M5 X 0.8 X 45.SLDASM</v>
      </c>
      <c r="P4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45 C/T-NUT S30</v>
      </c>
      <c r="Q4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45.SLDASM</v>
      </c>
      <c r="R44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5" spans="1:18" x14ac:dyDescent="0.25">
      <c r="A4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50</v>
      </c>
      <c r="B44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50</v>
      </c>
      <c r="C445" t="s">
        <v>86</v>
      </c>
      <c r="D445" t="s">
        <v>87</v>
      </c>
      <c r="E445" t="s">
        <v>90</v>
      </c>
      <c r="G445" t="s">
        <v>80</v>
      </c>
      <c r="H445" t="s">
        <v>77</v>
      </c>
      <c r="I445" t="s">
        <v>8</v>
      </c>
      <c r="J445" t="s">
        <v>66</v>
      </c>
      <c r="K445">
        <v>0.8</v>
      </c>
      <c r="L445">
        <v>50</v>
      </c>
      <c r="M445" t="str">
        <f>_xlfn.XLOOKUP(SHCS[[#This Row],[QUERY]],NUTS[MEDIDA],NUTS[$SLD@T-NUT-1],0/0,0,1)&amp;".SLDPRT"</f>
        <v>13115.SLDPRT</v>
      </c>
      <c r="N445" t="str">
        <f>SHCS[[#This Row],[SERIE]]&amp;SHCS[[#This Row],[MEDIDA]]</f>
        <v>S30M5</v>
      </c>
      <c r="O445" t="str">
        <f>SHCS[[#This Row],[SCREW]]&amp;" "&amp;SHCS[[#This Row],[MEDIDA]]&amp;" X "&amp;SHCS[[#This Row],[PITCH]]&amp;" X "&amp;SHCS[[#This Row],[LENGTH]]&amp;".SLDASM"</f>
        <v>B18.3.4M M5 X 0.8 X 50.SLDASM</v>
      </c>
      <c r="P4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50 C/T-NUT S30</v>
      </c>
      <c r="Q4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50.SLDASM</v>
      </c>
      <c r="R44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6" spans="1:18" x14ac:dyDescent="0.25">
      <c r="A4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55</v>
      </c>
      <c r="B44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55</v>
      </c>
      <c r="C446" t="s">
        <v>86</v>
      </c>
      <c r="D446" t="s">
        <v>87</v>
      </c>
      <c r="E446" t="s">
        <v>90</v>
      </c>
      <c r="G446" t="s">
        <v>80</v>
      </c>
      <c r="H446" t="s">
        <v>77</v>
      </c>
      <c r="I446" t="s">
        <v>8</v>
      </c>
      <c r="J446" t="s">
        <v>66</v>
      </c>
      <c r="K446">
        <v>0.8</v>
      </c>
      <c r="L446">
        <v>55</v>
      </c>
      <c r="M446" t="str">
        <f>_xlfn.XLOOKUP(SHCS[[#This Row],[QUERY]],NUTS[MEDIDA],NUTS[$SLD@T-NUT-1],0/0,0,1)&amp;".SLDPRT"</f>
        <v>13115.SLDPRT</v>
      </c>
      <c r="N446" t="str">
        <f>SHCS[[#This Row],[SERIE]]&amp;SHCS[[#This Row],[MEDIDA]]</f>
        <v>S30M5</v>
      </c>
      <c r="O446" t="str">
        <f>SHCS[[#This Row],[SCREW]]&amp;" "&amp;SHCS[[#This Row],[MEDIDA]]&amp;" X "&amp;SHCS[[#This Row],[PITCH]]&amp;" X "&amp;SHCS[[#This Row],[LENGTH]]&amp;".SLDASM"</f>
        <v>B18.3.4M M5 X 0.8 X 55.SLDASM</v>
      </c>
      <c r="P4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55 C/T-NUT S30</v>
      </c>
      <c r="Q4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55.SLDASM</v>
      </c>
      <c r="R44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7" spans="1:18" x14ac:dyDescent="0.25">
      <c r="A4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60</v>
      </c>
      <c r="B44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60</v>
      </c>
      <c r="C447" t="s">
        <v>86</v>
      </c>
      <c r="D447" t="s">
        <v>87</v>
      </c>
      <c r="E447" t="s">
        <v>90</v>
      </c>
      <c r="G447" t="s">
        <v>80</v>
      </c>
      <c r="H447" t="s">
        <v>77</v>
      </c>
      <c r="I447" t="s">
        <v>8</v>
      </c>
      <c r="J447" t="s">
        <v>66</v>
      </c>
      <c r="K447">
        <v>0.8</v>
      </c>
      <c r="L447">
        <v>60</v>
      </c>
      <c r="M447" t="str">
        <f>_xlfn.XLOOKUP(SHCS[[#This Row],[QUERY]],NUTS[MEDIDA],NUTS[$SLD@T-NUT-1],0/0,0,1)&amp;".SLDPRT"</f>
        <v>13115.SLDPRT</v>
      </c>
      <c r="N447" t="str">
        <f>SHCS[[#This Row],[SERIE]]&amp;SHCS[[#This Row],[MEDIDA]]</f>
        <v>S30M5</v>
      </c>
      <c r="O447" t="str">
        <f>SHCS[[#This Row],[SCREW]]&amp;" "&amp;SHCS[[#This Row],[MEDIDA]]&amp;" X "&amp;SHCS[[#This Row],[PITCH]]&amp;" X "&amp;SHCS[[#This Row],[LENGTH]]&amp;".SLDASM"</f>
        <v>B18.3.4M M5 X 0.8 X 60.SLDASM</v>
      </c>
      <c r="P4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60 C/T-NUT S30</v>
      </c>
      <c r="Q4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60.SLDASM</v>
      </c>
      <c r="R44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8" spans="1:18" x14ac:dyDescent="0.25">
      <c r="A4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65</v>
      </c>
      <c r="B44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65</v>
      </c>
      <c r="C448" t="s">
        <v>86</v>
      </c>
      <c r="D448" t="s">
        <v>87</v>
      </c>
      <c r="E448" t="s">
        <v>90</v>
      </c>
      <c r="G448" t="s">
        <v>80</v>
      </c>
      <c r="H448" t="s">
        <v>77</v>
      </c>
      <c r="I448" t="s">
        <v>8</v>
      </c>
      <c r="J448" t="s">
        <v>66</v>
      </c>
      <c r="K448">
        <v>0.8</v>
      </c>
      <c r="L448">
        <v>65</v>
      </c>
      <c r="M448" t="str">
        <f>_xlfn.XLOOKUP(SHCS[[#This Row],[QUERY]],NUTS[MEDIDA],NUTS[$SLD@T-NUT-1],0/0,0,1)&amp;".SLDPRT"</f>
        <v>13115.SLDPRT</v>
      </c>
      <c r="N448" t="str">
        <f>SHCS[[#This Row],[SERIE]]&amp;SHCS[[#This Row],[MEDIDA]]</f>
        <v>S30M5</v>
      </c>
      <c r="O448" t="str">
        <f>SHCS[[#This Row],[SCREW]]&amp;" "&amp;SHCS[[#This Row],[MEDIDA]]&amp;" X "&amp;SHCS[[#This Row],[PITCH]]&amp;" X "&amp;SHCS[[#This Row],[LENGTH]]&amp;".SLDASM"</f>
        <v>B18.3.4M M5 X 0.8 X 65.SLDASM</v>
      </c>
      <c r="P4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65 C/T-NUT S30</v>
      </c>
      <c r="Q4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65.SLDASM</v>
      </c>
      <c r="R44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49" spans="1:18" x14ac:dyDescent="0.25">
      <c r="A4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70</v>
      </c>
      <c r="B44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70</v>
      </c>
      <c r="C449" t="s">
        <v>86</v>
      </c>
      <c r="D449" t="s">
        <v>87</v>
      </c>
      <c r="E449" t="s">
        <v>90</v>
      </c>
      <c r="G449" t="s">
        <v>80</v>
      </c>
      <c r="H449" t="s">
        <v>77</v>
      </c>
      <c r="I449" t="s">
        <v>8</v>
      </c>
      <c r="J449" t="s">
        <v>66</v>
      </c>
      <c r="K449">
        <v>0.8</v>
      </c>
      <c r="L449">
        <v>70</v>
      </c>
      <c r="M449" t="str">
        <f>_xlfn.XLOOKUP(SHCS[[#This Row],[QUERY]],NUTS[MEDIDA],NUTS[$SLD@T-NUT-1],0/0,0,1)&amp;".SLDPRT"</f>
        <v>13115.SLDPRT</v>
      </c>
      <c r="N449" t="str">
        <f>SHCS[[#This Row],[SERIE]]&amp;SHCS[[#This Row],[MEDIDA]]</f>
        <v>S30M5</v>
      </c>
      <c r="O449" t="str">
        <f>SHCS[[#This Row],[SCREW]]&amp;" "&amp;SHCS[[#This Row],[MEDIDA]]&amp;" X "&amp;SHCS[[#This Row],[PITCH]]&amp;" X "&amp;SHCS[[#This Row],[LENGTH]]&amp;".SLDASM"</f>
        <v>B18.3.4M M5 X 0.8 X 70.SLDASM</v>
      </c>
      <c r="P4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70 C/T-NUT S30</v>
      </c>
      <c r="Q4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70.SLDASM</v>
      </c>
      <c r="R44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50" spans="1:18" x14ac:dyDescent="0.25">
      <c r="A4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80</v>
      </c>
      <c r="B45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80</v>
      </c>
      <c r="C450" t="s">
        <v>86</v>
      </c>
      <c r="D450" t="s">
        <v>87</v>
      </c>
      <c r="E450" t="s">
        <v>90</v>
      </c>
      <c r="G450" t="s">
        <v>80</v>
      </c>
      <c r="H450" t="s">
        <v>77</v>
      </c>
      <c r="I450" t="s">
        <v>8</v>
      </c>
      <c r="J450" t="s">
        <v>66</v>
      </c>
      <c r="K450">
        <v>0.8</v>
      </c>
      <c r="L450">
        <v>80</v>
      </c>
      <c r="M450" t="str">
        <f>_xlfn.XLOOKUP(SHCS[[#This Row],[QUERY]],NUTS[MEDIDA],NUTS[$SLD@T-NUT-1],0/0,0,1)&amp;".SLDPRT"</f>
        <v>13115.SLDPRT</v>
      </c>
      <c r="N450" t="str">
        <f>SHCS[[#This Row],[SERIE]]&amp;SHCS[[#This Row],[MEDIDA]]</f>
        <v>S30M5</v>
      </c>
      <c r="O450" t="str">
        <f>SHCS[[#This Row],[SCREW]]&amp;" "&amp;SHCS[[#This Row],[MEDIDA]]&amp;" X "&amp;SHCS[[#This Row],[PITCH]]&amp;" X "&amp;SHCS[[#This Row],[LENGTH]]&amp;".SLDASM"</f>
        <v>B18.3.4M M5 X 0.8 X 80.SLDASM</v>
      </c>
      <c r="P4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80 C/T-NUT S30</v>
      </c>
      <c r="Q4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80.SLDASM</v>
      </c>
      <c r="R45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51" spans="1:18" x14ac:dyDescent="0.25">
      <c r="A4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90</v>
      </c>
      <c r="B45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90</v>
      </c>
      <c r="C451" t="s">
        <v>86</v>
      </c>
      <c r="D451" t="s">
        <v>87</v>
      </c>
      <c r="E451" t="s">
        <v>90</v>
      </c>
      <c r="G451" t="s">
        <v>80</v>
      </c>
      <c r="H451" t="s">
        <v>77</v>
      </c>
      <c r="I451" t="s">
        <v>8</v>
      </c>
      <c r="J451" t="s">
        <v>66</v>
      </c>
      <c r="K451">
        <v>0.8</v>
      </c>
      <c r="L451">
        <v>90</v>
      </c>
      <c r="M451" t="str">
        <f>_xlfn.XLOOKUP(SHCS[[#This Row],[QUERY]],NUTS[MEDIDA],NUTS[$SLD@T-NUT-1],0/0,0,1)&amp;".SLDPRT"</f>
        <v>13115.SLDPRT</v>
      </c>
      <c r="N451" t="str">
        <f>SHCS[[#This Row],[SERIE]]&amp;SHCS[[#This Row],[MEDIDA]]</f>
        <v>S30M5</v>
      </c>
      <c r="O451" t="str">
        <f>SHCS[[#This Row],[SCREW]]&amp;" "&amp;SHCS[[#This Row],[MEDIDA]]&amp;" X "&amp;SHCS[[#This Row],[PITCH]]&amp;" X "&amp;SHCS[[#This Row],[LENGTH]]&amp;".SLDASM"</f>
        <v>B18.3.4M M5 X 0.8 X 90.SLDASM</v>
      </c>
      <c r="P4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90 C/T-NUT S30</v>
      </c>
      <c r="Q4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90.SLDASM</v>
      </c>
      <c r="R45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52" spans="1:18" x14ac:dyDescent="0.25">
      <c r="A4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OXIDE\M5\B18.3.4M W_T-NUT S30 M5 X 0.8 X 100</v>
      </c>
      <c r="B45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M5 X 0.8 X 100</v>
      </c>
      <c r="C452" t="s">
        <v>86</v>
      </c>
      <c r="D452" t="s">
        <v>87</v>
      </c>
      <c r="E452" t="s">
        <v>90</v>
      </c>
      <c r="G452" t="s">
        <v>80</v>
      </c>
      <c r="H452" t="s">
        <v>77</v>
      </c>
      <c r="I452" t="s">
        <v>8</v>
      </c>
      <c r="J452" t="s">
        <v>66</v>
      </c>
      <c r="K452">
        <v>0.8</v>
      </c>
      <c r="L452">
        <v>100</v>
      </c>
      <c r="M452" t="str">
        <f>_xlfn.XLOOKUP(SHCS[[#This Row],[QUERY]],NUTS[MEDIDA],NUTS[$SLD@T-NUT-1],0/0,0,1)&amp;".SLDPRT"</f>
        <v>13115.SLDPRT</v>
      </c>
      <c r="N452" t="str">
        <f>SHCS[[#This Row],[SERIE]]&amp;SHCS[[#This Row],[MEDIDA]]</f>
        <v>S30M5</v>
      </c>
      <c r="O452" t="str">
        <f>SHCS[[#This Row],[SCREW]]&amp;" "&amp;SHCS[[#This Row],[MEDIDA]]&amp;" X "&amp;SHCS[[#This Row],[PITCH]]&amp;" X "&amp;SHCS[[#This Row],[LENGTH]]&amp;".SLDASM"</f>
        <v>B18.3.4M M5 X 0.8 X 100.SLDASM</v>
      </c>
      <c r="P4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100 C/T-NUT S30</v>
      </c>
      <c r="Q4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100.SLDASM</v>
      </c>
      <c r="R45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453" spans="1:18" x14ac:dyDescent="0.25">
      <c r="A4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10</v>
      </c>
      <c r="B45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10</v>
      </c>
      <c r="C453" t="s">
        <v>86</v>
      </c>
      <c r="D453" t="s">
        <v>87</v>
      </c>
      <c r="E453" t="s">
        <v>90</v>
      </c>
      <c r="G453" t="s">
        <v>80</v>
      </c>
      <c r="H453" t="s">
        <v>77</v>
      </c>
      <c r="I453" t="s">
        <v>9</v>
      </c>
      <c r="J453" t="s">
        <v>66</v>
      </c>
      <c r="K453">
        <v>1</v>
      </c>
      <c r="L453">
        <v>10</v>
      </c>
      <c r="M453" t="str">
        <f>_xlfn.XLOOKUP(SHCS[[#This Row],[QUERY]],NUTS[MEDIDA],NUTS[$SLD@T-NUT-1],0/0,0,1)&amp;".SLDPRT"</f>
        <v>13117.SLDPRT</v>
      </c>
      <c r="N453" t="str">
        <f>SHCS[[#This Row],[SERIE]]&amp;SHCS[[#This Row],[MEDIDA]]</f>
        <v>S30M6</v>
      </c>
      <c r="O453" t="str">
        <f>SHCS[[#This Row],[SCREW]]&amp;" "&amp;SHCS[[#This Row],[MEDIDA]]&amp;" X "&amp;SHCS[[#This Row],[PITCH]]&amp;" X "&amp;SHCS[[#This Row],[LENGTH]]&amp;".SLDASM"</f>
        <v>B18.3.4M M6 X 1 X 10.SLDASM</v>
      </c>
      <c r="P4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 C/T-NUT S30</v>
      </c>
      <c r="Q4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10.SLDASM</v>
      </c>
      <c r="R45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4" spans="1:18" x14ac:dyDescent="0.25">
      <c r="A4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12</v>
      </c>
      <c r="B45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12</v>
      </c>
      <c r="C454" t="s">
        <v>86</v>
      </c>
      <c r="D454" t="s">
        <v>87</v>
      </c>
      <c r="E454" t="s">
        <v>90</v>
      </c>
      <c r="G454" t="s">
        <v>80</v>
      </c>
      <c r="H454" t="s">
        <v>77</v>
      </c>
      <c r="I454" t="s">
        <v>9</v>
      </c>
      <c r="J454" t="s">
        <v>66</v>
      </c>
      <c r="K454">
        <v>1</v>
      </c>
      <c r="L454">
        <v>12</v>
      </c>
      <c r="M454" t="str">
        <f>_xlfn.XLOOKUP(SHCS[[#This Row],[QUERY]],NUTS[MEDIDA],NUTS[$SLD@T-NUT-1],0/0,0,1)&amp;".SLDPRT"</f>
        <v>13117.SLDPRT</v>
      </c>
      <c r="N454" t="str">
        <f>SHCS[[#This Row],[SERIE]]&amp;SHCS[[#This Row],[MEDIDA]]</f>
        <v>S30M6</v>
      </c>
      <c r="O454" t="str">
        <f>SHCS[[#This Row],[SCREW]]&amp;" "&amp;SHCS[[#This Row],[MEDIDA]]&amp;" X "&amp;SHCS[[#This Row],[PITCH]]&amp;" X "&amp;SHCS[[#This Row],[LENGTH]]&amp;".SLDASM"</f>
        <v>B18.3.4M M6 X 1 X 12.SLDASM</v>
      </c>
      <c r="P4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 C/T-NUT S30</v>
      </c>
      <c r="Q4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12.SLDASM</v>
      </c>
      <c r="R45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5" spans="1:18" x14ac:dyDescent="0.25">
      <c r="A4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16</v>
      </c>
      <c r="B45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16</v>
      </c>
      <c r="C455" t="s">
        <v>86</v>
      </c>
      <c r="D455" t="s">
        <v>87</v>
      </c>
      <c r="E455" t="s">
        <v>90</v>
      </c>
      <c r="G455" t="s">
        <v>80</v>
      </c>
      <c r="H455" t="s">
        <v>77</v>
      </c>
      <c r="I455" t="s">
        <v>9</v>
      </c>
      <c r="J455" t="s">
        <v>66</v>
      </c>
      <c r="K455">
        <v>1</v>
      </c>
      <c r="L455">
        <v>16</v>
      </c>
      <c r="M455" t="str">
        <f>_xlfn.XLOOKUP(SHCS[[#This Row],[QUERY]],NUTS[MEDIDA],NUTS[$SLD@T-NUT-1],0/0,0,1)&amp;".SLDPRT"</f>
        <v>13117.SLDPRT</v>
      </c>
      <c r="N455" t="str">
        <f>SHCS[[#This Row],[SERIE]]&amp;SHCS[[#This Row],[MEDIDA]]</f>
        <v>S30M6</v>
      </c>
      <c r="O455" t="str">
        <f>SHCS[[#This Row],[SCREW]]&amp;" "&amp;SHCS[[#This Row],[MEDIDA]]&amp;" X "&amp;SHCS[[#This Row],[PITCH]]&amp;" X "&amp;SHCS[[#This Row],[LENGTH]]&amp;".SLDASM"</f>
        <v>B18.3.4M M6 X 1 X 16.SLDASM</v>
      </c>
      <c r="P4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16 C/T-NUT S30</v>
      </c>
      <c r="Q4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16.SLDASM</v>
      </c>
      <c r="R45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6" spans="1:18" x14ac:dyDescent="0.25">
      <c r="A4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20</v>
      </c>
      <c r="B45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20</v>
      </c>
      <c r="C456" t="s">
        <v>86</v>
      </c>
      <c r="D456" t="s">
        <v>87</v>
      </c>
      <c r="E456" t="s">
        <v>90</v>
      </c>
      <c r="G456" t="s">
        <v>80</v>
      </c>
      <c r="H456" t="s">
        <v>77</v>
      </c>
      <c r="I456" t="s">
        <v>9</v>
      </c>
      <c r="J456" t="s">
        <v>66</v>
      </c>
      <c r="K456">
        <v>1</v>
      </c>
      <c r="L456">
        <v>20</v>
      </c>
      <c r="M456" t="str">
        <f>_xlfn.XLOOKUP(SHCS[[#This Row],[QUERY]],NUTS[MEDIDA],NUTS[$SLD@T-NUT-1],0/0,0,1)&amp;".SLDPRT"</f>
        <v>13117.SLDPRT</v>
      </c>
      <c r="N456" t="str">
        <f>SHCS[[#This Row],[SERIE]]&amp;SHCS[[#This Row],[MEDIDA]]</f>
        <v>S30M6</v>
      </c>
      <c r="O456" t="str">
        <f>SHCS[[#This Row],[SCREW]]&amp;" "&amp;SHCS[[#This Row],[MEDIDA]]&amp;" X "&amp;SHCS[[#This Row],[PITCH]]&amp;" X "&amp;SHCS[[#This Row],[LENGTH]]&amp;".SLDASM"</f>
        <v>B18.3.4M M6 X 1 X 20.SLDASM</v>
      </c>
      <c r="P4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20 C/T-NUT S30</v>
      </c>
      <c r="Q4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20.SLDASM</v>
      </c>
      <c r="R45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7" spans="1:18" x14ac:dyDescent="0.25">
      <c r="A4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25</v>
      </c>
      <c r="B45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25</v>
      </c>
      <c r="C457" t="s">
        <v>86</v>
      </c>
      <c r="D457" t="s">
        <v>87</v>
      </c>
      <c r="E457" t="s">
        <v>90</v>
      </c>
      <c r="G457" t="s">
        <v>80</v>
      </c>
      <c r="H457" t="s">
        <v>77</v>
      </c>
      <c r="I457" t="s">
        <v>9</v>
      </c>
      <c r="J457" t="s">
        <v>66</v>
      </c>
      <c r="K457">
        <v>1</v>
      </c>
      <c r="L457">
        <v>25</v>
      </c>
      <c r="M457" t="str">
        <f>_xlfn.XLOOKUP(SHCS[[#This Row],[QUERY]],NUTS[MEDIDA],NUTS[$SLD@T-NUT-1],0/0,0,1)&amp;".SLDPRT"</f>
        <v>13117.SLDPRT</v>
      </c>
      <c r="N457" t="str">
        <f>SHCS[[#This Row],[SERIE]]&amp;SHCS[[#This Row],[MEDIDA]]</f>
        <v>S30M6</v>
      </c>
      <c r="O457" t="str">
        <f>SHCS[[#This Row],[SCREW]]&amp;" "&amp;SHCS[[#This Row],[MEDIDA]]&amp;" X "&amp;SHCS[[#This Row],[PITCH]]&amp;" X "&amp;SHCS[[#This Row],[LENGTH]]&amp;".SLDASM"</f>
        <v>B18.3.4M M6 X 1 X 25.SLDASM</v>
      </c>
      <c r="P4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25 C/T-NUT S30</v>
      </c>
      <c r="Q4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25.SLDASM</v>
      </c>
      <c r="R45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8" spans="1:18" x14ac:dyDescent="0.25">
      <c r="A4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30</v>
      </c>
      <c r="B45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30</v>
      </c>
      <c r="C458" t="s">
        <v>86</v>
      </c>
      <c r="D458" t="s">
        <v>87</v>
      </c>
      <c r="E458" t="s">
        <v>90</v>
      </c>
      <c r="G458" t="s">
        <v>80</v>
      </c>
      <c r="H458" t="s">
        <v>77</v>
      </c>
      <c r="I458" t="s">
        <v>9</v>
      </c>
      <c r="J458" t="s">
        <v>66</v>
      </c>
      <c r="K458">
        <v>1</v>
      </c>
      <c r="L458">
        <v>30</v>
      </c>
      <c r="M458" t="str">
        <f>_xlfn.XLOOKUP(SHCS[[#This Row],[QUERY]],NUTS[MEDIDA],NUTS[$SLD@T-NUT-1],0/0,0,1)&amp;".SLDPRT"</f>
        <v>13117.SLDPRT</v>
      </c>
      <c r="N458" t="str">
        <f>SHCS[[#This Row],[SERIE]]&amp;SHCS[[#This Row],[MEDIDA]]</f>
        <v>S30M6</v>
      </c>
      <c r="O458" t="str">
        <f>SHCS[[#This Row],[SCREW]]&amp;" "&amp;SHCS[[#This Row],[MEDIDA]]&amp;" X "&amp;SHCS[[#This Row],[PITCH]]&amp;" X "&amp;SHCS[[#This Row],[LENGTH]]&amp;".SLDASM"</f>
        <v>B18.3.4M M6 X 1 X 30.SLDASM</v>
      </c>
      <c r="P4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30 C/T-NUT S30</v>
      </c>
      <c r="Q4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30.SLDASM</v>
      </c>
      <c r="R45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59" spans="1:18" x14ac:dyDescent="0.25">
      <c r="A4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35</v>
      </c>
      <c r="B45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35</v>
      </c>
      <c r="C459" t="s">
        <v>86</v>
      </c>
      <c r="D459" t="s">
        <v>87</v>
      </c>
      <c r="E459" t="s">
        <v>90</v>
      </c>
      <c r="G459" t="s">
        <v>80</v>
      </c>
      <c r="H459" t="s">
        <v>77</v>
      </c>
      <c r="I459" t="s">
        <v>9</v>
      </c>
      <c r="J459" t="s">
        <v>66</v>
      </c>
      <c r="K459">
        <v>1</v>
      </c>
      <c r="L459">
        <v>35</v>
      </c>
      <c r="M459" t="str">
        <f>_xlfn.XLOOKUP(SHCS[[#This Row],[QUERY]],NUTS[MEDIDA],NUTS[$SLD@T-NUT-1],0/0,0,1)&amp;".SLDPRT"</f>
        <v>13117.SLDPRT</v>
      </c>
      <c r="N459" t="str">
        <f>SHCS[[#This Row],[SERIE]]&amp;SHCS[[#This Row],[MEDIDA]]</f>
        <v>S30M6</v>
      </c>
      <c r="O459" t="str">
        <f>SHCS[[#This Row],[SCREW]]&amp;" "&amp;SHCS[[#This Row],[MEDIDA]]&amp;" X "&amp;SHCS[[#This Row],[PITCH]]&amp;" X "&amp;SHCS[[#This Row],[LENGTH]]&amp;".SLDASM"</f>
        <v>B18.3.4M M6 X 1 X 35.SLDASM</v>
      </c>
      <c r="P4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35 C/T-NUT S30</v>
      </c>
      <c r="Q4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35.SLDASM</v>
      </c>
      <c r="R45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0" spans="1:18" x14ac:dyDescent="0.25">
      <c r="A4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40</v>
      </c>
      <c r="B46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40</v>
      </c>
      <c r="C460" t="s">
        <v>86</v>
      </c>
      <c r="D460" t="s">
        <v>87</v>
      </c>
      <c r="E460" t="s">
        <v>90</v>
      </c>
      <c r="G460" t="s">
        <v>80</v>
      </c>
      <c r="H460" t="s">
        <v>77</v>
      </c>
      <c r="I460" t="s">
        <v>9</v>
      </c>
      <c r="J460" t="s">
        <v>66</v>
      </c>
      <c r="K460">
        <v>1</v>
      </c>
      <c r="L460">
        <v>40</v>
      </c>
      <c r="M460" t="str">
        <f>_xlfn.XLOOKUP(SHCS[[#This Row],[QUERY]],NUTS[MEDIDA],NUTS[$SLD@T-NUT-1],0/0,0,1)&amp;".SLDPRT"</f>
        <v>13117.SLDPRT</v>
      </c>
      <c r="N460" t="str">
        <f>SHCS[[#This Row],[SERIE]]&amp;SHCS[[#This Row],[MEDIDA]]</f>
        <v>S30M6</v>
      </c>
      <c r="O460" t="str">
        <f>SHCS[[#This Row],[SCREW]]&amp;" "&amp;SHCS[[#This Row],[MEDIDA]]&amp;" X "&amp;SHCS[[#This Row],[PITCH]]&amp;" X "&amp;SHCS[[#This Row],[LENGTH]]&amp;".SLDASM"</f>
        <v>B18.3.4M M6 X 1 X 40.SLDASM</v>
      </c>
      <c r="P4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40 C/T-NUT S30</v>
      </c>
      <c r="Q4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40.SLDASM</v>
      </c>
      <c r="R46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1" spans="1:18" x14ac:dyDescent="0.25">
      <c r="A4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45</v>
      </c>
      <c r="B46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45</v>
      </c>
      <c r="C461" t="s">
        <v>86</v>
      </c>
      <c r="D461" t="s">
        <v>87</v>
      </c>
      <c r="E461" t="s">
        <v>90</v>
      </c>
      <c r="G461" t="s">
        <v>80</v>
      </c>
      <c r="H461" t="s">
        <v>77</v>
      </c>
      <c r="I461" t="s">
        <v>9</v>
      </c>
      <c r="J461" t="s">
        <v>66</v>
      </c>
      <c r="K461">
        <v>1</v>
      </c>
      <c r="L461">
        <v>45</v>
      </c>
      <c r="M461" t="str">
        <f>_xlfn.XLOOKUP(SHCS[[#This Row],[QUERY]],NUTS[MEDIDA],NUTS[$SLD@T-NUT-1],0/0,0,1)&amp;".SLDPRT"</f>
        <v>13117.SLDPRT</v>
      </c>
      <c r="N461" t="str">
        <f>SHCS[[#This Row],[SERIE]]&amp;SHCS[[#This Row],[MEDIDA]]</f>
        <v>S30M6</v>
      </c>
      <c r="O461" t="str">
        <f>SHCS[[#This Row],[SCREW]]&amp;" "&amp;SHCS[[#This Row],[MEDIDA]]&amp;" X "&amp;SHCS[[#This Row],[PITCH]]&amp;" X "&amp;SHCS[[#This Row],[LENGTH]]&amp;".SLDASM"</f>
        <v>B18.3.4M M6 X 1 X 45.SLDASM</v>
      </c>
      <c r="P4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45 C/T-NUT S30</v>
      </c>
      <c r="Q4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45.SLDASM</v>
      </c>
      <c r="R46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2" spans="1:18" x14ac:dyDescent="0.25">
      <c r="A4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50</v>
      </c>
      <c r="B46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50</v>
      </c>
      <c r="C462" t="s">
        <v>86</v>
      </c>
      <c r="D462" t="s">
        <v>87</v>
      </c>
      <c r="E462" t="s">
        <v>90</v>
      </c>
      <c r="G462" t="s">
        <v>80</v>
      </c>
      <c r="H462" t="s">
        <v>77</v>
      </c>
      <c r="I462" t="s">
        <v>9</v>
      </c>
      <c r="J462" t="s">
        <v>66</v>
      </c>
      <c r="K462">
        <v>1</v>
      </c>
      <c r="L462">
        <v>50</v>
      </c>
      <c r="M462" t="str">
        <f>_xlfn.XLOOKUP(SHCS[[#This Row],[QUERY]],NUTS[MEDIDA],NUTS[$SLD@T-NUT-1],0/0,0,1)&amp;".SLDPRT"</f>
        <v>13117.SLDPRT</v>
      </c>
      <c r="N462" t="str">
        <f>SHCS[[#This Row],[SERIE]]&amp;SHCS[[#This Row],[MEDIDA]]</f>
        <v>S30M6</v>
      </c>
      <c r="O462" t="str">
        <f>SHCS[[#This Row],[SCREW]]&amp;" "&amp;SHCS[[#This Row],[MEDIDA]]&amp;" X "&amp;SHCS[[#This Row],[PITCH]]&amp;" X "&amp;SHCS[[#This Row],[LENGTH]]&amp;".SLDASM"</f>
        <v>B18.3.4M M6 X 1 X 50.SLDASM</v>
      </c>
      <c r="P4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50 C/T-NUT S30</v>
      </c>
      <c r="Q4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50.SLDASM</v>
      </c>
      <c r="R46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3" spans="1:18" x14ac:dyDescent="0.25">
      <c r="A4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55</v>
      </c>
      <c r="B46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55</v>
      </c>
      <c r="C463" t="s">
        <v>86</v>
      </c>
      <c r="D463" t="s">
        <v>87</v>
      </c>
      <c r="E463" t="s">
        <v>90</v>
      </c>
      <c r="G463" t="s">
        <v>80</v>
      </c>
      <c r="H463" t="s">
        <v>77</v>
      </c>
      <c r="I463" t="s">
        <v>9</v>
      </c>
      <c r="J463" t="s">
        <v>66</v>
      </c>
      <c r="K463">
        <v>1</v>
      </c>
      <c r="L463">
        <v>55</v>
      </c>
      <c r="M463" t="str">
        <f>_xlfn.XLOOKUP(SHCS[[#This Row],[QUERY]],NUTS[MEDIDA],NUTS[$SLD@T-NUT-1],0/0,0,1)&amp;".SLDPRT"</f>
        <v>13117.SLDPRT</v>
      </c>
      <c r="N463" t="str">
        <f>SHCS[[#This Row],[SERIE]]&amp;SHCS[[#This Row],[MEDIDA]]</f>
        <v>S30M6</v>
      </c>
      <c r="O463" t="str">
        <f>SHCS[[#This Row],[SCREW]]&amp;" "&amp;SHCS[[#This Row],[MEDIDA]]&amp;" X "&amp;SHCS[[#This Row],[PITCH]]&amp;" X "&amp;SHCS[[#This Row],[LENGTH]]&amp;".SLDASM"</f>
        <v>B18.3.4M M6 X 1 X 55.SLDASM</v>
      </c>
      <c r="P4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55 C/T-NUT S30</v>
      </c>
      <c r="Q4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55.SLDASM</v>
      </c>
      <c r="R46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4" spans="1:18" x14ac:dyDescent="0.25">
      <c r="A4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60</v>
      </c>
      <c r="B46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60</v>
      </c>
      <c r="C464" t="s">
        <v>86</v>
      </c>
      <c r="D464" t="s">
        <v>87</v>
      </c>
      <c r="E464" t="s">
        <v>90</v>
      </c>
      <c r="G464" t="s">
        <v>80</v>
      </c>
      <c r="H464" t="s">
        <v>77</v>
      </c>
      <c r="I464" t="s">
        <v>9</v>
      </c>
      <c r="J464" t="s">
        <v>66</v>
      </c>
      <c r="K464">
        <v>1</v>
      </c>
      <c r="L464">
        <v>60</v>
      </c>
      <c r="M464" t="str">
        <f>_xlfn.XLOOKUP(SHCS[[#This Row],[QUERY]],NUTS[MEDIDA],NUTS[$SLD@T-NUT-1],0/0,0,1)&amp;".SLDPRT"</f>
        <v>13117.SLDPRT</v>
      </c>
      <c r="N464" t="str">
        <f>SHCS[[#This Row],[SERIE]]&amp;SHCS[[#This Row],[MEDIDA]]</f>
        <v>S30M6</v>
      </c>
      <c r="O464" t="str">
        <f>SHCS[[#This Row],[SCREW]]&amp;" "&amp;SHCS[[#This Row],[MEDIDA]]&amp;" X "&amp;SHCS[[#This Row],[PITCH]]&amp;" X "&amp;SHCS[[#This Row],[LENGTH]]&amp;".SLDASM"</f>
        <v>B18.3.4M M6 X 1 X 60.SLDASM</v>
      </c>
      <c r="P4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60 C/T-NUT S30</v>
      </c>
      <c r="Q4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60.SLDASM</v>
      </c>
      <c r="R46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5" spans="1:18" x14ac:dyDescent="0.25">
      <c r="A4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65</v>
      </c>
      <c r="B46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65</v>
      </c>
      <c r="C465" t="s">
        <v>86</v>
      </c>
      <c r="D465" t="s">
        <v>87</v>
      </c>
      <c r="E465" t="s">
        <v>90</v>
      </c>
      <c r="G465" t="s">
        <v>80</v>
      </c>
      <c r="H465" t="s">
        <v>77</v>
      </c>
      <c r="I465" t="s">
        <v>9</v>
      </c>
      <c r="J465" t="s">
        <v>66</v>
      </c>
      <c r="K465">
        <v>1</v>
      </c>
      <c r="L465">
        <v>65</v>
      </c>
      <c r="M465" t="str">
        <f>_xlfn.XLOOKUP(SHCS[[#This Row],[QUERY]],NUTS[MEDIDA],NUTS[$SLD@T-NUT-1],0/0,0,1)&amp;".SLDPRT"</f>
        <v>13117.SLDPRT</v>
      </c>
      <c r="N465" t="str">
        <f>SHCS[[#This Row],[SERIE]]&amp;SHCS[[#This Row],[MEDIDA]]</f>
        <v>S30M6</v>
      </c>
      <c r="O465" t="str">
        <f>SHCS[[#This Row],[SCREW]]&amp;" "&amp;SHCS[[#This Row],[MEDIDA]]&amp;" X "&amp;SHCS[[#This Row],[PITCH]]&amp;" X "&amp;SHCS[[#This Row],[LENGTH]]&amp;".SLDASM"</f>
        <v>B18.3.4M M6 X 1 X 65.SLDASM</v>
      </c>
      <c r="P4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65 C/T-NUT S30</v>
      </c>
      <c r="Q4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65.SLDASM</v>
      </c>
      <c r="R46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6" spans="1:18" x14ac:dyDescent="0.25">
      <c r="A4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70</v>
      </c>
      <c r="B46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70</v>
      </c>
      <c r="C466" t="s">
        <v>86</v>
      </c>
      <c r="D466" t="s">
        <v>87</v>
      </c>
      <c r="E466" t="s">
        <v>90</v>
      </c>
      <c r="G466" t="s">
        <v>80</v>
      </c>
      <c r="H466" t="s">
        <v>77</v>
      </c>
      <c r="I466" t="s">
        <v>9</v>
      </c>
      <c r="J466" t="s">
        <v>66</v>
      </c>
      <c r="K466">
        <v>1</v>
      </c>
      <c r="L466">
        <v>70</v>
      </c>
      <c r="M466" t="str">
        <f>_xlfn.XLOOKUP(SHCS[[#This Row],[QUERY]],NUTS[MEDIDA],NUTS[$SLD@T-NUT-1],0/0,0,1)&amp;".SLDPRT"</f>
        <v>13117.SLDPRT</v>
      </c>
      <c r="N466" t="str">
        <f>SHCS[[#This Row],[SERIE]]&amp;SHCS[[#This Row],[MEDIDA]]</f>
        <v>S30M6</v>
      </c>
      <c r="O466" t="str">
        <f>SHCS[[#This Row],[SCREW]]&amp;" "&amp;SHCS[[#This Row],[MEDIDA]]&amp;" X "&amp;SHCS[[#This Row],[PITCH]]&amp;" X "&amp;SHCS[[#This Row],[LENGTH]]&amp;".SLDASM"</f>
        <v>B18.3.4M M6 X 1 X 70.SLDASM</v>
      </c>
      <c r="P4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70 C/T-NUT S30</v>
      </c>
      <c r="Q4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70.SLDASM</v>
      </c>
      <c r="R46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7" spans="1:18" x14ac:dyDescent="0.25">
      <c r="A4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80</v>
      </c>
      <c r="B46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80</v>
      </c>
      <c r="C467" t="s">
        <v>86</v>
      </c>
      <c r="D467" t="s">
        <v>87</v>
      </c>
      <c r="E467" t="s">
        <v>90</v>
      </c>
      <c r="G467" t="s">
        <v>80</v>
      </c>
      <c r="H467" t="s">
        <v>77</v>
      </c>
      <c r="I467" t="s">
        <v>9</v>
      </c>
      <c r="J467" t="s">
        <v>66</v>
      </c>
      <c r="K467">
        <v>1</v>
      </c>
      <c r="L467">
        <v>80</v>
      </c>
      <c r="M467" t="str">
        <f>_xlfn.XLOOKUP(SHCS[[#This Row],[QUERY]],NUTS[MEDIDA],NUTS[$SLD@T-NUT-1],0/0,0,1)&amp;".SLDPRT"</f>
        <v>13117.SLDPRT</v>
      </c>
      <c r="N467" t="str">
        <f>SHCS[[#This Row],[SERIE]]&amp;SHCS[[#This Row],[MEDIDA]]</f>
        <v>S30M6</v>
      </c>
      <c r="O467" t="str">
        <f>SHCS[[#This Row],[SCREW]]&amp;" "&amp;SHCS[[#This Row],[MEDIDA]]&amp;" X "&amp;SHCS[[#This Row],[PITCH]]&amp;" X "&amp;SHCS[[#This Row],[LENGTH]]&amp;".SLDASM"</f>
        <v>B18.3.4M M6 X 1 X 80.SLDASM</v>
      </c>
      <c r="P4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80 C/T-NUT S30</v>
      </c>
      <c r="Q4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80.SLDASM</v>
      </c>
      <c r="R46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8" spans="1:18" x14ac:dyDescent="0.25">
      <c r="A4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90</v>
      </c>
      <c r="B46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90</v>
      </c>
      <c r="C468" t="s">
        <v>86</v>
      </c>
      <c r="D468" t="s">
        <v>87</v>
      </c>
      <c r="E468" t="s">
        <v>90</v>
      </c>
      <c r="G468" t="s">
        <v>80</v>
      </c>
      <c r="H468" t="s">
        <v>77</v>
      </c>
      <c r="I468" t="s">
        <v>9</v>
      </c>
      <c r="J468" t="s">
        <v>66</v>
      </c>
      <c r="K468">
        <v>1</v>
      </c>
      <c r="L468">
        <v>90</v>
      </c>
      <c r="M468" t="str">
        <f>_xlfn.XLOOKUP(SHCS[[#This Row],[QUERY]],NUTS[MEDIDA],NUTS[$SLD@T-NUT-1],0/0,0,1)&amp;".SLDPRT"</f>
        <v>13117.SLDPRT</v>
      </c>
      <c r="N468" t="str">
        <f>SHCS[[#This Row],[SERIE]]&amp;SHCS[[#This Row],[MEDIDA]]</f>
        <v>S30M6</v>
      </c>
      <c r="O468" t="str">
        <f>SHCS[[#This Row],[SCREW]]&amp;" "&amp;SHCS[[#This Row],[MEDIDA]]&amp;" X "&amp;SHCS[[#This Row],[PITCH]]&amp;" X "&amp;SHCS[[#This Row],[LENGTH]]&amp;".SLDASM"</f>
        <v>B18.3.4M M6 X 1 X 90.SLDASM</v>
      </c>
      <c r="P4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90 C/T-NUT S30</v>
      </c>
      <c r="Q4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90.SLDASM</v>
      </c>
      <c r="R46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69" spans="1:18" x14ac:dyDescent="0.25">
      <c r="A4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100</v>
      </c>
      <c r="B46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100</v>
      </c>
      <c r="C469" t="s">
        <v>86</v>
      </c>
      <c r="D469" t="s">
        <v>87</v>
      </c>
      <c r="E469" t="s">
        <v>90</v>
      </c>
      <c r="G469" t="s">
        <v>80</v>
      </c>
      <c r="H469" t="s">
        <v>77</v>
      </c>
      <c r="I469" t="s">
        <v>9</v>
      </c>
      <c r="J469" t="s">
        <v>66</v>
      </c>
      <c r="K469">
        <v>1</v>
      </c>
      <c r="L469">
        <v>100</v>
      </c>
      <c r="M469" t="str">
        <f>_xlfn.XLOOKUP(SHCS[[#This Row],[QUERY]],NUTS[MEDIDA],NUTS[$SLD@T-NUT-1],0/0,0,1)&amp;".SLDPRT"</f>
        <v>13117.SLDPRT</v>
      </c>
      <c r="N469" t="str">
        <f>SHCS[[#This Row],[SERIE]]&amp;SHCS[[#This Row],[MEDIDA]]</f>
        <v>S30M6</v>
      </c>
      <c r="O469" t="str">
        <f>SHCS[[#This Row],[SCREW]]&amp;" "&amp;SHCS[[#This Row],[MEDIDA]]&amp;" X "&amp;SHCS[[#This Row],[PITCH]]&amp;" X "&amp;SHCS[[#This Row],[LENGTH]]&amp;".SLDASM"</f>
        <v>B18.3.4M M6 X 1 X 100.SLDASM</v>
      </c>
      <c r="P4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100 C/T-NUT S30</v>
      </c>
      <c r="Q4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100.SLDASM</v>
      </c>
      <c r="R46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70" spans="1:18" x14ac:dyDescent="0.25">
      <c r="A4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110</v>
      </c>
      <c r="B47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110</v>
      </c>
      <c r="C470" t="s">
        <v>86</v>
      </c>
      <c r="D470" t="s">
        <v>87</v>
      </c>
      <c r="E470" t="s">
        <v>90</v>
      </c>
      <c r="G470" t="s">
        <v>80</v>
      </c>
      <c r="H470" t="s">
        <v>77</v>
      </c>
      <c r="I470" t="s">
        <v>9</v>
      </c>
      <c r="J470" t="s">
        <v>66</v>
      </c>
      <c r="K470">
        <v>1</v>
      </c>
      <c r="L470">
        <v>110</v>
      </c>
      <c r="M470" t="str">
        <f>_xlfn.XLOOKUP(SHCS[[#This Row],[QUERY]],NUTS[MEDIDA],NUTS[$SLD@T-NUT-1],0/0,0,1)&amp;".SLDPRT"</f>
        <v>13117.SLDPRT</v>
      </c>
      <c r="N470" t="str">
        <f>SHCS[[#This Row],[SERIE]]&amp;SHCS[[#This Row],[MEDIDA]]</f>
        <v>S30M6</v>
      </c>
      <c r="O470" t="str">
        <f>SHCS[[#This Row],[SCREW]]&amp;" "&amp;SHCS[[#This Row],[MEDIDA]]&amp;" X "&amp;SHCS[[#This Row],[PITCH]]&amp;" X "&amp;SHCS[[#This Row],[LENGTH]]&amp;".SLDASM"</f>
        <v>B18.3.4M M6 X 1 X 110.SLDASM</v>
      </c>
      <c r="P4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110 C/T-NUT S30</v>
      </c>
      <c r="Q4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110.SLDASM</v>
      </c>
      <c r="R47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71" spans="1:18" x14ac:dyDescent="0.25">
      <c r="A4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SBHCS\BLACK OXIDE\M6\B18.3.4M W_T-NUT S30 M6 X 1 X 120</v>
      </c>
      <c r="B47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S30 M6 X 1 X 120</v>
      </c>
      <c r="C471" t="s">
        <v>86</v>
      </c>
      <c r="D471" t="s">
        <v>87</v>
      </c>
      <c r="E471" t="s">
        <v>90</v>
      </c>
      <c r="G471" t="s">
        <v>80</v>
      </c>
      <c r="H471" t="s">
        <v>77</v>
      </c>
      <c r="I471" t="s">
        <v>9</v>
      </c>
      <c r="J471" t="s">
        <v>66</v>
      </c>
      <c r="K471">
        <v>1</v>
      </c>
      <c r="L471">
        <v>120</v>
      </c>
      <c r="M471" t="str">
        <f>_xlfn.XLOOKUP(SHCS[[#This Row],[QUERY]],NUTS[MEDIDA],NUTS[$SLD@T-NUT-1],0/0,0,1)&amp;".SLDPRT"</f>
        <v>13117.SLDPRT</v>
      </c>
      <c r="N471" t="str">
        <f>SHCS[[#This Row],[SERIE]]&amp;SHCS[[#This Row],[MEDIDA]]</f>
        <v>S30M6</v>
      </c>
      <c r="O471" t="str">
        <f>SHCS[[#This Row],[SCREW]]&amp;" "&amp;SHCS[[#This Row],[MEDIDA]]&amp;" X "&amp;SHCS[[#This Row],[PITCH]]&amp;" X "&amp;SHCS[[#This Row],[LENGTH]]&amp;".SLDASM"</f>
        <v>B18.3.4M M6 X 1 X 120.SLDASM</v>
      </c>
      <c r="P4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120 C/T-NUT S30</v>
      </c>
      <c r="Q4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120.SLDASM</v>
      </c>
      <c r="R47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472" spans="1:18" x14ac:dyDescent="0.25">
      <c r="A4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6</v>
      </c>
      <c r="B47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6</v>
      </c>
      <c r="C472" t="s">
        <v>86</v>
      </c>
      <c r="D472" t="s">
        <v>87</v>
      </c>
      <c r="E472" t="s">
        <v>90</v>
      </c>
      <c r="G472" t="s">
        <v>80</v>
      </c>
      <c r="H472" t="s">
        <v>77</v>
      </c>
      <c r="I472" t="s">
        <v>7</v>
      </c>
      <c r="J472" t="s">
        <v>64</v>
      </c>
      <c r="K472">
        <v>0.7</v>
      </c>
      <c r="L472">
        <v>6</v>
      </c>
      <c r="M472" t="str">
        <f>_xlfn.XLOOKUP(SHCS[[#This Row],[QUERY]],NUTS[MEDIDA],NUTS[$SLD@T-NUT-1],0/0,0,1)&amp;".SLDPRT"</f>
        <v>13123.SLDPRT</v>
      </c>
      <c r="N472" t="str">
        <f>SHCS[[#This Row],[SERIE]]&amp;SHCS[[#This Row],[MEDIDA]]</f>
        <v>S45M4</v>
      </c>
      <c r="O472" t="str">
        <f>SHCS[[#This Row],[SCREW]]&amp;" "&amp;SHCS[[#This Row],[MEDIDA]]&amp;" X "&amp;SHCS[[#This Row],[PITCH]]&amp;" X "&amp;SHCS[[#This Row],[LENGTH]]&amp;".SLDASM"</f>
        <v>B18.3.4M M4 X 0.7 X 6.SLDASM</v>
      </c>
      <c r="P4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 C/T-NUT S45</v>
      </c>
      <c r="Q4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6.SLDASM</v>
      </c>
      <c r="R47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3" spans="1:18" x14ac:dyDescent="0.25">
      <c r="A4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8</v>
      </c>
      <c r="B47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8</v>
      </c>
      <c r="C473" t="s">
        <v>86</v>
      </c>
      <c r="D473" t="s">
        <v>87</v>
      </c>
      <c r="E473" t="s">
        <v>90</v>
      </c>
      <c r="G473" t="s">
        <v>80</v>
      </c>
      <c r="H473" t="s">
        <v>77</v>
      </c>
      <c r="I473" t="s">
        <v>7</v>
      </c>
      <c r="J473" t="s">
        <v>64</v>
      </c>
      <c r="K473">
        <v>0.7</v>
      </c>
      <c r="L473">
        <v>8</v>
      </c>
      <c r="M473" t="str">
        <f>_xlfn.XLOOKUP(SHCS[[#This Row],[QUERY]],NUTS[MEDIDA],NUTS[$SLD@T-NUT-1],0/0,0,1)&amp;".SLDPRT"</f>
        <v>13123.SLDPRT</v>
      </c>
      <c r="N473" t="str">
        <f>SHCS[[#This Row],[SERIE]]&amp;SHCS[[#This Row],[MEDIDA]]</f>
        <v>S45M4</v>
      </c>
      <c r="O473" t="str">
        <f>SHCS[[#This Row],[SCREW]]&amp;" "&amp;SHCS[[#This Row],[MEDIDA]]&amp;" X "&amp;SHCS[[#This Row],[PITCH]]&amp;" X "&amp;SHCS[[#This Row],[LENGTH]]&amp;".SLDASM"</f>
        <v>B18.3.4M M4 X 0.7 X 8.SLDASM</v>
      </c>
      <c r="P4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8 C/T-NUT S45</v>
      </c>
      <c r="Q4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8.SLDASM</v>
      </c>
      <c r="R47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4" spans="1:18" x14ac:dyDescent="0.25">
      <c r="A4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10</v>
      </c>
      <c r="B47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10</v>
      </c>
      <c r="C474" t="s">
        <v>86</v>
      </c>
      <c r="D474" t="s">
        <v>87</v>
      </c>
      <c r="E474" t="s">
        <v>90</v>
      </c>
      <c r="G474" t="s">
        <v>80</v>
      </c>
      <c r="H474" t="s">
        <v>77</v>
      </c>
      <c r="I474" t="s">
        <v>7</v>
      </c>
      <c r="J474" t="s">
        <v>64</v>
      </c>
      <c r="K474">
        <v>0.7</v>
      </c>
      <c r="L474">
        <v>10</v>
      </c>
      <c r="M474" t="str">
        <f>_xlfn.XLOOKUP(SHCS[[#This Row],[QUERY]],NUTS[MEDIDA],NUTS[$SLD@T-NUT-1],0/0,0,1)&amp;".SLDPRT"</f>
        <v>13123.SLDPRT</v>
      </c>
      <c r="N474" t="str">
        <f>SHCS[[#This Row],[SERIE]]&amp;SHCS[[#This Row],[MEDIDA]]</f>
        <v>S45M4</v>
      </c>
      <c r="O474" t="str">
        <f>SHCS[[#This Row],[SCREW]]&amp;" "&amp;SHCS[[#This Row],[MEDIDA]]&amp;" X "&amp;SHCS[[#This Row],[PITCH]]&amp;" X "&amp;SHCS[[#This Row],[LENGTH]]&amp;".SLDASM"</f>
        <v>B18.3.4M M4 X 0.7 X 10.SLDASM</v>
      </c>
      <c r="P4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10 C/T-NUT S45</v>
      </c>
      <c r="Q4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10.SLDASM</v>
      </c>
      <c r="R47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5" spans="1:18" x14ac:dyDescent="0.25">
      <c r="A4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12</v>
      </c>
      <c r="B47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12</v>
      </c>
      <c r="C475" t="s">
        <v>86</v>
      </c>
      <c r="D475" t="s">
        <v>87</v>
      </c>
      <c r="E475" t="s">
        <v>90</v>
      </c>
      <c r="G475" t="s">
        <v>80</v>
      </c>
      <c r="H475" t="s">
        <v>77</v>
      </c>
      <c r="I475" t="s">
        <v>7</v>
      </c>
      <c r="J475" t="s">
        <v>64</v>
      </c>
      <c r="K475">
        <v>0.7</v>
      </c>
      <c r="L475">
        <v>12</v>
      </c>
      <c r="M475" t="str">
        <f>_xlfn.XLOOKUP(SHCS[[#This Row],[QUERY]],NUTS[MEDIDA],NUTS[$SLD@T-NUT-1],0/0,0,1)&amp;".SLDPRT"</f>
        <v>13123.SLDPRT</v>
      </c>
      <c r="N475" t="str">
        <f>SHCS[[#This Row],[SERIE]]&amp;SHCS[[#This Row],[MEDIDA]]</f>
        <v>S45M4</v>
      </c>
      <c r="O475" t="str">
        <f>SHCS[[#This Row],[SCREW]]&amp;" "&amp;SHCS[[#This Row],[MEDIDA]]&amp;" X "&amp;SHCS[[#This Row],[PITCH]]&amp;" X "&amp;SHCS[[#This Row],[LENGTH]]&amp;".SLDASM"</f>
        <v>B18.3.4M M4 X 0.7 X 12.SLDASM</v>
      </c>
      <c r="P4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12 C/T-NUT S45</v>
      </c>
      <c r="Q4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12.SLDASM</v>
      </c>
      <c r="R47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6" spans="1:18" x14ac:dyDescent="0.25">
      <c r="A4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16</v>
      </c>
      <c r="B47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16</v>
      </c>
      <c r="C476" t="s">
        <v>86</v>
      </c>
      <c r="D476" t="s">
        <v>87</v>
      </c>
      <c r="E476" t="s">
        <v>90</v>
      </c>
      <c r="G476" t="s">
        <v>80</v>
      </c>
      <c r="H476" t="s">
        <v>77</v>
      </c>
      <c r="I476" t="s">
        <v>7</v>
      </c>
      <c r="J476" t="s">
        <v>64</v>
      </c>
      <c r="K476">
        <v>0.7</v>
      </c>
      <c r="L476">
        <v>16</v>
      </c>
      <c r="M476" t="str">
        <f>_xlfn.XLOOKUP(SHCS[[#This Row],[QUERY]],NUTS[MEDIDA],NUTS[$SLD@T-NUT-1],0/0,0,1)&amp;".SLDPRT"</f>
        <v>13123.SLDPRT</v>
      </c>
      <c r="N476" t="str">
        <f>SHCS[[#This Row],[SERIE]]&amp;SHCS[[#This Row],[MEDIDA]]</f>
        <v>S45M4</v>
      </c>
      <c r="O476" t="str">
        <f>SHCS[[#This Row],[SCREW]]&amp;" "&amp;SHCS[[#This Row],[MEDIDA]]&amp;" X "&amp;SHCS[[#This Row],[PITCH]]&amp;" X "&amp;SHCS[[#This Row],[LENGTH]]&amp;".SLDASM"</f>
        <v>B18.3.4M M4 X 0.7 X 16.SLDASM</v>
      </c>
      <c r="P4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16 C/T-NUT S45</v>
      </c>
      <c r="Q4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16.SLDASM</v>
      </c>
      <c r="R47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7" spans="1:18" x14ac:dyDescent="0.25">
      <c r="A4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20</v>
      </c>
      <c r="B47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20</v>
      </c>
      <c r="C477" t="s">
        <v>86</v>
      </c>
      <c r="D477" t="s">
        <v>87</v>
      </c>
      <c r="E477" t="s">
        <v>90</v>
      </c>
      <c r="G477" t="s">
        <v>80</v>
      </c>
      <c r="H477" t="s">
        <v>77</v>
      </c>
      <c r="I477" t="s">
        <v>7</v>
      </c>
      <c r="J477" t="s">
        <v>64</v>
      </c>
      <c r="K477">
        <v>0.7</v>
      </c>
      <c r="L477">
        <v>20</v>
      </c>
      <c r="M477" t="str">
        <f>_xlfn.XLOOKUP(SHCS[[#This Row],[QUERY]],NUTS[MEDIDA],NUTS[$SLD@T-NUT-1],0/0,0,1)&amp;".SLDPRT"</f>
        <v>13123.SLDPRT</v>
      </c>
      <c r="N477" t="str">
        <f>SHCS[[#This Row],[SERIE]]&amp;SHCS[[#This Row],[MEDIDA]]</f>
        <v>S45M4</v>
      </c>
      <c r="O477" t="str">
        <f>SHCS[[#This Row],[SCREW]]&amp;" "&amp;SHCS[[#This Row],[MEDIDA]]&amp;" X "&amp;SHCS[[#This Row],[PITCH]]&amp;" X "&amp;SHCS[[#This Row],[LENGTH]]&amp;".SLDASM"</f>
        <v>B18.3.4M M4 X 0.7 X 20.SLDASM</v>
      </c>
      <c r="P4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20 C/T-NUT S45</v>
      </c>
      <c r="Q4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20.SLDASM</v>
      </c>
      <c r="R47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8" spans="1:18" x14ac:dyDescent="0.25">
      <c r="A4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25</v>
      </c>
      <c r="B47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25</v>
      </c>
      <c r="C478" t="s">
        <v>86</v>
      </c>
      <c r="D478" t="s">
        <v>87</v>
      </c>
      <c r="E478" t="s">
        <v>90</v>
      </c>
      <c r="G478" t="s">
        <v>80</v>
      </c>
      <c r="H478" t="s">
        <v>77</v>
      </c>
      <c r="I478" t="s">
        <v>7</v>
      </c>
      <c r="J478" t="s">
        <v>64</v>
      </c>
      <c r="K478">
        <v>0.7</v>
      </c>
      <c r="L478">
        <v>25</v>
      </c>
      <c r="M478" t="str">
        <f>_xlfn.XLOOKUP(SHCS[[#This Row],[QUERY]],NUTS[MEDIDA],NUTS[$SLD@T-NUT-1],0/0,0,1)&amp;".SLDPRT"</f>
        <v>13123.SLDPRT</v>
      </c>
      <c r="N478" t="str">
        <f>SHCS[[#This Row],[SERIE]]&amp;SHCS[[#This Row],[MEDIDA]]</f>
        <v>S45M4</v>
      </c>
      <c r="O478" t="str">
        <f>SHCS[[#This Row],[SCREW]]&amp;" "&amp;SHCS[[#This Row],[MEDIDA]]&amp;" X "&amp;SHCS[[#This Row],[PITCH]]&amp;" X "&amp;SHCS[[#This Row],[LENGTH]]&amp;".SLDASM"</f>
        <v>B18.3.4M M4 X 0.7 X 25.SLDASM</v>
      </c>
      <c r="P4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25 C/T-NUT S45</v>
      </c>
      <c r="Q4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25.SLDASM</v>
      </c>
      <c r="R47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79" spans="1:18" x14ac:dyDescent="0.25">
      <c r="A4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30</v>
      </c>
      <c r="B47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30</v>
      </c>
      <c r="C479" t="s">
        <v>86</v>
      </c>
      <c r="D479" t="s">
        <v>87</v>
      </c>
      <c r="E479" t="s">
        <v>90</v>
      </c>
      <c r="G479" t="s">
        <v>80</v>
      </c>
      <c r="H479" t="s">
        <v>77</v>
      </c>
      <c r="I479" t="s">
        <v>7</v>
      </c>
      <c r="J479" t="s">
        <v>64</v>
      </c>
      <c r="K479">
        <v>0.7</v>
      </c>
      <c r="L479">
        <v>30</v>
      </c>
      <c r="M479" t="str">
        <f>_xlfn.XLOOKUP(SHCS[[#This Row],[QUERY]],NUTS[MEDIDA],NUTS[$SLD@T-NUT-1],0/0,0,1)&amp;".SLDPRT"</f>
        <v>13123.SLDPRT</v>
      </c>
      <c r="N479" t="str">
        <f>SHCS[[#This Row],[SERIE]]&amp;SHCS[[#This Row],[MEDIDA]]</f>
        <v>S45M4</v>
      </c>
      <c r="O479" t="str">
        <f>SHCS[[#This Row],[SCREW]]&amp;" "&amp;SHCS[[#This Row],[MEDIDA]]&amp;" X "&amp;SHCS[[#This Row],[PITCH]]&amp;" X "&amp;SHCS[[#This Row],[LENGTH]]&amp;".SLDASM"</f>
        <v>B18.3.4M M4 X 0.7 X 30.SLDASM</v>
      </c>
      <c r="P4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30 C/T-NUT S45</v>
      </c>
      <c r="Q4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30.SLDASM</v>
      </c>
      <c r="R47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0" spans="1:18" x14ac:dyDescent="0.25">
      <c r="A4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35</v>
      </c>
      <c r="B48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35</v>
      </c>
      <c r="C480" t="s">
        <v>86</v>
      </c>
      <c r="D480" t="s">
        <v>87</v>
      </c>
      <c r="E480" t="s">
        <v>90</v>
      </c>
      <c r="G480" t="s">
        <v>80</v>
      </c>
      <c r="H480" t="s">
        <v>77</v>
      </c>
      <c r="I480" t="s">
        <v>7</v>
      </c>
      <c r="J480" t="s">
        <v>64</v>
      </c>
      <c r="K480">
        <v>0.7</v>
      </c>
      <c r="L480">
        <v>35</v>
      </c>
      <c r="M480" t="str">
        <f>_xlfn.XLOOKUP(SHCS[[#This Row],[QUERY]],NUTS[MEDIDA],NUTS[$SLD@T-NUT-1],0/0,0,1)&amp;".SLDPRT"</f>
        <v>13123.SLDPRT</v>
      </c>
      <c r="N480" t="str">
        <f>SHCS[[#This Row],[SERIE]]&amp;SHCS[[#This Row],[MEDIDA]]</f>
        <v>S45M4</v>
      </c>
      <c r="O480" t="str">
        <f>SHCS[[#This Row],[SCREW]]&amp;" "&amp;SHCS[[#This Row],[MEDIDA]]&amp;" X "&amp;SHCS[[#This Row],[PITCH]]&amp;" X "&amp;SHCS[[#This Row],[LENGTH]]&amp;".SLDASM"</f>
        <v>B18.3.4M M4 X 0.7 X 35.SLDASM</v>
      </c>
      <c r="P4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35 C/T-NUT S45</v>
      </c>
      <c r="Q4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35.SLDASM</v>
      </c>
      <c r="R48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1" spans="1:18" x14ac:dyDescent="0.25">
      <c r="A4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40</v>
      </c>
      <c r="B48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40</v>
      </c>
      <c r="C481" t="s">
        <v>86</v>
      </c>
      <c r="D481" t="s">
        <v>87</v>
      </c>
      <c r="E481" t="s">
        <v>90</v>
      </c>
      <c r="G481" t="s">
        <v>80</v>
      </c>
      <c r="H481" t="s">
        <v>77</v>
      </c>
      <c r="I481" t="s">
        <v>7</v>
      </c>
      <c r="J481" t="s">
        <v>64</v>
      </c>
      <c r="K481">
        <v>0.7</v>
      </c>
      <c r="L481">
        <v>40</v>
      </c>
      <c r="M481" t="str">
        <f>_xlfn.XLOOKUP(SHCS[[#This Row],[QUERY]],NUTS[MEDIDA],NUTS[$SLD@T-NUT-1],0/0,0,1)&amp;".SLDPRT"</f>
        <v>13123.SLDPRT</v>
      </c>
      <c r="N481" t="str">
        <f>SHCS[[#This Row],[SERIE]]&amp;SHCS[[#This Row],[MEDIDA]]</f>
        <v>S45M4</v>
      </c>
      <c r="O481" t="str">
        <f>SHCS[[#This Row],[SCREW]]&amp;" "&amp;SHCS[[#This Row],[MEDIDA]]&amp;" X "&amp;SHCS[[#This Row],[PITCH]]&amp;" X "&amp;SHCS[[#This Row],[LENGTH]]&amp;".SLDASM"</f>
        <v>B18.3.4M M4 X 0.7 X 40.SLDASM</v>
      </c>
      <c r="P4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40 C/T-NUT S45</v>
      </c>
      <c r="Q4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40.SLDASM</v>
      </c>
      <c r="R48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2" spans="1:18" x14ac:dyDescent="0.25">
      <c r="A4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45</v>
      </c>
      <c r="B48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45</v>
      </c>
      <c r="C482" t="s">
        <v>86</v>
      </c>
      <c r="D482" t="s">
        <v>87</v>
      </c>
      <c r="E482" t="s">
        <v>90</v>
      </c>
      <c r="G482" t="s">
        <v>80</v>
      </c>
      <c r="H482" t="s">
        <v>77</v>
      </c>
      <c r="I482" t="s">
        <v>7</v>
      </c>
      <c r="J482" t="s">
        <v>64</v>
      </c>
      <c r="K482">
        <v>0.7</v>
      </c>
      <c r="L482">
        <v>45</v>
      </c>
      <c r="M482" t="str">
        <f>_xlfn.XLOOKUP(SHCS[[#This Row],[QUERY]],NUTS[MEDIDA],NUTS[$SLD@T-NUT-1],0/0,0,1)&amp;".SLDPRT"</f>
        <v>13123.SLDPRT</v>
      </c>
      <c r="N482" t="str">
        <f>SHCS[[#This Row],[SERIE]]&amp;SHCS[[#This Row],[MEDIDA]]</f>
        <v>S45M4</v>
      </c>
      <c r="O482" t="str">
        <f>SHCS[[#This Row],[SCREW]]&amp;" "&amp;SHCS[[#This Row],[MEDIDA]]&amp;" X "&amp;SHCS[[#This Row],[PITCH]]&amp;" X "&amp;SHCS[[#This Row],[LENGTH]]&amp;".SLDASM"</f>
        <v>B18.3.4M M4 X 0.7 X 45.SLDASM</v>
      </c>
      <c r="P4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45 C/T-NUT S45</v>
      </c>
      <c r="Q4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45.SLDASM</v>
      </c>
      <c r="R48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3" spans="1:18" x14ac:dyDescent="0.25">
      <c r="A4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50</v>
      </c>
      <c r="B48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50</v>
      </c>
      <c r="C483" t="s">
        <v>86</v>
      </c>
      <c r="D483" t="s">
        <v>87</v>
      </c>
      <c r="E483" t="s">
        <v>90</v>
      </c>
      <c r="G483" t="s">
        <v>80</v>
      </c>
      <c r="H483" t="s">
        <v>77</v>
      </c>
      <c r="I483" t="s">
        <v>7</v>
      </c>
      <c r="J483" t="s">
        <v>64</v>
      </c>
      <c r="K483">
        <v>0.7</v>
      </c>
      <c r="L483">
        <v>50</v>
      </c>
      <c r="M483" t="str">
        <f>_xlfn.XLOOKUP(SHCS[[#This Row],[QUERY]],NUTS[MEDIDA],NUTS[$SLD@T-NUT-1],0/0,0,1)&amp;".SLDPRT"</f>
        <v>13123.SLDPRT</v>
      </c>
      <c r="N483" t="str">
        <f>SHCS[[#This Row],[SERIE]]&amp;SHCS[[#This Row],[MEDIDA]]</f>
        <v>S45M4</v>
      </c>
      <c r="O483" t="str">
        <f>SHCS[[#This Row],[SCREW]]&amp;" "&amp;SHCS[[#This Row],[MEDIDA]]&amp;" X "&amp;SHCS[[#This Row],[PITCH]]&amp;" X "&amp;SHCS[[#This Row],[LENGTH]]&amp;".SLDASM"</f>
        <v>B18.3.4M M4 X 0.7 X 50.SLDASM</v>
      </c>
      <c r="P4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50 C/T-NUT S45</v>
      </c>
      <c r="Q4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50.SLDASM</v>
      </c>
      <c r="R48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4" spans="1:18" x14ac:dyDescent="0.25">
      <c r="A4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55</v>
      </c>
      <c r="B48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55</v>
      </c>
      <c r="C484" t="s">
        <v>86</v>
      </c>
      <c r="D484" t="s">
        <v>87</v>
      </c>
      <c r="E484" t="s">
        <v>90</v>
      </c>
      <c r="G484" t="s">
        <v>80</v>
      </c>
      <c r="H484" t="s">
        <v>77</v>
      </c>
      <c r="I484" t="s">
        <v>7</v>
      </c>
      <c r="J484" t="s">
        <v>64</v>
      </c>
      <c r="K484">
        <v>0.7</v>
      </c>
      <c r="L484">
        <v>55</v>
      </c>
      <c r="M484" t="str">
        <f>_xlfn.XLOOKUP(SHCS[[#This Row],[QUERY]],NUTS[MEDIDA],NUTS[$SLD@T-NUT-1],0/0,0,1)&amp;".SLDPRT"</f>
        <v>13123.SLDPRT</v>
      </c>
      <c r="N484" t="str">
        <f>SHCS[[#This Row],[SERIE]]&amp;SHCS[[#This Row],[MEDIDA]]</f>
        <v>S45M4</v>
      </c>
      <c r="O484" t="str">
        <f>SHCS[[#This Row],[SCREW]]&amp;" "&amp;SHCS[[#This Row],[MEDIDA]]&amp;" X "&amp;SHCS[[#This Row],[PITCH]]&amp;" X "&amp;SHCS[[#This Row],[LENGTH]]&amp;".SLDASM"</f>
        <v>B18.3.4M M4 X 0.7 X 55.SLDASM</v>
      </c>
      <c r="P4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55 C/T-NUT S45</v>
      </c>
      <c r="Q4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55.SLDASM</v>
      </c>
      <c r="R48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5" spans="1:18" x14ac:dyDescent="0.25">
      <c r="A4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60</v>
      </c>
      <c r="B48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60</v>
      </c>
      <c r="C485" t="s">
        <v>86</v>
      </c>
      <c r="D485" t="s">
        <v>87</v>
      </c>
      <c r="E485" t="s">
        <v>90</v>
      </c>
      <c r="G485" t="s">
        <v>80</v>
      </c>
      <c r="H485" t="s">
        <v>77</v>
      </c>
      <c r="I485" t="s">
        <v>7</v>
      </c>
      <c r="J485" t="s">
        <v>64</v>
      </c>
      <c r="K485">
        <v>0.7</v>
      </c>
      <c r="L485">
        <v>60</v>
      </c>
      <c r="M485" t="str">
        <f>_xlfn.XLOOKUP(SHCS[[#This Row],[QUERY]],NUTS[MEDIDA],NUTS[$SLD@T-NUT-1],0/0,0,1)&amp;".SLDPRT"</f>
        <v>13123.SLDPRT</v>
      </c>
      <c r="N485" t="str">
        <f>SHCS[[#This Row],[SERIE]]&amp;SHCS[[#This Row],[MEDIDA]]</f>
        <v>S45M4</v>
      </c>
      <c r="O485" t="str">
        <f>SHCS[[#This Row],[SCREW]]&amp;" "&amp;SHCS[[#This Row],[MEDIDA]]&amp;" X "&amp;SHCS[[#This Row],[PITCH]]&amp;" X "&amp;SHCS[[#This Row],[LENGTH]]&amp;".SLDASM"</f>
        <v>B18.3.4M M4 X 0.7 X 60.SLDASM</v>
      </c>
      <c r="P4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60 C/T-NUT S45</v>
      </c>
      <c r="Q4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60.SLDASM</v>
      </c>
      <c r="R48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6" spans="1:18" x14ac:dyDescent="0.25">
      <c r="A4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65</v>
      </c>
      <c r="B48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65</v>
      </c>
      <c r="C486" t="s">
        <v>86</v>
      </c>
      <c r="D486" t="s">
        <v>87</v>
      </c>
      <c r="E486" t="s">
        <v>90</v>
      </c>
      <c r="G486" t="s">
        <v>80</v>
      </c>
      <c r="H486" t="s">
        <v>77</v>
      </c>
      <c r="I486" t="s">
        <v>7</v>
      </c>
      <c r="J486" t="s">
        <v>64</v>
      </c>
      <c r="K486">
        <v>0.7</v>
      </c>
      <c r="L486">
        <v>65</v>
      </c>
      <c r="M486" t="str">
        <f>_xlfn.XLOOKUP(SHCS[[#This Row],[QUERY]],NUTS[MEDIDA],NUTS[$SLD@T-NUT-1],0/0,0,1)&amp;".SLDPRT"</f>
        <v>13123.SLDPRT</v>
      </c>
      <c r="N486" t="str">
        <f>SHCS[[#This Row],[SERIE]]&amp;SHCS[[#This Row],[MEDIDA]]</f>
        <v>S45M4</v>
      </c>
      <c r="O486" t="str">
        <f>SHCS[[#This Row],[SCREW]]&amp;" "&amp;SHCS[[#This Row],[MEDIDA]]&amp;" X "&amp;SHCS[[#This Row],[PITCH]]&amp;" X "&amp;SHCS[[#This Row],[LENGTH]]&amp;".SLDASM"</f>
        <v>B18.3.4M M4 X 0.7 X 65.SLDASM</v>
      </c>
      <c r="P4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65 C/T-NUT S45</v>
      </c>
      <c r="Q4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65.SLDASM</v>
      </c>
      <c r="R48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7" spans="1:18" x14ac:dyDescent="0.25">
      <c r="A4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OXIDE\M4\B18.3.4M W_T-NUT S45 M4 X 0.7 X 70</v>
      </c>
      <c r="B48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M4 X 0.7 X 70</v>
      </c>
      <c r="C487" t="s">
        <v>86</v>
      </c>
      <c r="D487" t="s">
        <v>87</v>
      </c>
      <c r="E487" t="s">
        <v>90</v>
      </c>
      <c r="G487" t="s">
        <v>80</v>
      </c>
      <c r="H487" t="s">
        <v>77</v>
      </c>
      <c r="I487" t="s">
        <v>7</v>
      </c>
      <c r="J487" t="s">
        <v>64</v>
      </c>
      <c r="K487">
        <v>0.7</v>
      </c>
      <c r="L487">
        <v>70</v>
      </c>
      <c r="M487" t="str">
        <f>_xlfn.XLOOKUP(SHCS[[#This Row],[QUERY]],NUTS[MEDIDA],NUTS[$SLD@T-NUT-1],0/0,0,1)&amp;".SLDPRT"</f>
        <v>13123.SLDPRT</v>
      </c>
      <c r="N487" t="str">
        <f>SHCS[[#This Row],[SERIE]]&amp;SHCS[[#This Row],[MEDIDA]]</f>
        <v>S45M4</v>
      </c>
      <c r="O487" t="str">
        <f>SHCS[[#This Row],[SCREW]]&amp;" "&amp;SHCS[[#This Row],[MEDIDA]]&amp;" X "&amp;SHCS[[#This Row],[PITCH]]&amp;" X "&amp;SHCS[[#This Row],[LENGTH]]&amp;".SLDASM"</f>
        <v>B18.3.4M M4 X 0.7 X 70.SLDASM</v>
      </c>
      <c r="P4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M4 X 0.7 X 70 C/T-NUT S45</v>
      </c>
      <c r="Q4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OXIDE\ASSEMBLIES\M4\B18.3.4M M4 X 0.7 X 70.SLDASM</v>
      </c>
      <c r="R48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488" spans="1:18" x14ac:dyDescent="0.25">
      <c r="A4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8</v>
      </c>
      <c r="B48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8</v>
      </c>
      <c r="C488" t="s">
        <v>86</v>
      </c>
      <c r="D488" t="s">
        <v>87</v>
      </c>
      <c r="E488" t="s">
        <v>90</v>
      </c>
      <c r="G488" t="s">
        <v>80</v>
      </c>
      <c r="H488" t="s">
        <v>77</v>
      </c>
      <c r="I488" t="s">
        <v>8</v>
      </c>
      <c r="J488" t="s">
        <v>64</v>
      </c>
      <c r="K488">
        <v>0.8</v>
      </c>
      <c r="L488">
        <v>8</v>
      </c>
      <c r="M488" t="str">
        <f>_xlfn.XLOOKUP(SHCS[[#This Row],[QUERY]],NUTS[MEDIDA],NUTS[$SLD@T-NUT-1],0/0,0,1)&amp;".SLDPRT"</f>
        <v>13127.SLDPRT</v>
      </c>
      <c r="N488" t="str">
        <f>SHCS[[#This Row],[SERIE]]&amp;SHCS[[#This Row],[MEDIDA]]</f>
        <v>S45M5</v>
      </c>
      <c r="O488" t="str">
        <f>SHCS[[#This Row],[SCREW]]&amp;" "&amp;SHCS[[#This Row],[MEDIDA]]&amp;" X "&amp;SHCS[[#This Row],[PITCH]]&amp;" X "&amp;SHCS[[#This Row],[LENGTH]]&amp;".SLDASM"</f>
        <v>B18.3.4M M5 X 0.8 X 8.SLDASM</v>
      </c>
      <c r="P4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 C/T-NUT S45</v>
      </c>
      <c r="Q4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8.SLDASM</v>
      </c>
      <c r="R48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89" spans="1:18" x14ac:dyDescent="0.25">
      <c r="A4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10</v>
      </c>
      <c r="B48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10</v>
      </c>
      <c r="C489" t="s">
        <v>86</v>
      </c>
      <c r="D489" t="s">
        <v>87</v>
      </c>
      <c r="E489" t="s">
        <v>90</v>
      </c>
      <c r="G489" t="s">
        <v>80</v>
      </c>
      <c r="H489" t="s">
        <v>77</v>
      </c>
      <c r="I489" t="s">
        <v>8</v>
      </c>
      <c r="J489" t="s">
        <v>64</v>
      </c>
      <c r="K489">
        <v>0.8</v>
      </c>
      <c r="L489">
        <v>10</v>
      </c>
      <c r="M489" t="str">
        <f>_xlfn.XLOOKUP(SHCS[[#This Row],[QUERY]],NUTS[MEDIDA],NUTS[$SLD@T-NUT-1],0/0,0,1)&amp;".SLDPRT"</f>
        <v>13127.SLDPRT</v>
      </c>
      <c r="N489" t="str">
        <f>SHCS[[#This Row],[SERIE]]&amp;SHCS[[#This Row],[MEDIDA]]</f>
        <v>S45M5</v>
      </c>
      <c r="O489" t="str">
        <f>SHCS[[#This Row],[SCREW]]&amp;" "&amp;SHCS[[#This Row],[MEDIDA]]&amp;" X "&amp;SHCS[[#This Row],[PITCH]]&amp;" X "&amp;SHCS[[#This Row],[LENGTH]]&amp;".SLDASM"</f>
        <v>B18.3.4M M5 X 0.8 X 10.SLDASM</v>
      </c>
      <c r="P4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 C/T-NUT S45</v>
      </c>
      <c r="Q4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10.SLDASM</v>
      </c>
      <c r="R48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0" spans="1:18" x14ac:dyDescent="0.25">
      <c r="A4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12</v>
      </c>
      <c r="B49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12</v>
      </c>
      <c r="C490" t="s">
        <v>86</v>
      </c>
      <c r="D490" t="s">
        <v>87</v>
      </c>
      <c r="E490" t="s">
        <v>90</v>
      </c>
      <c r="G490" t="s">
        <v>80</v>
      </c>
      <c r="H490" t="s">
        <v>77</v>
      </c>
      <c r="I490" t="s">
        <v>8</v>
      </c>
      <c r="J490" t="s">
        <v>64</v>
      </c>
      <c r="K490">
        <v>0.8</v>
      </c>
      <c r="L490">
        <v>12</v>
      </c>
      <c r="M490" t="str">
        <f>_xlfn.XLOOKUP(SHCS[[#This Row],[QUERY]],NUTS[MEDIDA],NUTS[$SLD@T-NUT-1],0/0,0,1)&amp;".SLDPRT"</f>
        <v>13127.SLDPRT</v>
      </c>
      <c r="N490" t="str">
        <f>SHCS[[#This Row],[SERIE]]&amp;SHCS[[#This Row],[MEDIDA]]</f>
        <v>S45M5</v>
      </c>
      <c r="O490" t="str">
        <f>SHCS[[#This Row],[SCREW]]&amp;" "&amp;SHCS[[#This Row],[MEDIDA]]&amp;" X "&amp;SHCS[[#This Row],[PITCH]]&amp;" X "&amp;SHCS[[#This Row],[LENGTH]]&amp;".SLDASM"</f>
        <v>B18.3.4M M5 X 0.8 X 12.SLDASM</v>
      </c>
      <c r="P4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12 C/T-NUT S45</v>
      </c>
      <c r="Q4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12.SLDASM</v>
      </c>
      <c r="R49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1" spans="1:18" x14ac:dyDescent="0.25">
      <c r="A4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16</v>
      </c>
      <c r="B49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16</v>
      </c>
      <c r="C491" t="s">
        <v>86</v>
      </c>
      <c r="D491" t="s">
        <v>87</v>
      </c>
      <c r="E491" t="s">
        <v>90</v>
      </c>
      <c r="G491" t="s">
        <v>80</v>
      </c>
      <c r="H491" t="s">
        <v>77</v>
      </c>
      <c r="I491" t="s">
        <v>8</v>
      </c>
      <c r="J491" t="s">
        <v>64</v>
      </c>
      <c r="K491">
        <v>0.8</v>
      </c>
      <c r="L491">
        <v>16</v>
      </c>
      <c r="M491" t="str">
        <f>_xlfn.XLOOKUP(SHCS[[#This Row],[QUERY]],NUTS[MEDIDA],NUTS[$SLD@T-NUT-1],0/0,0,1)&amp;".SLDPRT"</f>
        <v>13127.SLDPRT</v>
      </c>
      <c r="N491" t="str">
        <f>SHCS[[#This Row],[SERIE]]&amp;SHCS[[#This Row],[MEDIDA]]</f>
        <v>S45M5</v>
      </c>
      <c r="O491" t="str">
        <f>SHCS[[#This Row],[SCREW]]&amp;" "&amp;SHCS[[#This Row],[MEDIDA]]&amp;" X "&amp;SHCS[[#This Row],[PITCH]]&amp;" X "&amp;SHCS[[#This Row],[LENGTH]]&amp;".SLDASM"</f>
        <v>B18.3.4M M5 X 0.8 X 16.SLDASM</v>
      </c>
      <c r="P4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16 C/T-NUT S45</v>
      </c>
      <c r="Q4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16.SLDASM</v>
      </c>
      <c r="R49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2" spans="1:18" x14ac:dyDescent="0.25">
      <c r="A4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20</v>
      </c>
      <c r="B49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20</v>
      </c>
      <c r="C492" t="s">
        <v>86</v>
      </c>
      <c r="D492" t="s">
        <v>87</v>
      </c>
      <c r="E492" t="s">
        <v>90</v>
      </c>
      <c r="G492" t="s">
        <v>80</v>
      </c>
      <c r="H492" t="s">
        <v>77</v>
      </c>
      <c r="I492" t="s">
        <v>8</v>
      </c>
      <c r="J492" t="s">
        <v>64</v>
      </c>
      <c r="K492">
        <v>0.8</v>
      </c>
      <c r="L492">
        <v>20</v>
      </c>
      <c r="M492" t="str">
        <f>_xlfn.XLOOKUP(SHCS[[#This Row],[QUERY]],NUTS[MEDIDA],NUTS[$SLD@T-NUT-1],0/0,0,1)&amp;".SLDPRT"</f>
        <v>13127.SLDPRT</v>
      </c>
      <c r="N492" t="str">
        <f>SHCS[[#This Row],[SERIE]]&amp;SHCS[[#This Row],[MEDIDA]]</f>
        <v>S45M5</v>
      </c>
      <c r="O492" t="str">
        <f>SHCS[[#This Row],[SCREW]]&amp;" "&amp;SHCS[[#This Row],[MEDIDA]]&amp;" X "&amp;SHCS[[#This Row],[PITCH]]&amp;" X "&amp;SHCS[[#This Row],[LENGTH]]&amp;".SLDASM"</f>
        <v>B18.3.4M M5 X 0.8 X 20.SLDASM</v>
      </c>
      <c r="P4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20 C/T-NUT S45</v>
      </c>
      <c r="Q4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20.SLDASM</v>
      </c>
      <c r="R49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3" spans="1:18" x14ac:dyDescent="0.25">
      <c r="A4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25</v>
      </c>
      <c r="B49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25</v>
      </c>
      <c r="C493" t="s">
        <v>86</v>
      </c>
      <c r="D493" t="s">
        <v>87</v>
      </c>
      <c r="E493" t="s">
        <v>90</v>
      </c>
      <c r="G493" t="s">
        <v>80</v>
      </c>
      <c r="H493" t="s">
        <v>77</v>
      </c>
      <c r="I493" t="s">
        <v>8</v>
      </c>
      <c r="J493" t="s">
        <v>64</v>
      </c>
      <c r="K493">
        <v>0.8</v>
      </c>
      <c r="L493">
        <v>25</v>
      </c>
      <c r="M493" t="str">
        <f>_xlfn.XLOOKUP(SHCS[[#This Row],[QUERY]],NUTS[MEDIDA],NUTS[$SLD@T-NUT-1],0/0,0,1)&amp;".SLDPRT"</f>
        <v>13127.SLDPRT</v>
      </c>
      <c r="N493" t="str">
        <f>SHCS[[#This Row],[SERIE]]&amp;SHCS[[#This Row],[MEDIDA]]</f>
        <v>S45M5</v>
      </c>
      <c r="O493" t="str">
        <f>SHCS[[#This Row],[SCREW]]&amp;" "&amp;SHCS[[#This Row],[MEDIDA]]&amp;" X "&amp;SHCS[[#This Row],[PITCH]]&amp;" X "&amp;SHCS[[#This Row],[LENGTH]]&amp;".SLDASM"</f>
        <v>B18.3.4M M5 X 0.8 X 25.SLDASM</v>
      </c>
      <c r="P4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25 C/T-NUT S45</v>
      </c>
      <c r="Q4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25.SLDASM</v>
      </c>
      <c r="R49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4" spans="1:18" x14ac:dyDescent="0.25">
      <c r="A4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30</v>
      </c>
      <c r="B49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30</v>
      </c>
      <c r="C494" t="s">
        <v>86</v>
      </c>
      <c r="D494" t="s">
        <v>87</v>
      </c>
      <c r="E494" t="s">
        <v>90</v>
      </c>
      <c r="G494" t="s">
        <v>80</v>
      </c>
      <c r="H494" t="s">
        <v>77</v>
      </c>
      <c r="I494" t="s">
        <v>8</v>
      </c>
      <c r="J494" t="s">
        <v>64</v>
      </c>
      <c r="K494">
        <v>0.8</v>
      </c>
      <c r="L494">
        <v>30</v>
      </c>
      <c r="M494" t="str">
        <f>_xlfn.XLOOKUP(SHCS[[#This Row],[QUERY]],NUTS[MEDIDA],NUTS[$SLD@T-NUT-1],0/0,0,1)&amp;".SLDPRT"</f>
        <v>13127.SLDPRT</v>
      </c>
      <c r="N494" t="str">
        <f>SHCS[[#This Row],[SERIE]]&amp;SHCS[[#This Row],[MEDIDA]]</f>
        <v>S45M5</v>
      </c>
      <c r="O494" t="str">
        <f>SHCS[[#This Row],[SCREW]]&amp;" "&amp;SHCS[[#This Row],[MEDIDA]]&amp;" X "&amp;SHCS[[#This Row],[PITCH]]&amp;" X "&amp;SHCS[[#This Row],[LENGTH]]&amp;".SLDASM"</f>
        <v>B18.3.4M M5 X 0.8 X 30.SLDASM</v>
      </c>
      <c r="P4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30 C/T-NUT S45</v>
      </c>
      <c r="Q4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30.SLDASM</v>
      </c>
      <c r="R49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5" spans="1:18" x14ac:dyDescent="0.25">
      <c r="A4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35</v>
      </c>
      <c r="B49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35</v>
      </c>
      <c r="C495" t="s">
        <v>86</v>
      </c>
      <c r="D495" t="s">
        <v>87</v>
      </c>
      <c r="E495" t="s">
        <v>90</v>
      </c>
      <c r="G495" t="s">
        <v>80</v>
      </c>
      <c r="H495" t="s">
        <v>77</v>
      </c>
      <c r="I495" t="s">
        <v>8</v>
      </c>
      <c r="J495" t="s">
        <v>64</v>
      </c>
      <c r="K495">
        <v>0.8</v>
      </c>
      <c r="L495">
        <v>35</v>
      </c>
      <c r="M495" t="str">
        <f>_xlfn.XLOOKUP(SHCS[[#This Row],[QUERY]],NUTS[MEDIDA],NUTS[$SLD@T-NUT-1],0/0,0,1)&amp;".SLDPRT"</f>
        <v>13127.SLDPRT</v>
      </c>
      <c r="N495" t="str">
        <f>SHCS[[#This Row],[SERIE]]&amp;SHCS[[#This Row],[MEDIDA]]</f>
        <v>S45M5</v>
      </c>
      <c r="O495" t="str">
        <f>SHCS[[#This Row],[SCREW]]&amp;" "&amp;SHCS[[#This Row],[MEDIDA]]&amp;" X "&amp;SHCS[[#This Row],[PITCH]]&amp;" X "&amp;SHCS[[#This Row],[LENGTH]]&amp;".SLDASM"</f>
        <v>B18.3.4M M5 X 0.8 X 35.SLDASM</v>
      </c>
      <c r="P4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35 C/T-NUT S45</v>
      </c>
      <c r="Q4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35.SLDASM</v>
      </c>
      <c r="R49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6" spans="1:18" x14ac:dyDescent="0.25">
      <c r="A4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40</v>
      </c>
      <c r="B49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40</v>
      </c>
      <c r="C496" t="s">
        <v>86</v>
      </c>
      <c r="D496" t="s">
        <v>87</v>
      </c>
      <c r="E496" t="s">
        <v>90</v>
      </c>
      <c r="G496" t="s">
        <v>80</v>
      </c>
      <c r="H496" t="s">
        <v>77</v>
      </c>
      <c r="I496" t="s">
        <v>8</v>
      </c>
      <c r="J496" t="s">
        <v>64</v>
      </c>
      <c r="K496">
        <v>0.8</v>
      </c>
      <c r="L496">
        <v>40</v>
      </c>
      <c r="M496" t="str">
        <f>_xlfn.XLOOKUP(SHCS[[#This Row],[QUERY]],NUTS[MEDIDA],NUTS[$SLD@T-NUT-1],0/0,0,1)&amp;".SLDPRT"</f>
        <v>13127.SLDPRT</v>
      </c>
      <c r="N496" t="str">
        <f>SHCS[[#This Row],[SERIE]]&amp;SHCS[[#This Row],[MEDIDA]]</f>
        <v>S45M5</v>
      </c>
      <c r="O496" t="str">
        <f>SHCS[[#This Row],[SCREW]]&amp;" "&amp;SHCS[[#This Row],[MEDIDA]]&amp;" X "&amp;SHCS[[#This Row],[PITCH]]&amp;" X "&amp;SHCS[[#This Row],[LENGTH]]&amp;".SLDASM"</f>
        <v>B18.3.4M M5 X 0.8 X 40.SLDASM</v>
      </c>
      <c r="P4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40 C/T-NUT S45</v>
      </c>
      <c r="Q4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40.SLDASM</v>
      </c>
      <c r="R49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7" spans="1:18" x14ac:dyDescent="0.25">
      <c r="A4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45</v>
      </c>
      <c r="B49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45</v>
      </c>
      <c r="C497" t="s">
        <v>86</v>
      </c>
      <c r="D497" t="s">
        <v>87</v>
      </c>
      <c r="E497" t="s">
        <v>90</v>
      </c>
      <c r="G497" t="s">
        <v>80</v>
      </c>
      <c r="H497" t="s">
        <v>77</v>
      </c>
      <c r="I497" t="s">
        <v>8</v>
      </c>
      <c r="J497" t="s">
        <v>64</v>
      </c>
      <c r="K497">
        <v>0.8</v>
      </c>
      <c r="L497">
        <v>45</v>
      </c>
      <c r="M497" t="str">
        <f>_xlfn.XLOOKUP(SHCS[[#This Row],[QUERY]],NUTS[MEDIDA],NUTS[$SLD@T-NUT-1],0/0,0,1)&amp;".SLDPRT"</f>
        <v>13127.SLDPRT</v>
      </c>
      <c r="N497" t="str">
        <f>SHCS[[#This Row],[SERIE]]&amp;SHCS[[#This Row],[MEDIDA]]</f>
        <v>S45M5</v>
      </c>
      <c r="O497" t="str">
        <f>SHCS[[#This Row],[SCREW]]&amp;" "&amp;SHCS[[#This Row],[MEDIDA]]&amp;" X "&amp;SHCS[[#This Row],[PITCH]]&amp;" X "&amp;SHCS[[#This Row],[LENGTH]]&amp;".SLDASM"</f>
        <v>B18.3.4M M5 X 0.8 X 45.SLDASM</v>
      </c>
      <c r="P4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45 C/T-NUT S45</v>
      </c>
      <c r="Q4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45.SLDASM</v>
      </c>
      <c r="R49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8" spans="1:18" x14ac:dyDescent="0.25">
      <c r="A4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50</v>
      </c>
      <c r="B49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50</v>
      </c>
      <c r="C498" t="s">
        <v>86</v>
      </c>
      <c r="D498" t="s">
        <v>87</v>
      </c>
      <c r="E498" t="s">
        <v>90</v>
      </c>
      <c r="G498" t="s">
        <v>80</v>
      </c>
      <c r="H498" t="s">
        <v>77</v>
      </c>
      <c r="I498" t="s">
        <v>8</v>
      </c>
      <c r="J498" t="s">
        <v>64</v>
      </c>
      <c r="K498">
        <v>0.8</v>
      </c>
      <c r="L498">
        <v>50</v>
      </c>
      <c r="M498" t="str">
        <f>_xlfn.XLOOKUP(SHCS[[#This Row],[QUERY]],NUTS[MEDIDA],NUTS[$SLD@T-NUT-1],0/0,0,1)&amp;".SLDPRT"</f>
        <v>13127.SLDPRT</v>
      </c>
      <c r="N498" t="str">
        <f>SHCS[[#This Row],[SERIE]]&amp;SHCS[[#This Row],[MEDIDA]]</f>
        <v>S45M5</v>
      </c>
      <c r="O498" t="str">
        <f>SHCS[[#This Row],[SCREW]]&amp;" "&amp;SHCS[[#This Row],[MEDIDA]]&amp;" X "&amp;SHCS[[#This Row],[PITCH]]&amp;" X "&amp;SHCS[[#This Row],[LENGTH]]&amp;".SLDASM"</f>
        <v>B18.3.4M M5 X 0.8 X 50.SLDASM</v>
      </c>
      <c r="P4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50 C/T-NUT S45</v>
      </c>
      <c r="Q4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50.SLDASM</v>
      </c>
      <c r="R49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499" spans="1:18" x14ac:dyDescent="0.25">
      <c r="A4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55</v>
      </c>
      <c r="B49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55</v>
      </c>
      <c r="C499" t="s">
        <v>86</v>
      </c>
      <c r="D499" t="s">
        <v>87</v>
      </c>
      <c r="E499" t="s">
        <v>90</v>
      </c>
      <c r="G499" t="s">
        <v>80</v>
      </c>
      <c r="H499" t="s">
        <v>77</v>
      </c>
      <c r="I499" t="s">
        <v>8</v>
      </c>
      <c r="J499" t="s">
        <v>64</v>
      </c>
      <c r="K499">
        <v>0.8</v>
      </c>
      <c r="L499">
        <v>55</v>
      </c>
      <c r="M499" t="str">
        <f>_xlfn.XLOOKUP(SHCS[[#This Row],[QUERY]],NUTS[MEDIDA],NUTS[$SLD@T-NUT-1],0/0,0,1)&amp;".SLDPRT"</f>
        <v>13127.SLDPRT</v>
      </c>
      <c r="N499" t="str">
        <f>SHCS[[#This Row],[SERIE]]&amp;SHCS[[#This Row],[MEDIDA]]</f>
        <v>S45M5</v>
      </c>
      <c r="O499" t="str">
        <f>SHCS[[#This Row],[SCREW]]&amp;" "&amp;SHCS[[#This Row],[MEDIDA]]&amp;" X "&amp;SHCS[[#This Row],[PITCH]]&amp;" X "&amp;SHCS[[#This Row],[LENGTH]]&amp;".SLDASM"</f>
        <v>B18.3.4M M5 X 0.8 X 55.SLDASM</v>
      </c>
      <c r="P4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55 C/T-NUT S45</v>
      </c>
      <c r="Q4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55.SLDASM</v>
      </c>
      <c r="R49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0" spans="1:18" x14ac:dyDescent="0.25">
      <c r="A5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60</v>
      </c>
      <c r="B50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60</v>
      </c>
      <c r="C500" t="s">
        <v>86</v>
      </c>
      <c r="D500" t="s">
        <v>87</v>
      </c>
      <c r="E500" t="s">
        <v>90</v>
      </c>
      <c r="G500" t="s">
        <v>80</v>
      </c>
      <c r="H500" t="s">
        <v>77</v>
      </c>
      <c r="I500" t="s">
        <v>8</v>
      </c>
      <c r="J500" t="s">
        <v>64</v>
      </c>
      <c r="K500">
        <v>0.8</v>
      </c>
      <c r="L500">
        <v>60</v>
      </c>
      <c r="M500" t="str">
        <f>_xlfn.XLOOKUP(SHCS[[#This Row],[QUERY]],NUTS[MEDIDA],NUTS[$SLD@T-NUT-1],0/0,0,1)&amp;".SLDPRT"</f>
        <v>13127.SLDPRT</v>
      </c>
      <c r="N500" t="str">
        <f>SHCS[[#This Row],[SERIE]]&amp;SHCS[[#This Row],[MEDIDA]]</f>
        <v>S45M5</v>
      </c>
      <c r="O500" t="str">
        <f>SHCS[[#This Row],[SCREW]]&amp;" "&amp;SHCS[[#This Row],[MEDIDA]]&amp;" X "&amp;SHCS[[#This Row],[PITCH]]&amp;" X "&amp;SHCS[[#This Row],[LENGTH]]&amp;".SLDASM"</f>
        <v>B18.3.4M M5 X 0.8 X 60.SLDASM</v>
      </c>
      <c r="P5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60 C/T-NUT S45</v>
      </c>
      <c r="Q5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60.SLDASM</v>
      </c>
      <c r="R50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1" spans="1:18" x14ac:dyDescent="0.25">
      <c r="A5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65</v>
      </c>
      <c r="B50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65</v>
      </c>
      <c r="C501" t="s">
        <v>86</v>
      </c>
      <c r="D501" t="s">
        <v>87</v>
      </c>
      <c r="E501" t="s">
        <v>90</v>
      </c>
      <c r="G501" t="s">
        <v>80</v>
      </c>
      <c r="H501" t="s">
        <v>77</v>
      </c>
      <c r="I501" t="s">
        <v>8</v>
      </c>
      <c r="J501" t="s">
        <v>64</v>
      </c>
      <c r="K501">
        <v>0.8</v>
      </c>
      <c r="L501">
        <v>65</v>
      </c>
      <c r="M501" t="str">
        <f>_xlfn.XLOOKUP(SHCS[[#This Row],[QUERY]],NUTS[MEDIDA],NUTS[$SLD@T-NUT-1],0/0,0,1)&amp;".SLDPRT"</f>
        <v>13127.SLDPRT</v>
      </c>
      <c r="N501" t="str">
        <f>SHCS[[#This Row],[SERIE]]&amp;SHCS[[#This Row],[MEDIDA]]</f>
        <v>S45M5</v>
      </c>
      <c r="O501" t="str">
        <f>SHCS[[#This Row],[SCREW]]&amp;" "&amp;SHCS[[#This Row],[MEDIDA]]&amp;" X "&amp;SHCS[[#This Row],[PITCH]]&amp;" X "&amp;SHCS[[#This Row],[LENGTH]]&amp;".SLDASM"</f>
        <v>B18.3.4M M5 X 0.8 X 65.SLDASM</v>
      </c>
      <c r="P5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65 C/T-NUT S45</v>
      </c>
      <c r="Q5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65.SLDASM</v>
      </c>
      <c r="R50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2" spans="1:18" x14ac:dyDescent="0.25">
      <c r="A5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70</v>
      </c>
      <c r="B50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70</v>
      </c>
      <c r="C502" t="s">
        <v>86</v>
      </c>
      <c r="D502" t="s">
        <v>87</v>
      </c>
      <c r="E502" t="s">
        <v>90</v>
      </c>
      <c r="G502" t="s">
        <v>80</v>
      </c>
      <c r="H502" t="s">
        <v>77</v>
      </c>
      <c r="I502" t="s">
        <v>8</v>
      </c>
      <c r="J502" t="s">
        <v>64</v>
      </c>
      <c r="K502">
        <v>0.8</v>
      </c>
      <c r="L502">
        <v>70</v>
      </c>
      <c r="M502" t="str">
        <f>_xlfn.XLOOKUP(SHCS[[#This Row],[QUERY]],NUTS[MEDIDA],NUTS[$SLD@T-NUT-1],0/0,0,1)&amp;".SLDPRT"</f>
        <v>13127.SLDPRT</v>
      </c>
      <c r="N502" t="str">
        <f>SHCS[[#This Row],[SERIE]]&amp;SHCS[[#This Row],[MEDIDA]]</f>
        <v>S45M5</v>
      </c>
      <c r="O502" t="str">
        <f>SHCS[[#This Row],[SCREW]]&amp;" "&amp;SHCS[[#This Row],[MEDIDA]]&amp;" X "&amp;SHCS[[#This Row],[PITCH]]&amp;" X "&amp;SHCS[[#This Row],[LENGTH]]&amp;".SLDASM"</f>
        <v>B18.3.4M M5 X 0.8 X 70.SLDASM</v>
      </c>
      <c r="P5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70 C/T-NUT S45</v>
      </c>
      <c r="Q5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70.SLDASM</v>
      </c>
      <c r="R50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3" spans="1:18" x14ac:dyDescent="0.25">
      <c r="A5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80</v>
      </c>
      <c r="B50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80</v>
      </c>
      <c r="C503" t="s">
        <v>86</v>
      </c>
      <c r="D503" t="s">
        <v>87</v>
      </c>
      <c r="E503" t="s">
        <v>90</v>
      </c>
      <c r="G503" t="s">
        <v>80</v>
      </c>
      <c r="H503" t="s">
        <v>77</v>
      </c>
      <c r="I503" t="s">
        <v>8</v>
      </c>
      <c r="J503" t="s">
        <v>64</v>
      </c>
      <c r="K503">
        <v>0.8</v>
      </c>
      <c r="L503">
        <v>80</v>
      </c>
      <c r="M503" t="str">
        <f>_xlfn.XLOOKUP(SHCS[[#This Row],[QUERY]],NUTS[MEDIDA],NUTS[$SLD@T-NUT-1],0/0,0,1)&amp;".SLDPRT"</f>
        <v>13127.SLDPRT</v>
      </c>
      <c r="N503" t="str">
        <f>SHCS[[#This Row],[SERIE]]&amp;SHCS[[#This Row],[MEDIDA]]</f>
        <v>S45M5</v>
      </c>
      <c r="O503" t="str">
        <f>SHCS[[#This Row],[SCREW]]&amp;" "&amp;SHCS[[#This Row],[MEDIDA]]&amp;" X "&amp;SHCS[[#This Row],[PITCH]]&amp;" X "&amp;SHCS[[#This Row],[LENGTH]]&amp;".SLDASM"</f>
        <v>B18.3.4M M5 X 0.8 X 80.SLDASM</v>
      </c>
      <c r="P5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80 C/T-NUT S45</v>
      </c>
      <c r="Q5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80.SLDASM</v>
      </c>
      <c r="R50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4" spans="1:18" x14ac:dyDescent="0.25">
      <c r="A5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90</v>
      </c>
      <c r="B50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90</v>
      </c>
      <c r="C504" t="s">
        <v>86</v>
      </c>
      <c r="D504" t="s">
        <v>87</v>
      </c>
      <c r="E504" t="s">
        <v>90</v>
      </c>
      <c r="G504" t="s">
        <v>80</v>
      </c>
      <c r="H504" t="s">
        <v>77</v>
      </c>
      <c r="I504" t="s">
        <v>8</v>
      </c>
      <c r="J504" t="s">
        <v>64</v>
      </c>
      <c r="K504">
        <v>0.8</v>
      </c>
      <c r="L504">
        <v>90</v>
      </c>
      <c r="M504" t="str">
        <f>_xlfn.XLOOKUP(SHCS[[#This Row],[QUERY]],NUTS[MEDIDA],NUTS[$SLD@T-NUT-1],0/0,0,1)&amp;".SLDPRT"</f>
        <v>13127.SLDPRT</v>
      </c>
      <c r="N504" t="str">
        <f>SHCS[[#This Row],[SERIE]]&amp;SHCS[[#This Row],[MEDIDA]]</f>
        <v>S45M5</v>
      </c>
      <c r="O504" t="str">
        <f>SHCS[[#This Row],[SCREW]]&amp;" "&amp;SHCS[[#This Row],[MEDIDA]]&amp;" X "&amp;SHCS[[#This Row],[PITCH]]&amp;" X "&amp;SHCS[[#This Row],[LENGTH]]&amp;".SLDASM"</f>
        <v>B18.3.4M M5 X 0.8 X 90.SLDASM</v>
      </c>
      <c r="P5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90 C/T-NUT S45</v>
      </c>
      <c r="Q5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90.SLDASM</v>
      </c>
      <c r="R50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5" spans="1:18" x14ac:dyDescent="0.25">
      <c r="A5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OXIDE\M5\B18.3.4M W_T-NUT S45 M5 X 0.8 X 100</v>
      </c>
      <c r="B50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M5 X 0.8 X 100</v>
      </c>
      <c r="C505" t="s">
        <v>86</v>
      </c>
      <c r="D505" t="s">
        <v>87</v>
      </c>
      <c r="E505" t="s">
        <v>90</v>
      </c>
      <c r="G505" t="s">
        <v>80</v>
      </c>
      <c r="H505" t="s">
        <v>77</v>
      </c>
      <c r="I505" t="s">
        <v>8</v>
      </c>
      <c r="J505" t="s">
        <v>64</v>
      </c>
      <c r="K505">
        <v>0.8</v>
      </c>
      <c r="L505">
        <v>100</v>
      </c>
      <c r="M505" t="str">
        <f>_xlfn.XLOOKUP(SHCS[[#This Row],[QUERY]],NUTS[MEDIDA],NUTS[$SLD@T-NUT-1],0/0,0,1)&amp;".SLDPRT"</f>
        <v>13127.SLDPRT</v>
      </c>
      <c r="N505" t="str">
        <f>SHCS[[#This Row],[SERIE]]&amp;SHCS[[#This Row],[MEDIDA]]</f>
        <v>S45M5</v>
      </c>
      <c r="O505" t="str">
        <f>SHCS[[#This Row],[SCREW]]&amp;" "&amp;SHCS[[#This Row],[MEDIDA]]&amp;" X "&amp;SHCS[[#This Row],[PITCH]]&amp;" X "&amp;SHCS[[#This Row],[LENGTH]]&amp;".SLDASM"</f>
        <v>B18.3.4M M5 X 0.8 X 100.SLDASM</v>
      </c>
      <c r="P5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M5 X 0.8 X 100 C/T-NUT S45</v>
      </c>
      <c r="Q5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OXIDE\ASSEMBLIES\M5\B18.3.4M M5 X 0.8 X 100.SLDASM</v>
      </c>
      <c r="R50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506" spans="1:18" x14ac:dyDescent="0.25">
      <c r="A5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10</v>
      </c>
      <c r="B50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10</v>
      </c>
      <c r="C506" t="s">
        <v>86</v>
      </c>
      <c r="D506" t="s">
        <v>87</v>
      </c>
      <c r="E506" t="s">
        <v>90</v>
      </c>
      <c r="G506" t="s">
        <v>80</v>
      </c>
      <c r="H506" t="s">
        <v>77</v>
      </c>
      <c r="I506" t="s">
        <v>9</v>
      </c>
      <c r="J506" t="s">
        <v>64</v>
      </c>
      <c r="K506">
        <v>1</v>
      </c>
      <c r="L506">
        <v>10</v>
      </c>
      <c r="M506" t="str">
        <f>_xlfn.XLOOKUP(SHCS[[#This Row],[QUERY]],NUTS[MEDIDA],NUTS[$SLD@T-NUT-1],0/0,0,1)&amp;".SLDPRT"</f>
        <v>13129.SLDPRT</v>
      </c>
      <c r="N506" t="str">
        <f>SHCS[[#This Row],[SERIE]]&amp;SHCS[[#This Row],[MEDIDA]]</f>
        <v>S45M6</v>
      </c>
      <c r="O506" t="str">
        <f>SHCS[[#This Row],[SCREW]]&amp;" "&amp;SHCS[[#This Row],[MEDIDA]]&amp;" X "&amp;SHCS[[#This Row],[PITCH]]&amp;" X "&amp;SHCS[[#This Row],[LENGTH]]&amp;".SLDASM"</f>
        <v>B18.3.4M M6 X 1 X 10.SLDASM</v>
      </c>
      <c r="P5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 C/T-NUT S45</v>
      </c>
      <c r="Q5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10.SLDASM</v>
      </c>
      <c r="R50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07" spans="1:18" x14ac:dyDescent="0.25">
      <c r="A5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12</v>
      </c>
      <c r="B50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12</v>
      </c>
      <c r="C507" t="s">
        <v>86</v>
      </c>
      <c r="D507" t="s">
        <v>87</v>
      </c>
      <c r="E507" t="s">
        <v>90</v>
      </c>
      <c r="G507" t="s">
        <v>80</v>
      </c>
      <c r="H507" t="s">
        <v>77</v>
      </c>
      <c r="I507" t="s">
        <v>9</v>
      </c>
      <c r="J507" t="s">
        <v>64</v>
      </c>
      <c r="K507">
        <v>1</v>
      </c>
      <c r="L507">
        <v>12</v>
      </c>
      <c r="M507" t="str">
        <f>_xlfn.XLOOKUP(SHCS[[#This Row],[QUERY]],NUTS[MEDIDA],NUTS[$SLD@T-NUT-1],0/0,0,1)&amp;".SLDPRT"</f>
        <v>13129.SLDPRT</v>
      </c>
      <c r="N507" t="str">
        <f>SHCS[[#This Row],[SERIE]]&amp;SHCS[[#This Row],[MEDIDA]]</f>
        <v>S45M6</v>
      </c>
      <c r="O507" t="str">
        <f>SHCS[[#This Row],[SCREW]]&amp;" "&amp;SHCS[[#This Row],[MEDIDA]]&amp;" X "&amp;SHCS[[#This Row],[PITCH]]&amp;" X "&amp;SHCS[[#This Row],[LENGTH]]&amp;".SLDASM"</f>
        <v>B18.3.4M M6 X 1 X 12.SLDASM</v>
      </c>
      <c r="P5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 C/T-NUT S45</v>
      </c>
      <c r="Q5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12.SLDASM</v>
      </c>
      <c r="R50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08" spans="1:18" x14ac:dyDescent="0.25">
      <c r="A5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16</v>
      </c>
      <c r="B50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16</v>
      </c>
      <c r="C508" t="s">
        <v>86</v>
      </c>
      <c r="D508" t="s">
        <v>87</v>
      </c>
      <c r="E508" t="s">
        <v>90</v>
      </c>
      <c r="G508" t="s">
        <v>80</v>
      </c>
      <c r="H508" t="s">
        <v>77</v>
      </c>
      <c r="I508" t="s">
        <v>9</v>
      </c>
      <c r="J508" t="s">
        <v>64</v>
      </c>
      <c r="K508">
        <v>1</v>
      </c>
      <c r="L508">
        <v>16</v>
      </c>
      <c r="M508" t="str">
        <f>_xlfn.XLOOKUP(SHCS[[#This Row],[QUERY]],NUTS[MEDIDA],NUTS[$SLD@T-NUT-1],0/0,0,1)&amp;".SLDPRT"</f>
        <v>13129.SLDPRT</v>
      </c>
      <c r="N508" t="str">
        <f>SHCS[[#This Row],[SERIE]]&amp;SHCS[[#This Row],[MEDIDA]]</f>
        <v>S45M6</v>
      </c>
      <c r="O508" t="str">
        <f>SHCS[[#This Row],[SCREW]]&amp;" "&amp;SHCS[[#This Row],[MEDIDA]]&amp;" X "&amp;SHCS[[#This Row],[PITCH]]&amp;" X "&amp;SHCS[[#This Row],[LENGTH]]&amp;".SLDASM"</f>
        <v>B18.3.4M M6 X 1 X 16.SLDASM</v>
      </c>
      <c r="P5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16 C/T-NUT S45</v>
      </c>
      <c r="Q5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16.SLDASM</v>
      </c>
      <c r="R50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09" spans="1:18" x14ac:dyDescent="0.25">
      <c r="A5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20</v>
      </c>
      <c r="B50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20</v>
      </c>
      <c r="C509" t="s">
        <v>86</v>
      </c>
      <c r="D509" t="s">
        <v>87</v>
      </c>
      <c r="E509" t="s">
        <v>90</v>
      </c>
      <c r="G509" t="s">
        <v>80</v>
      </c>
      <c r="H509" t="s">
        <v>77</v>
      </c>
      <c r="I509" t="s">
        <v>9</v>
      </c>
      <c r="J509" t="s">
        <v>64</v>
      </c>
      <c r="K509">
        <v>1</v>
      </c>
      <c r="L509">
        <v>20</v>
      </c>
      <c r="M509" t="str">
        <f>_xlfn.XLOOKUP(SHCS[[#This Row],[QUERY]],NUTS[MEDIDA],NUTS[$SLD@T-NUT-1],0/0,0,1)&amp;".SLDPRT"</f>
        <v>13129.SLDPRT</v>
      </c>
      <c r="N509" t="str">
        <f>SHCS[[#This Row],[SERIE]]&amp;SHCS[[#This Row],[MEDIDA]]</f>
        <v>S45M6</v>
      </c>
      <c r="O509" t="str">
        <f>SHCS[[#This Row],[SCREW]]&amp;" "&amp;SHCS[[#This Row],[MEDIDA]]&amp;" X "&amp;SHCS[[#This Row],[PITCH]]&amp;" X "&amp;SHCS[[#This Row],[LENGTH]]&amp;".SLDASM"</f>
        <v>B18.3.4M M6 X 1 X 20.SLDASM</v>
      </c>
      <c r="P5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20 C/T-NUT S45</v>
      </c>
      <c r="Q5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20.SLDASM</v>
      </c>
      <c r="R50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0" spans="1:18" x14ac:dyDescent="0.25">
      <c r="A5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25</v>
      </c>
      <c r="B51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25</v>
      </c>
      <c r="C510" t="s">
        <v>86</v>
      </c>
      <c r="D510" t="s">
        <v>87</v>
      </c>
      <c r="E510" t="s">
        <v>90</v>
      </c>
      <c r="G510" t="s">
        <v>80</v>
      </c>
      <c r="H510" t="s">
        <v>77</v>
      </c>
      <c r="I510" t="s">
        <v>9</v>
      </c>
      <c r="J510" t="s">
        <v>64</v>
      </c>
      <c r="K510">
        <v>1</v>
      </c>
      <c r="L510">
        <v>25</v>
      </c>
      <c r="M510" t="str">
        <f>_xlfn.XLOOKUP(SHCS[[#This Row],[QUERY]],NUTS[MEDIDA],NUTS[$SLD@T-NUT-1],0/0,0,1)&amp;".SLDPRT"</f>
        <v>13129.SLDPRT</v>
      </c>
      <c r="N510" t="str">
        <f>SHCS[[#This Row],[SERIE]]&amp;SHCS[[#This Row],[MEDIDA]]</f>
        <v>S45M6</v>
      </c>
      <c r="O510" t="str">
        <f>SHCS[[#This Row],[SCREW]]&amp;" "&amp;SHCS[[#This Row],[MEDIDA]]&amp;" X "&amp;SHCS[[#This Row],[PITCH]]&amp;" X "&amp;SHCS[[#This Row],[LENGTH]]&amp;".SLDASM"</f>
        <v>B18.3.4M M6 X 1 X 25.SLDASM</v>
      </c>
      <c r="P5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25 C/T-NUT S45</v>
      </c>
      <c r="Q5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25.SLDASM</v>
      </c>
      <c r="R51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1" spans="1:18" x14ac:dyDescent="0.25">
      <c r="A5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30</v>
      </c>
      <c r="B51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30</v>
      </c>
      <c r="C511" t="s">
        <v>86</v>
      </c>
      <c r="D511" t="s">
        <v>87</v>
      </c>
      <c r="E511" t="s">
        <v>90</v>
      </c>
      <c r="G511" t="s">
        <v>80</v>
      </c>
      <c r="H511" t="s">
        <v>77</v>
      </c>
      <c r="I511" t="s">
        <v>9</v>
      </c>
      <c r="J511" t="s">
        <v>64</v>
      </c>
      <c r="K511">
        <v>1</v>
      </c>
      <c r="L511">
        <v>30</v>
      </c>
      <c r="M511" t="str">
        <f>_xlfn.XLOOKUP(SHCS[[#This Row],[QUERY]],NUTS[MEDIDA],NUTS[$SLD@T-NUT-1],0/0,0,1)&amp;".SLDPRT"</f>
        <v>13129.SLDPRT</v>
      </c>
      <c r="N511" t="str">
        <f>SHCS[[#This Row],[SERIE]]&amp;SHCS[[#This Row],[MEDIDA]]</f>
        <v>S45M6</v>
      </c>
      <c r="O511" t="str">
        <f>SHCS[[#This Row],[SCREW]]&amp;" "&amp;SHCS[[#This Row],[MEDIDA]]&amp;" X "&amp;SHCS[[#This Row],[PITCH]]&amp;" X "&amp;SHCS[[#This Row],[LENGTH]]&amp;".SLDASM"</f>
        <v>B18.3.4M M6 X 1 X 30.SLDASM</v>
      </c>
      <c r="P5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30 C/T-NUT S45</v>
      </c>
      <c r="Q5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30.SLDASM</v>
      </c>
      <c r="R51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2" spans="1:18" x14ac:dyDescent="0.25">
      <c r="A5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35</v>
      </c>
      <c r="B51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35</v>
      </c>
      <c r="C512" t="s">
        <v>86</v>
      </c>
      <c r="D512" t="s">
        <v>87</v>
      </c>
      <c r="E512" t="s">
        <v>90</v>
      </c>
      <c r="G512" t="s">
        <v>80</v>
      </c>
      <c r="H512" t="s">
        <v>77</v>
      </c>
      <c r="I512" t="s">
        <v>9</v>
      </c>
      <c r="J512" t="s">
        <v>64</v>
      </c>
      <c r="K512">
        <v>1</v>
      </c>
      <c r="L512">
        <v>35</v>
      </c>
      <c r="M512" t="str">
        <f>_xlfn.XLOOKUP(SHCS[[#This Row],[QUERY]],NUTS[MEDIDA],NUTS[$SLD@T-NUT-1],0/0,0,1)&amp;".SLDPRT"</f>
        <v>13129.SLDPRT</v>
      </c>
      <c r="N512" t="str">
        <f>SHCS[[#This Row],[SERIE]]&amp;SHCS[[#This Row],[MEDIDA]]</f>
        <v>S45M6</v>
      </c>
      <c r="O512" t="str">
        <f>SHCS[[#This Row],[SCREW]]&amp;" "&amp;SHCS[[#This Row],[MEDIDA]]&amp;" X "&amp;SHCS[[#This Row],[PITCH]]&amp;" X "&amp;SHCS[[#This Row],[LENGTH]]&amp;".SLDASM"</f>
        <v>B18.3.4M M6 X 1 X 35.SLDASM</v>
      </c>
      <c r="P5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35 C/T-NUT S45</v>
      </c>
      <c r="Q5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35.SLDASM</v>
      </c>
      <c r="R51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3" spans="1:18" x14ac:dyDescent="0.25">
      <c r="A5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40</v>
      </c>
      <c r="B51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40</v>
      </c>
      <c r="C513" t="s">
        <v>86</v>
      </c>
      <c r="D513" t="s">
        <v>87</v>
      </c>
      <c r="E513" t="s">
        <v>90</v>
      </c>
      <c r="G513" t="s">
        <v>80</v>
      </c>
      <c r="H513" t="s">
        <v>77</v>
      </c>
      <c r="I513" t="s">
        <v>9</v>
      </c>
      <c r="J513" t="s">
        <v>64</v>
      </c>
      <c r="K513">
        <v>1</v>
      </c>
      <c r="L513">
        <v>40</v>
      </c>
      <c r="M513" t="str">
        <f>_xlfn.XLOOKUP(SHCS[[#This Row],[QUERY]],NUTS[MEDIDA],NUTS[$SLD@T-NUT-1],0/0,0,1)&amp;".SLDPRT"</f>
        <v>13129.SLDPRT</v>
      </c>
      <c r="N513" t="str">
        <f>SHCS[[#This Row],[SERIE]]&amp;SHCS[[#This Row],[MEDIDA]]</f>
        <v>S45M6</v>
      </c>
      <c r="O513" t="str">
        <f>SHCS[[#This Row],[SCREW]]&amp;" "&amp;SHCS[[#This Row],[MEDIDA]]&amp;" X "&amp;SHCS[[#This Row],[PITCH]]&amp;" X "&amp;SHCS[[#This Row],[LENGTH]]&amp;".SLDASM"</f>
        <v>B18.3.4M M6 X 1 X 40.SLDASM</v>
      </c>
      <c r="P5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40 C/T-NUT S45</v>
      </c>
      <c r="Q5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40.SLDASM</v>
      </c>
      <c r="R51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4" spans="1:18" x14ac:dyDescent="0.25">
      <c r="A5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45</v>
      </c>
      <c r="B51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45</v>
      </c>
      <c r="C514" t="s">
        <v>86</v>
      </c>
      <c r="D514" t="s">
        <v>87</v>
      </c>
      <c r="E514" t="s">
        <v>90</v>
      </c>
      <c r="G514" t="s">
        <v>80</v>
      </c>
      <c r="H514" t="s">
        <v>77</v>
      </c>
      <c r="I514" t="s">
        <v>9</v>
      </c>
      <c r="J514" t="s">
        <v>64</v>
      </c>
      <c r="K514">
        <v>1</v>
      </c>
      <c r="L514">
        <v>45</v>
      </c>
      <c r="M514" t="str">
        <f>_xlfn.XLOOKUP(SHCS[[#This Row],[QUERY]],NUTS[MEDIDA],NUTS[$SLD@T-NUT-1],0/0,0,1)&amp;".SLDPRT"</f>
        <v>13129.SLDPRT</v>
      </c>
      <c r="N514" t="str">
        <f>SHCS[[#This Row],[SERIE]]&amp;SHCS[[#This Row],[MEDIDA]]</f>
        <v>S45M6</v>
      </c>
      <c r="O514" t="str">
        <f>SHCS[[#This Row],[SCREW]]&amp;" "&amp;SHCS[[#This Row],[MEDIDA]]&amp;" X "&amp;SHCS[[#This Row],[PITCH]]&amp;" X "&amp;SHCS[[#This Row],[LENGTH]]&amp;".SLDASM"</f>
        <v>B18.3.4M M6 X 1 X 45.SLDASM</v>
      </c>
      <c r="P5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45 C/T-NUT S45</v>
      </c>
      <c r="Q5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45.SLDASM</v>
      </c>
      <c r="R51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5" spans="1:18" x14ac:dyDescent="0.25">
      <c r="A5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50</v>
      </c>
      <c r="B51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50</v>
      </c>
      <c r="C515" t="s">
        <v>86</v>
      </c>
      <c r="D515" t="s">
        <v>87</v>
      </c>
      <c r="E515" t="s">
        <v>90</v>
      </c>
      <c r="G515" t="s">
        <v>80</v>
      </c>
      <c r="H515" t="s">
        <v>77</v>
      </c>
      <c r="I515" t="s">
        <v>9</v>
      </c>
      <c r="J515" t="s">
        <v>64</v>
      </c>
      <c r="K515">
        <v>1</v>
      </c>
      <c r="L515">
        <v>50</v>
      </c>
      <c r="M515" t="str">
        <f>_xlfn.XLOOKUP(SHCS[[#This Row],[QUERY]],NUTS[MEDIDA],NUTS[$SLD@T-NUT-1],0/0,0,1)&amp;".SLDPRT"</f>
        <v>13129.SLDPRT</v>
      </c>
      <c r="N515" t="str">
        <f>SHCS[[#This Row],[SERIE]]&amp;SHCS[[#This Row],[MEDIDA]]</f>
        <v>S45M6</v>
      </c>
      <c r="O515" t="str">
        <f>SHCS[[#This Row],[SCREW]]&amp;" "&amp;SHCS[[#This Row],[MEDIDA]]&amp;" X "&amp;SHCS[[#This Row],[PITCH]]&amp;" X "&amp;SHCS[[#This Row],[LENGTH]]&amp;".SLDASM"</f>
        <v>B18.3.4M M6 X 1 X 50.SLDASM</v>
      </c>
      <c r="P5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50 C/T-NUT S45</v>
      </c>
      <c r="Q5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50.SLDASM</v>
      </c>
      <c r="R51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6" spans="1:18" x14ac:dyDescent="0.25">
      <c r="A5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55</v>
      </c>
      <c r="B51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55</v>
      </c>
      <c r="C516" t="s">
        <v>86</v>
      </c>
      <c r="D516" t="s">
        <v>87</v>
      </c>
      <c r="E516" t="s">
        <v>90</v>
      </c>
      <c r="G516" t="s">
        <v>80</v>
      </c>
      <c r="H516" t="s">
        <v>77</v>
      </c>
      <c r="I516" t="s">
        <v>9</v>
      </c>
      <c r="J516" t="s">
        <v>64</v>
      </c>
      <c r="K516">
        <v>1</v>
      </c>
      <c r="L516">
        <v>55</v>
      </c>
      <c r="M516" t="str">
        <f>_xlfn.XLOOKUP(SHCS[[#This Row],[QUERY]],NUTS[MEDIDA],NUTS[$SLD@T-NUT-1],0/0,0,1)&amp;".SLDPRT"</f>
        <v>13129.SLDPRT</v>
      </c>
      <c r="N516" t="str">
        <f>SHCS[[#This Row],[SERIE]]&amp;SHCS[[#This Row],[MEDIDA]]</f>
        <v>S45M6</v>
      </c>
      <c r="O516" t="str">
        <f>SHCS[[#This Row],[SCREW]]&amp;" "&amp;SHCS[[#This Row],[MEDIDA]]&amp;" X "&amp;SHCS[[#This Row],[PITCH]]&amp;" X "&amp;SHCS[[#This Row],[LENGTH]]&amp;".SLDASM"</f>
        <v>B18.3.4M M6 X 1 X 55.SLDASM</v>
      </c>
      <c r="P5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55 C/T-NUT S45</v>
      </c>
      <c r="Q5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55.SLDASM</v>
      </c>
      <c r="R51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7" spans="1:18" x14ac:dyDescent="0.25">
      <c r="A5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60</v>
      </c>
      <c r="B51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60</v>
      </c>
      <c r="C517" t="s">
        <v>86</v>
      </c>
      <c r="D517" t="s">
        <v>87</v>
      </c>
      <c r="E517" t="s">
        <v>90</v>
      </c>
      <c r="G517" t="s">
        <v>80</v>
      </c>
      <c r="H517" t="s">
        <v>77</v>
      </c>
      <c r="I517" t="s">
        <v>9</v>
      </c>
      <c r="J517" t="s">
        <v>64</v>
      </c>
      <c r="K517">
        <v>1</v>
      </c>
      <c r="L517">
        <v>60</v>
      </c>
      <c r="M517" t="str">
        <f>_xlfn.XLOOKUP(SHCS[[#This Row],[QUERY]],NUTS[MEDIDA],NUTS[$SLD@T-NUT-1],0/0,0,1)&amp;".SLDPRT"</f>
        <v>13129.SLDPRT</v>
      </c>
      <c r="N517" t="str">
        <f>SHCS[[#This Row],[SERIE]]&amp;SHCS[[#This Row],[MEDIDA]]</f>
        <v>S45M6</v>
      </c>
      <c r="O517" t="str">
        <f>SHCS[[#This Row],[SCREW]]&amp;" "&amp;SHCS[[#This Row],[MEDIDA]]&amp;" X "&amp;SHCS[[#This Row],[PITCH]]&amp;" X "&amp;SHCS[[#This Row],[LENGTH]]&amp;".SLDASM"</f>
        <v>B18.3.4M M6 X 1 X 60.SLDASM</v>
      </c>
      <c r="P5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60 C/T-NUT S45</v>
      </c>
      <c r="Q5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60.SLDASM</v>
      </c>
      <c r="R51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8" spans="1:18" x14ac:dyDescent="0.25">
      <c r="A5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65</v>
      </c>
      <c r="B51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65</v>
      </c>
      <c r="C518" t="s">
        <v>86</v>
      </c>
      <c r="D518" t="s">
        <v>87</v>
      </c>
      <c r="E518" t="s">
        <v>90</v>
      </c>
      <c r="G518" t="s">
        <v>80</v>
      </c>
      <c r="H518" t="s">
        <v>77</v>
      </c>
      <c r="I518" t="s">
        <v>9</v>
      </c>
      <c r="J518" t="s">
        <v>64</v>
      </c>
      <c r="K518">
        <v>1</v>
      </c>
      <c r="L518">
        <v>65</v>
      </c>
      <c r="M518" t="str">
        <f>_xlfn.XLOOKUP(SHCS[[#This Row],[QUERY]],NUTS[MEDIDA],NUTS[$SLD@T-NUT-1],0/0,0,1)&amp;".SLDPRT"</f>
        <v>13129.SLDPRT</v>
      </c>
      <c r="N518" t="str">
        <f>SHCS[[#This Row],[SERIE]]&amp;SHCS[[#This Row],[MEDIDA]]</f>
        <v>S45M6</v>
      </c>
      <c r="O518" t="str">
        <f>SHCS[[#This Row],[SCREW]]&amp;" "&amp;SHCS[[#This Row],[MEDIDA]]&amp;" X "&amp;SHCS[[#This Row],[PITCH]]&amp;" X "&amp;SHCS[[#This Row],[LENGTH]]&amp;".SLDASM"</f>
        <v>B18.3.4M M6 X 1 X 65.SLDASM</v>
      </c>
      <c r="P5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65 C/T-NUT S45</v>
      </c>
      <c r="Q5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65.SLDASM</v>
      </c>
      <c r="R51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19" spans="1:18" x14ac:dyDescent="0.25">
      <c r="A5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70</v>
      </c>
      <c r="B51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70</v>
      </c>
      <c r="C519" t="s">
        <v>86</v>
      </c>
      <c r="D519" t="s">
        <v>87</v>
      </c>
      <c r="E519" t="s">
        <v>90</v>
      </c>
      <c r="G519" t="s">
        <v>80</v>
      </c>
      <c r="H519" t="s">
        <v>77</v>
      </c>
      <c r="I519" t="s">
        <v>9</v>
      </c>
      <c r="J519" t="s">
        <v>64</v>
      </c>
      <c r="K519">
        <v>1</v>
      </c>
      <c r="L519">
        <v>70</v>
      </c>
      <c r="M519" t="str">
        <f>_xlfn.XLOOKUP(SHCS[[#This Row],[QUERY]],NUTS[MEDIDA],NUTS[$SLD@T-NUT-1],0/0,0,1)&amp;".SLDPRT"</f>
        <v>13129.SLDPRT</v>
      </c>
      <c r="N519" t="str">
        <f>SHCS[[#This Row],[SERIE]]&amp;SHCS[[#This Row],[MEDIDA]]</f>
        <v>S45M6</v>
      </c>
      <c r="O519" t="str">
        <f>SHCS[[#This Row],[SCREW]]&amp;" "&amp;SHCS[[#This Row],[MEDIDA]]&amp;" X "&amp;SHCS[[#This Row],[PITCH]]&amp;" X "&amp;SHCS[[#This Row],[LENGTH]]&amp;".SLDASM"</f>
        <v>B18.3.4M M6 X 1 X 70.SLDASM</v>
      </c>
      <c r="P5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70 C/T-NUT S45</v>
      </c>
      <c r="Q5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70.SLDASM</v>
      </c>
      <c r="R51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0" spans="1:18" x14ac:dyDescent="0.25">
      <c r="A5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80</v>
      </c>
      <c r="B52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80</v>
      </c>
      <c r="C520" t="s">
        <v>86</v>
      </c>
      <c r="D520" t="s">
        <v>87</v>
      </c>
      <c r="E520" t="s">
        <v>90</v>
      </c>
      <c r="G520" t="s">
        <v>80</v>
      </c>
      <c r="H520" t="s">
        <v>77</v>
      </c>
      <c r="I520" t="s">
        <v>9</v>
      </c>
      <c r="J520" t="s">
        <v>64</v>
      </c>
      <c r="K520">
        <v>1</v>
      </c>
      <c r="L520">
        <v>80</v>
      </c>
      <c r="M520" t="str">
        <f>_xlfn.XLOOKUP(SHCS[[#This Row],[QUERY]],NUTS[MEDIDA],NUTS[$SLD@T-NUT-1],0/0,0,1)&amp;".SLDPRT"</f>
        <v>13129.SLDPRT</v>
      </c>
      <c r="N520" t="str">
        <f>SHCS[[#This Row],[SERIE]]&amp;SHCS[[#This Row],[MEDIDA]]</f>
        <v>S45M6</v>
      </c>
      <c r="O520" t="str">
        <f>SHCS[[#This Row],[SCREW]]&amp;" "&amp;SHCS[[#This Row],[MEDIDA]]&amp;" X "&amp;SHCS[[#This Row],[PITCH]]&amp;" X "&amp;SHCS[[#This Row],[LENGTH]]&amp;".SLDASM"</f>
        <v>B18.3.4M M6 X 1 X 80.SLDASM</v>
      </c>
      <c r="P5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80 C/T-NUT S45</v>
      </c>
      <c r="Q5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80.SLDASM</v>
      </c>
      <c r="R52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1" spans="1:18" x14ac:dyDescent="0.25">
      <c r="A5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90</v>
      </c>
      <c r="B52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90</v>
      </c>
      <c r="C521" t="s">
        <v>86</v>
      </c>
      <c r="D521" t="s">
        <v>87</v>
      </c>
      <c r="E521" t="s">
        <v>90</v>
      </c>
      <c r="G521" t="s">
        <v>80</v>
      </c>
      <c r="H521" t="s">
        <v>77</v>
      </c>
      <c r="I521" t="s">
        <v>9</v>
      </c>
      <c r="J521" t="s">
        <v>64</v>
      </c>
      <c r="K521">
        <v>1</v>
      </c>
      <c r="L521">
        <v>90</v>
      </c>
      <c r="M521" t="str">
        <f>_xlfn.XLOOKUP(SHCS[[#This Row],[QUERY]],NUTS[MEDIDA],NUTS[$SLD@T-NUT-1],0/0,0,1)&amp;".SLDPRT"</f>
        <v>13129.SLDPRT</v>
      </c>
      <c r="N521" t="str">
        <f>SHCS[[#This Row],[SERIE]]&amp;SHCS[[#This Row],[MEDIDA]]</f>
        <v>S45M6</v>
      </c>
      <c r="O521" t="str">
        <f>SHCS[[#This Row],[SCREW]]&amp;" "&amp;SHCS[[#This Row],[MEDIDA]]&amp;" X "&amp;SHCS[[#This Row],[PITCH]]&amp;" X "&amp;SHCS[[#This Row],[LENGTH]]&amp;".SLDASM"</f>
        <v>B18.3.4M M6 X 1 X 90.SLDASM</v>
      </c>
      <c r="P5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90 C/T-NUT S45</v>
      </c>
      <c r="Q5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90.SLDASM</v>
      </c>
      <c r="R52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2" spans="1:18" x14ac:dyDescent="0.25">
      <c r="A5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100</v>
      </c>
      <c r="B52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100</v>
      </c>
      <c r="C522" t="s">
        <v>86</v>
      </c>
      <c r="D522" t="s">
        <v>87</v>
      </c>
      <c r="E522" t="s">
        <v>90</v>
      </c>
      <c r="G522" t="s">
        <v>80</v>
      </c>
      <c r="H522" t="s">
        <v>77</v>
      </c>
      <c r="I522" t="s">
        <v>9</v>
      </c>
      <c r="J522" t="s">
        <v>64</v>
      </c>
      <c r="K522">
        <v>1</v>
      </c>
      <c r="L522">
        <v>100</v>
      </c>
      <c r="M522" t="str">
        <f>_xlfn.XLOOKUP(SHCS[[#This Row],[QUERY]],NUTS[MEDIDA],NUTS[$SLD@T-NUT-1],0/0,0,1)&amp;".SLDPRT"</f>
        <v>13129.SLDPRT</v>
      </c>
      <c r="N522" t="str">
        <f>SHCS[[#This Row],[SERIE]]&amp;SHCS[[#This Row],[MEDIDA]]</f>
        <v>S45M6</v>
      </c>
      <c r="O522" t="str">
        <f>SHCS[[#This Row],[SCREW]]&amp;" "&amp;SHCS[[#This Row],[MEDIDA]]&amp;" X "&amp;SHCS[[#This Row],[PITCH]]&amp;" X "&amp;SHCS[[#This Row],[LENGTH]]&amp;".SLDASM"</f>
        <v>B18.3.4M M6 X 1 X 100.SLDASM</v>
      </c>
      <c r="P5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100 C/T-NUT S45</v>
      </c>
      <c r="Q5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100.SLDASM</v>
      </c>
      <c r="R52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3" spans="1:18" x14ac:dyDescent="0.25">
      <c r="A5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110</v>
      </c>
      <c r="B52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110</v>
      </c>
      <c r="C523" t="s">
        <v>86</v>
      </c>
      <c r="D523" t="s">
        <v>87</v>
      </c>
      <c r="E523" t="s">
        <v>90</v>
      </c>
      <c r="G523" t="s">
        <v>80</v>
      </c>
      <c r="H523" t="s">
        <v>77</v>
      </c>
      <c r="I523" t="s">
        <v>9</v>
      </c>
      <c r="J523" t="s">
        <v>64</v>
      </c>
      <c r="K523">
        <v>1</v>
      </c>
      <c r="L523">
        <v>110</v>
      </c>
      <c r="M523" t="str">
        <f>_xlfn.XLOOKUP(SHCS[[#This Row],[QUERY]],NUTS[MEDIDA],NUTS[$SLD@T-NUT-1],0/0,0,1)&amp;".SLDPRT"</f>
        <v>13129.SLDPRT</v>
      </c>
      <c r="N523" t="str">
        <f>SHCS[[#This Row],[SERIE]]&amp;SHCS[[#This Row],[MEDIDA]]</f>
        <v>S45M6</v>
      </c>
      <c r="O523" t="str">
        <f>SHCS[[#This Row],[SCREW]]&amp;" "&amp;SHCS[[#This Row],[MEDIDA]]&amp;" X "&amp;SHCS[[#This Row],[PITCH]]&amp;" X "&amp;SHCS[[#This Row],[LENGTH]]&amp;".SLDASM"</f>
        <v>B18.3.4M M6 X 1 X 110.SLDASM</v>
      </c>
      <c r="P5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110 C/T-NUT S45</v>
      </c>
      <c r="Q5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110.SLDASM</v>
      </c>
      <c r="R52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4" spans="1:18" x14ac:dyDescent="0.25">
      <c r="A5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OXIDE\M6\B18.3.4M W_T-NUT S45 M6 X 1 X 120</v>
      </c>
      <c r="B52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M6 X 1 X 120</v>
      </c>
      <c r="C524" t="s">
        <v>86</v>
      </c>
      <c r="D524" t="s">
        <v>87</v>
      </c>
      <c r="E524" t="s">
        <v>90</v>
      </c>
      <c r="G524" t="s">
        <v>80</v>
      </c>
      <c r="H524" t="s">
        <v>77</v>
      </c>
      <c r="I524" t="s">
        <v>9</v>
      </c>
      <c r="J524" t="s">
        <v>64</v>
      </c>
      <c r="K524">
        <v>1</v>
      </c>
      <c r="L524">
        <v>120</v>
      </c>
      <c r="M524" t="str">
        <f>_xlfn.XLOOKUP(SHCS[[#This Row],[QUERY]],NUTS[MEDIDA],NUTS[$SLD@T-NUT-1],0/0,0,1)&amp;".SLDPRT"</f>
        <v>13129.SLDPRT</v>
      </c>
      <c r="N524" t="str">
        <f>SHCS[[#This Row],[SERIE]]&amp;SHCS[[#This Row],[MEDIDA]]</f>
        <v>S45M6</v>
      </c>
      <c r="O524" t="str">
        <f>SHCS[[#This Row],[SCREW]]&amp;" "&amp;SHCS[[#This Row],[MEDIDA]]&amp;" X "&amp;SHCS[[#This Row],[PITCH]]&amp;" X "&amp;SHCS[[#This Row],[LENGTH]]&amp;".SLDASM"</f>
        <v>B18.3.4M M6 X 1 X 120.SLDASM</v>
      </c>
      <c r="P5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M6 X 1 X 120 C/T-NUT S45</v>
      </c>
      <c r="Q5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OXIDE\ASSEMBLIES\M6\B18.3.4M M6 X 1 X 120.SLDASM</v>
      </c>
      <c r="R52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525" spans="1:18" x14ac:dyDescent="0.25">
      <c r="A5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10</v>
      </c>
      <c r="B52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10</v>
      </c>
      <c r="C525" t="s">
        <v>86</v>
      </c>
      <c r="D525" t="s">
        <v>87</v>
      </c>
      <c r="E525" t="s">
        <v>90</v>
      </c>
      <c r="G525" t="s">
        <v>80</v>
      </c>
      <c r="H525" t="s">
        <v>77</v>
      </c>
      <c r="I525" t="s">
        <v>10</v>
      </c>
      <c r="J525" t="s">
        <v>64</v>
      </c>
      <c r="K525">
        <v>1.25</v>
      </c>
      <c r="L525">
        <v>10</v>
      </c>
      <c r="M525" t="str">
        <f>_xlfn.XLOOKUP(SHCS[[#This Row],[QUERY]],NUTS[MEDIDA],NUTS[$SLD@T-NUT-1],0/0,0,1)&amp;".SLDPRT"</f>
        <v>13132.SLDPRT</v>
      </c>
      <c r="N525" t="str">
        <f>SHCS[[#This Row],[SERIE]]&amp;SHCS[[#This Row],[MEDIDA]]</f>
        <v>S45M8</v>
      </c>
      <c r="O525" t="str">
        <f>SHCS[[#This Row],[SCREW]]&amp;" "&amp;SHCS[[#This Row],[MEDIDA]]&amp;" X "&amp;SHCS[[#This Row],[PITCH]]&amp;" X "&amp;SHCS[[#This Row],[LENGTH]]&amp;".SLDASM"</f>
        <v>B18.3.4M M8 X 1.25 X 10.SLDASM</v>
      </c>
      <c r="P5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10 C/T-NUT S45</v>
      </c>
      <c r="Q5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10.SLDASM</v>
      </c>
      <c r="R52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26" spans="1:18" x14ac:dyDescent="0.25">
      <c r="A5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12</v>
      </c>
      <c r="B52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12</v>
      </c>
      <c r="C526" t="s">
        <v>86</v>
      </c>
      <c r="D526" t="s">
        <v>87</v>
      </c>
      <c r="E526" t="s">
        <v>90</v>
      </c>
      <c r="G526" t="s">
        <v>80</v>
      </c>
      <c r="H526" t="s">
        <v>77</v>
      </c>
      <c r="I526" t="s">
        <v>10</v>
      </c>
      <c r="J526" t="s">
        <v>64</v>
      </c>
      <c r="K526">
        <v>1.25</v>
      </c>
      <c r="L526">
        <v>12</v>
      </c>
      <c r="M526" t="str">
        <f>_xlfn.XLOOKUP(SHCS[[#This Row],[QUERY]],NUTS[MEDIDA],NUTS[$SLD@T-NUT-1],0/0,0,1)&amp;".SLDPRT"</f>
        <v>13132.SLDPRT</v>
      </c>
      <c r="N526" t="str">
        <f>SHCS[[#This Row],[SERIE]]&amp;SHCS[[#This Row],[MEDIDA]]</f>
        <v>S45M8</v>
      </c>
      <c r="O526" t="str">
        <f>SHCS[[#This Row],[SCREW]]&amp;" "&amp;SHCS[[#This Row],[MEDIDA]]&amp;" X "&amp;SHCS[[#This Row],[PITCH]]&amp;" X "&amp;SHCS[[#This Row],[LENGTH]]&amp;".SLDASM"</f>
        <v>B18.3.4M M8 X 1.25 X 12.SLDASM</v>
      </c>
      <c r="P5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12 C/T-NUT S45</v>
      </c>
      <c r="Q5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12.SLDASM</v>
      </c>
      <c r="R52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27" spans="1:18" x14ac:dyDescent="0.25">
      <c r="A5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16</v>
      </c>
      <c r="B52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16</v>
      </c>
      <c r="C527" t="s">
        <v>86</v>
      </c>
      <c r="D527" t="s">
        <v>87</v>
      </c>
      <c r="E527" t="s">
        <v>90</v>
      </c>
      <c r="G527" t="s">
        <v>80</v>
      </c>
      <c r="H527" t="s">
        <v>77</v>
      </c>
      <c r="I527" t="s">
        <v>10</v>
      </c>
      <c r="J527" t="s">
        <v>64</v>
      </c>
      <c r="K527">
        <v>1.25</v>
      </c>
      <c r="L527">
        <v>16</v>
      </c>
      <c r="M527" t="str">
        <f>_xlfn.XLOOKUP(SHCS[[#This Row],[QUERY]],NUTS[MEDIDA],NUTS[$SLD@T-NUT-1],0/0,0,1)&amp;".SLDPRT"</f>
        <v>13132.SLDPRT</v>
      </c>
      <c r="N527" t="str">
        <f>SHCS[[#This Row],[SERIE]]&amp;SHCS[[#This Row],[MEDIDA]]</f>
        <v>S45M8</v>
      </c>
      <c r="O527" t="str">
        <f>SHCS[[#This Row],[SCREW]]&amp;" "&amp;SHCS[[#This Row],[MEDIDA]]&amp;" X "&amp;SHCS[[#This Row],[PITCH]]&amp;" X "&amp;SHCS[[#This Row],[LENGTH]]&amp;".SLDASM"</f>
        <v>B18.3.4M M8 X 1.25 X 16.SLDASM</v>
      </c>
      <c r="P5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16 C/T-NUT S45</v>
      </c>
      <c r="Q5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16.SLDASM</v>
      </c>
      <c r="R52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28" spans="1:18" x14ac:dyDescent="0.25">
      <c r="A5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20</v>
      </c>
      <c r="B52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20</v>
      </c>
      <c r="C528" t="s">
        <v>86</v>
      </c>
      <c r="D528" t="s">
        <v>87</v>
      </c>
      <c r="E528" t="s">
        <v>90</v>
      </c>
      <c r="G528" t="s">
        <v>80</v>
      </c>
      <c r="H528" t="s">
        <v>77</v>
      </c>
      <c r="I528" t="s">
        <v>10</v>
      </c>
      <c r="J528" t="s">
        <v>64</v>
      </c>
      <c r="K528">
        <v>1.25</v>
      </c>
      <c r="L528">
        <v>20</v>
      </c>
      <c r="M528" t="str">
        <f>_xlfn.XLOOKUP(SHCS[[#This Row],[QUERY]],NUTS[MEDIDA],NUTS[$SLD@T-NUT-1],0/0,0,1)&amp;".SLDPRT"</f>
        <v>13132.SLDPRT</v>
      </c>
      <c r="N528" t="str">
        <f>SHCS[[#This Row],[SERIE]]&amp;SHCS[[#This Row],[MEDIDA]]</f>
        <v>S45M8</v>
      </c>
      <c r="O528" t="str">
        <f>SHCS[[#This Row],[SCREW]]&amp;" "&amp;SHCS[[#This Row],[MEDIDA]]&amp;" X "&amp;SHCS[[#This Row],[PITCH]]&amp;" X "&amp;SHCS[[#This Row],[LENGTH]]&amp;".SLDASM"</f>
        <v>B18.3.4M M8 X 1.25 X 20.SLDASM</v>
      </c>
      <c r="P5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20 C/T-NUT S45</v>
      </c>
      <c r="Q5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20.SLDASM</v>
      </c>
      <c r="R52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29" spans="1:18" x14ac:dyDescent="0.25">
      <c r="A5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25</v>
      </c>
      <c r="B52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25</v>
      </c>
      <c r="C529" t="s">
        <v>86</v>
      </c>
      <c r="D529" t="s">
        <v>87</v>
      </c>
      <c r="E529" t="s">
        <v>90</v>
      </c>
      <c r="G529" t="s">
        <v>80</v>
      </c>
      <c r="H529" t="s">
        <v>77</v>
      </c>
      <c r="I529" t="s">
        <v>10</v>
      </c>
      <c r="J529" t="s">
        <v>64</v>
      </c>
      <c r="K529">
        <v>1.25</v>
      </c>
      <c r="L529">
        <v>25</v>
      </c>
      <c r="M529" t="str">
        <f>_xlfn.XLOOKUP(SHCS[[#This Row],[QUERY]],NUTS[MEDIDA],NUTS[$SLD@T-NUT-1],0/0,0,1)&amp;".SLDPRT"</f>
        <v>13132.SLDPRT</v>
      </c>
      <c r="N529" t="str">
        <f>SHCS[[#This Row],[SERIE]]&amp;SHCS[[#This Row],[MEDIDA]]</f>
        <v>S45M8</v>
      </c>
      <c r="O529" t="str">
        <f>SHCS[[#This Row],[SCREW]]&amp;" "&amp;SHCS[[#This Row],[MEDIDA]]&amp;" X "&amp;SHCS[[#This Row],[PITCH]]&amp;" X "&amp;SHCS[[#This Row],[LENGTH]]&amp;".SLDASM"</f>
        <v>B18.3.4M M8 X 1.25 X 25.SLDASM</v>
      </c>
      <c r="P5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25 C/T-NUT S45</v>
      </c>
      <c r="Q5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25.SLDASM</v>
      </c>
      <c r="R52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0" spans="1:18" x14ac:dyDescent="0.25">
      <c r="A5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30</v>
      </c>
      <c r="B53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30</v>
      </c>
      <c r="C530" t="s">
        <v>86</v>
      </c>
      <c r="D530" t="s">
        <v>87</v>
      </c>
      <c r="E530" t="s">
        <v>90</v>
      </c>
      <c r="G530" t="s">
        <v>80</v>
      </c>
      <c r="H530" t="s">
        <v>77</v>
      </c>
      <c r="I530" t="s">
        <v>10</v>
      </c>
      <c r="J530" t="s">
        <v>64</v>
      </c>
      <c r="K530">
        <v>1.25</v>
      </c>
      <c r="L530">
        <v>30</v>
      </c>
      <c r="M530" t="str">
        <f>_xlfn.XLOOKUP(SHCS[[#This Row],[QUERY]],NUTS[MEDIDA],NUTS[$SLD@T-NUT-1],0/0,0,1)&amp;".SLDPRT"</f>
        <v>13132.SLDPRT</v>
      </c>
      <c r="N530" t="str">
        <f>SHCS[[#This Row],[SERIE]]&amp;SHCS[[#This Row],[MEDIDA]]</f>
        <v>S45M8</v>
      </c>
      <c r="O530" t="str">
        <f>SHCS[[#This Row],[SCREW]]&amp;" "&amp;SHCS[[#This Row],[MEDIDA]]&amp;" X "&amp;SHCS[[#This Row],[PITCH]]&amp;" X "&amp;SHCS[[#This Row],[LENGTH]]&amp;".SLDASM"</f>
        <v>B18.3.4M M8 X 1.25 X 30.SLDASM</v>
      </c>
      <c r="P5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30 C/T-NUT S45</v>
      </c>
      <c r="Q5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30.SLDASM</v>
      </c>
      <c r="R53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1" spans="1:18" x14ac:dyDescent="0.25">
      <c r="A5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35</v>
      </c>
      <c r="B53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35</v>
      </c>
      <c r="C531" t="s">
        <v>86</v>
      </c>
      <c r="D531" t="s">
        <v>87</v>
      </c>
      <c r="E531" t="s">
        <v>90</v>
      </c>
      <c r="G531" t="s">
        <v>80</v>
      </c>
      <c r="H531" t="s">
        <v>77</v>
      </c>
      <c r="I531" t="s">
        <v>10</v>
      </c>
      <c r="J531" t="s">
        <v>64</v>
      </c>
      <c r="K531">
        <v>1.25</v>
      </c>
      <c r="L531">
        <v>35</v>
      </c>
      <c r="M531" t="str">
        <f>_xlfn.XLOOKUP(SHCS[[#This Row],[QUERY]],NUTS[MEDIDA],NUTS[$SLD@T-NUT-1],0/0,0,1)&amp;".SLDPRT"</f>
        <v>13132.SLDPRT</v>
      </c>
      <c r="N531" t="str">
        <f>SHCS[[#This Row],[SERIE]]&amp;SHCS[[#This Row],[MEDIDA]]</f>
        <v>S45M8</v>
      </c>
      <c r="O531" t="str">
        <f>SHCS[[#This Row],[SCREW]]&amp;" "&amp;SHCS[[#This Row],[MEDIDA]]&amp;" X "&amp;SHCS[[#This Row],[PITCH]]&amp;" X "&amp;SHCS[[#This Row],[LENGTH]]&amp;".SLDASM"</f>
        <v>B18.3.4M M8 X 1.25 X 35.SLDASM</v>
      </c>
      <c r="P5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35 C/T-NUT S45</v>
      </c>
      <c r="Q5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35.SLDASM</v>
      </c>
      <c r="R53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2" spans="1:18" x14ac:dyDescent="0.25">
      <c r="A5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40</v>
      </c>
      <c r="B53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40</v>
      </c>
      <c r="C532" t="s">
        <v>86</v>
      </c>
      <c r="D532" t="s">
        <v>87</v>
      </c>
      <c r="E532" t="s">
        <v>90</v>
      </c>
      <c r="G532" t="s">
        <v>80</v>
      </c>
      <c r="H532" t="s">
        <v>77</v>
      </c>
      <c r="I532" t="s">
        <v>10</v>
      </c>
      <c r="J532" t="s">
        <v>64</v>
      </c>
      <c r="K532">
        <v>1.25</v>
      </c>
      <c r="L532">
        <v>40</v>
      </c>
      <c r="M532" t="str">
        <f>_xlfn.XLOOKUP(SHCS[[#This Row],[QUERY]],NUTS[MEDIDA],NUTS[$SLD@T-NUT-1],0/0,0,1)&amp;".SLDPRT"</f>
        <v>13132.SLDPRT</v>
      </c>
      <c r="N532" t="str">
        <f>SHCS[[#This Row],[SERIE]]&amp;SHCS[[#This Row],[MEDIDA]]</f>
        <v>S45M8</v>
      </c>
      <c r="O532" t="str">
        <f>SHCS[[#This Row],[SCREW]]&amp;" "&amp;SHCS[[#This Row],[MEDIDA]]&amp;" X "&amp;SHCS[[#This Row],[PITCH]]&amp;" X "&amp;SHCS[[#This Row],[LENGTH]]&amp;".SLDASM"</f>
        <v>B18.3.4M M8 X 1.25 X 40.SLDASM</v>
      </c>
      <c r="P5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40 C/T-NUT S45</v>
      </c>
      <c r="Q5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40.SLDASM</v>
      </c>
      <c r="R53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3" spans="1:18" x14ac:dyDescent="0.25">
      <c r="A5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45</v>
      </c>
      <c r="B53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45</v>
      </c>
      <c r="C533" t="s">
        <v>86</v>
      </c>
      <c r="D533" t="s">
        <v>87</v>
      </c>
      <c r="E533" t="s">
        <v>90</v>
      </c>
      <c r="G533" t="s">
        <v>80</v>
      </c>
      <c r="H533" t="s">
        <v>77</v>
      </c>
      <c r="I533" t="s">
        <v>10</v>
      </c>
      <c r="J533" t="s">
        <v>64</v>
      </c>
      <c r="K533">
        <v>1.25</v>
      </c>
      <c r="L533">
        <v>45</v>
      </c>
      <c r="M533" t="str">
        <f>_xlfn.XLOOKUP(SHCS[[#This Row],[QUERY]],NUTS[MEDIDA],NUTS[$SLD@T-NUT-1],0/0,0,1)&amp;".SLDPRT"</f>
        <v>13132.SLDPRT</v>
      </c>
      <c r="N533" t="str">
        <f>SHCS[[#This Row],[SERIE]]&amp;SHCS[[#This Row],[MEDIDA]]</f>
        <v>S45M8</v>
      </c>
      <c r="O533" t="str">
        <f>SHCS[[#This Row],[SCREW]]&amp;" "&amp;SHCS[[#This Row],[MEDIDA]]&amp;" X "&amp;SHCS[[#This Row],[PITCH]]&amp;" X "&amp;SHCS[[#This Row],[LENGTH]]&amp;".SLDASM"</f>
        <v>B18.3.4M M8 X 1.25 X 45.SLDASM</v>
      </c>
      <c r="P5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45 C/T-NUT S45</v>
      </c>
      <c r="Q5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45.SLDASM</v>
      </c>
      <c r="R53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4" spans="1:18" x14ac:dyDescent="0.25">
      <c r="A5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50</v>
      </c>
      <c r="B53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50</v>
      </c>
      <c r="C534" t="s">
        <v>86</v>
      </c>
      <c r="D534" t="s">
        <v>87</v>
      </c>
      <c r="E534" t="s">
        <v>90</v>
      </c>
      <c r="G534" t="s">
        <v>80</v>
      </c>
      <c r="H534" t="s">
        <v>77</v>
      </c>
      <c r="I534" t="s">
        <v>10</v>
      </c>
      <c r="J534" t="s">
        <v>64</v>
      </c>
      <c r="K534">
        <v>1.25</v>
      </c>
      <c r="L534">
        <v>50</v>
      </c>
      <c r="M534" t="str">
        <f>_xlfn.XLOOKUP(SHCS[[#This Row],[QUERY]],NUTS[MEDIDA],NUTS[$SLD@T-NUT-1],0/0,0,1)&amp;".SLDPRT"</f>
        <v>13132.SLDPRT</v>
      </c>
      <c r="N534" t="str">
        <f>SHCS[[#This Row],[SERIE]]&amp;SHCS[[#This Row],[MEDIDA]]</f>
        <v>S45M8</v>
      </c>
      <c r="O534" t="str">
        <f>SHCS[[#This Row],[SCREW]]&amp;" "&amp;SHCS[[#This Row],[MEDIDA]]&amp;" X "&amp;SHCS[[#This Row],[PITCH]]&amp;" X "&amp;SHCS[[#This Row],[LENGTH]]&amp;".SLDASM"</f>
        <v>B18.3.4M M8 X 1.25 X 50.SLDASM</v>
      </c>
      <c r="P5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50 C/T-NUT S45</v>
      </c>
      <c r="Q5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50.SLDASM</v>
      </c>
      <c r="R53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5" spans="1:18" x14ac:dyDescent="0.25">
      <c r="A5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55</v>
      </c>
      <c r="B53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55</v>
      </c>
      <c r="C535" t="s">
        <v>86</v>
      </c>
      <c r="D535" t="s">
        <v>87</v>
      </c>
      <c r="E535" t="s">
        <v>90</v>
      </c>
      <c r="G535" t="s">
        <v>80</v>
      </c>
      <c r="H535" t="s">
        <v>77</v>
      </c>
      <c r="I535" t="s">
        <v>10</v>
      </c>
      <c r="J535" t="s">
        <v>64</v>
      </c>
      <c r="K535">
        <v>1.25</v>
      </c>
      <c r="L535">
        <v>55</v>
      </c>
      <c r="M535" t="str">
        <f>_xlfn.XLOOKUP(SHCS[[#This Row],[QUERY]],NUTS[MEDIDA],NUTS[$SLD@T-NUT-1],0/0,0,1)&amp;".SLDPRT"</f>
        <v>13132.SLDPRT</v>
      </c>
      <c r="N535" t="str">
        <f>SHCS[[#This Row],[SERIE]]&amp;SHCS[[#This Row],[MEDIDA]]</f>
        <v>S45M8</v>
      </c>
      <c r="O535" t="str">
        <f>SHCS[[#This Row],[SCREW]]&amp;" "&amp;SHCS[[#This Row],[MEDIDA]]&amp;" X "&amp;SHCS[[#This Row],[PITCH]]&amp;" X "&amp;SHCS[[#This Row],[LENGTH]]&amp;".SLDASM"</f>
        <v>B18.3.4M M8 X 1.25 X 55.SLDASM</v>
      </c>
      <c r="P5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55 C/T-NUT S45</v>
      </c>
      <c r="Q5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55.SLDASM</v>
      </c>
      <c r="R53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6" spans="1:18" x14ac:dyDescent="0.25">
      <c r="A5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60</v>
      </c>
      <c r="B53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60</v>
      </c>
      <c r="C536" t="s">
        <v>86</v>
      </c>
      <c r="D536" t="s">
        <v>87</v>
      </c>
      <c r="E536" t="s">
        <v>90</v>
      </c>
      <c r="G536" t="s">
        <v>80</v>
      </c>
      <c r="H536" t="s">
        <v>77</v>
      </c>
      <c r="I536" t="s">
        <v>10</v>
      </c>
      <c r="J536" t="s">
        <v>64</v>
      </c>
      <c r="K536">
        <v>1.25</v>
      </c>
      <c r="L536">
        <v>60</v>
      </c>
      <c r="M536" t="str">
        <f>_xlfn.XLOOKUP(SHCS[[#This Row],[QUERY]],NUTS[MEDIDA],NUTS[$SLD@T-NUT-1],0/0,0,1)&amp;".SLDPRT"</f>
        <v>13132.SLDPRT</v>
      </c>
      <c r="N536" t="str">
        <f>SHCS[[#This Row],[SERIE]]&amp;SHCS[[#This Row],[MEDIDA]]</f>
        <v>S45M8</v>
      </c>
      <c r="O536" t="str">
        <f>SHCS[[#This Row],[SCREW]]&amp;" "&amp;SHCS[[#This Row],[MEDIDA]]&amp;" X "&amp;SHCS[[#This Row],[PITCH]]&amp;" X "&amp;SHCS[[#This Row],[LENGTH]]&amp;".SLDASM"</f>
        <v>B18.3.4M M8 X 1.25 X 60.SLDASM</v>
      </c>
      <c r="P5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60 C/T-NUT S45</v>
      </c>
      <c r="Q5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60.SLDASM</v>
      </c>
      <c r="R53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7" spans="1:18" x14ac:dyDescent="0.25">
      <c r="A5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65</v>
      </c>
      <c r="B53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65</v>
      </c>
      <c r="C537" t="s">
        <v>86</v>
      </c>
      <c r="D537" t="s">
        <v>87</v>
      </c>
      <c r="E537" t="s">
        <v>90</v>
      </c>
      <c r="G537" t="s">
        <v>80</v>
      </c>
      <c r="H537" t="s">
        <v>77</v>
      </c>
      <c r="I537" t="s">
        <v>10</v>
      </c>
      <c r="J537" t="s">
        <v>64</v>
      </c>
      <c r="K537">
        <v>1.25</v>
      </c>
      <c r="L537">
        <v>65</v>
      </c>
      <c r="M537" t="str">
        <f>_xlfn.XLOOKUP(SHCS[[#This Row],[QUERY]],NUTS[MEDIDA],NUTS[$SLD@T-NUT-1],0/0,0,1)&amp;".SLDPRT"</f>
        <v>13132.SLDPRT</v>
      </c>
      <c r="N537" t="str">
        <f>SHCS[[#This Row],[SERIE]]&amp;SHCS[[#This Row],[MEDIDA]]</f>
        <v>S45M8</v>
      </c>
      <c r="O537" t="str">
        <f>SHCS[[#This Row],[SCREW]]&amp;" "&amp;SHCS[[#This Row],[MEDIDA]]&amp;" X "&amp;SHCS[[#This Row],[PITCH]]&amp;" X "&amp;SHCS[[#This Row],[LENGTH]]&amp;".SLDASM"</f>
        <v>B18.3.4M M8 X 1.25 X 65.SLDASM</v>
      </c>
      <c r="P5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65 C/T-NUT S45</v>
      </c>
      <c r="Q5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65.SLDASM</v>
      </c>
      <c r="R53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8" spans="1:18" x14ac:dyDescent="0.25">
      <c r="A5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70</v>
      </c>
      <c r="B538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70</v>
      </c>
      <c r="C538" t="s">
        <v>86</v>
      </c>
      <c r="D538" t="s">
        <v>87</v>
      </c>
      <c r="E538" t="s">
        <v>90</v>
      </c>
      <c r="G538" t="s">
        <v>80</v>
      </c>
      <c r="H538" t="s">
        <v>77</v>
      </c>
      <c r="I538" t="s">
        <v>10</v>
      </c>
      <c r="J538" t="s">
        <v>64</v>
      </c>
      <c r="K538">
        <v>1.25</v>
      </c>
      <c r="L538">
        <v>70</v>
      </c>
      <c r="M538" t="str">
        <f>_xlfn.XLOOKUP(SHCS[[#This Row],[QUERY]],NUTS[MEDIDA],NUTS[$SLD@T-NUT-1],0/0,0,1)&amp;".SLDPRT"</f>
        <v>13132.SLDPRT</v>
      </c>
      <c r="N538" t="str">
        <f>SHCS[[#This Row],[SERIE]]&amp;SHCS[[#This Row],[MEDIDA]]</f>
        <v>S45M8</v>
      </c>
      <c r="O538" t="str">
        <f>SHCS[[#This Row],[SCREW]]&amp;" "&amp;SHCS[[#This Row],[MEDIDA]]&amp;" X "&amp;SHCS[[#This Row],[PITCH]]&amp;" X "&amp;SHCS[[#This Row],[LENGTH]]&amp;".SLDASM"</f>
        <v>B18.3.4M M8 X 1.25 X 70.SLDASM</v>
      </c>
      <c r="P5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70 C/T-NUT S45</v>
      </c>
      <c r="Q5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70.SLDASM</v>
      </c>
      <c r="R53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39" spans="1:18" x14ac:dyDescent="0.25">
      <c r="A5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80</v>
      </c>
      <c r="B539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80</v>
      </c>
      <c r="C539" t="s">
        <v>86</v>
      </c>
      <c r="D539" t="s">
        <v>87</v>
      </c>
      <c r="E539" t="s">
        <v>90</v>
      </c>
      <c r="G539" t="s">
        <v>80</v>
      </c>
      <c r="H539" t="s">
        <v>77</v>
      </c>
      <c r="I539" t="s">
        <v>10</v>
      </c>
      <c r="J539" t="s">
        <v>64</v>
      </c>
      <c r="K539">
        <v>1.25</v>
      </c>
      <c r="L539">
        <v>80</v>
      </c>
      <c r="M539" t="str">
        <f>_xlfn.XLOOKUP(SHCS[[#This Row],[QUERY]],NUTS[MEDIDA],NUTS[$SLD@T-NUT-1],0/0,0,1)&amp;".SLDPRT"</f>
        <v>13132.SLDPRT</v>
      </c>
      <c r="N539" t="str">
        <f>SHCS[[#This Row],[SERIE]]&amp;SHCS[[#This Row],[MEDIDA]]</f>
        <v>S45M8</v>
      </c>
      <c r="O539" t="str">
        <f>SHCS[[#This Row],[SCREW]]&amp;" "&amp;SHCS[[#This Row],[MEDIDA]]&amp;" X "&amp;SHCS[[#This Row],[PITCH]]&amp;" X "&amp;SHCS[[#This Row],[LENGTH]]&amp;".SLDASM"</f>
        <v>B18.3.4M M8 X 1.25 X 80.SLDASM</v>
      </c>
      <c r="P5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80 C/T-NUT S45</v>
      </c>
      <c r="Q5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80.SLDASM</v>
      </c>
      <c r="R53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0" spans="1:18" x14ac:dyDescent="0.25">
      <c r="A5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90</v>
      </c>
      <c r="B540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90</v>
      </c>
      <c r="C540" t="s">
        <v>86</v>
      </c>
      <c r="D540" t="s">
        <v>87</v>
      </c>
      <c r="E540" t="s">
        <v>90</v>
      </c>
      <c r="G540" t="s">
        <v>80</v>
      </c>
      <c r="H540" t="s">
        <v>77</v>
      </c>
      <c r="I540" t="s">
        <v>10</v>
      </c>
      <c r="J540" t="s">
        <v>64</v>
      </c>
      <c r="K540">
        <v>1.25</v>
      </c>
      <c r="L540">
        <v>90</v>
      </c>
      <c r="M540" t="str">
        <f>_xlfn.XLOOKUP(SHCS[[#This Row],[QUERY]],NUTS[MEDIDA],NUTS[$SLD@T-NUT-1],0/0,0,1)&amp;".SLDPRT"</f>
        <v>13132.SLDPRT</v>
      </c>
      <c r="N540" t="str">
        <f>SHCS[[#This Row],[SERIE]]&amp;SHCS[[#This Row],[MEDIDA]]</f>
        <v>S45M8</v>
      </c>
      <c r="O540" t="str">
        <f>SHCS[[#This Row],[SCREW]]&amp;" "&amp;SHCS[[#This Row],[MEDIDA]]&amp;" X "&amp;SHCS[[#This Row],[PITCH]]&amp;" X "&amp;SHCS[[#This Row],[LENGTH]]&amp;".SLDASM"</f>
        <v>B18.3.4M M8 X 1.25 X 90.SLDASM</v>
      </c>
      <c r="P5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90 C/T-NUT S45</v>
      </c>
      <c r="Q5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90.SLDASM</v>
      </c>
      <c r="R54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1" spans="1:18" x14ac:dyDescent="0.25">
      <c r="A5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100</v>
      </c>
      <c r="B541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100</v>
      </c>
      <c r="C541" t="s">
        <v>86</v>
      </c>
      <c r="D541" t="s">
        <v>87</v>
      </c>
      <c r="E541" t="s">
        <v>90</v>
      </c>
      <c r="G541" t="s">
        <v>80</v>
      </c>
      <c r="H541" t="s">
        <v>77</v>
      </c>
      <c r="I541" t="s">
        <v>10</v>
      </c>
      <c r="J541" t="s">
        <v>64</v>
      </c>
      <c r="K541">
        <v>1.25</v>
      </c>
      <c r="L541">
        <v>100</v>
      </c>
      <c r="M541" t="str">
        <f>_xlfn.XLOOKUP(SHCS[[#This Row],[QUERY]],NUTS[MEDIDA],NUTS[$SLD@T-NUT-1],0/0,0,1)&amp;".SLDPRT"</f>
        <v>13132.SLDPRT</v>
      </c>
      <c r="N541" t="str">
        <f>SHCS[[#This Row],[SERIE]]&amp;SHCS[[#This Row],[MEDIDA]]</f>
        <v>S45M8</v>
      </c>
      <c r="O541" t="str">
        <f>SHCS[[#This Row],[SCREW]]&amp;" "&amp;SHCS[[#This Row],[MEDIDA]]&amp;" X "&amp;SHCS[[#This Row],[PITCH]]&amp;" X "&amp;SHCS[[#This Row],[LENGTH]]&amp;".SLDASM"</f>
        <v>B18.3.4M M8 X 1.25 X 100.SLDASM</v>
      </c>
      <c r="P5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100 C/T-NUT S45</v>
      </c>
      <c r="Q5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100.SLDASM</v>
      </c>
      <c r="R54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2" spans="1:18" x14ac:dyDescent="0.25">
      <c r="A5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110</v>
      </c>
      <c r="B542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110</v>
      </c>
      <c r="C542" t="s">
        <v>86</v>
      </c>
      <c r="D542" t="s">
        <v>87</v>
      </c>
      <c r="E542" t="s">
        <v>90</v>
      </c>
      <c r="G542" t="s">
        <v>80</v>
      </c>
      <c r="H542" t="s">
        <v>77</v>
      </c>
      <c r="I542" t="s">
        <v>10</v>
      </c>
      <c r="J542" t="s">
        <v>64</v>
      </c>
      <c r="K542">
        <v>1.25</v>
      </c>
      <c r="L542">
        <v>110</v>
      </c>
      <c r="M542" t="str">
        <f>_xlfn.XLOOKUP(SHCS[[#This Row],[QUERY]],NUTS[MEDIDA],NUTS[$SLD@T-NUT-1],0/0,0,1)&amp;".SLDPRT"</f>
        <v>13132.SLDPRT</v>
      </c>
      <c r="N542" t="str">
        <f>SHCS[[#This Row],[SERIE]]&amp;SHCS[[#This Row],[MEDIDA]]</f>
        <v>S45M8</v>
      </c>
      <c r="O542" t="str">
        <f>SHCS[[#This Row],[SCREW]]&amp;" "&amp;SHCS[[#This Row],[MEDIDA]]&amp;" X "&amp;SHCS[[#This Row],[PITCH]]&amp;" X "&amp;SHCS[[#This Row],[LENGTH]]&amp;".SLDASM"</f>
        <v>B18.3.4M M8 X 1.25 X 110.SLDASM</v>
      </c>
      <c r="P5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110 C/T-NUT S45</v>
      </c>
      <c r="Q5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110.SLDASM</v>
      </c>
      <c r="R54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3" spans="1:18" x14ac:dyDescent="0.25">
      <c r="A5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120</v>
      </c>
      <c r="B543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120</v>
      </c>
      <c r="C543" t="s">
        <v>86</v>
      </c>
      <c r="D543" t="s">
        <v>87</v>
      </c>
      <c r="E543" t="s">
        <v>90</v>
      </c>
      <c r="G543" t="s">
        <v>80</v>
      </c>
      <c r="H543" t="s">
        <v>77</v>
      </c>
      <c r="I543" t="s">
        <v>10</v>
      </c>
      <c r="J543" t="s">
        <v>64</v>
      </c>
      <c r="K543">
        <v>1.25</v>
      </c>
      <c r="L543">
        <v>120</v>
      </c>
      <c r="M543" t="str">
        <f>_xlfn.XLOOKUP(SHCS[[#This Row],[QUERY]],NUTS[MEDIDA],NUTS[$SLD@T-NUT-1],0/0,0,1)&amp;".SLDPRT"</f>
        <v>13132.SLDPRT</v>
      </c>
      <c r="N543" t="str">
        <f>SHCS[[#This Row],[SERIE]]&amp;SHCS[[#This Row],[MEDIDA]]</f>
        <v>S45M8</v>
      </c>
      <c r="O543" t="str">
        <f>SHCS[[#This Row],[SCREW]]&amp;" "&amp;SHCS[[#This Row],[MEDIDA]]&amp;" X "&amp;SHCS[[#This Row],[PITCH]]&amp;" X "&amp;SHCS[[#This Row],[LENGTH]]&amp;".SLDASM"</f>
        <v>B18.3.4M M8 X 1.25 X 120.SLDASM</v>
      </c>
      <c r="P5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120 C/T-NUT S45</v>
      </c>
      <c r="Q5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120.SLDASM</v>
      </c>
      <c r="R54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4" spans="1:18" x14ac:dyDescent="0.25">
      <c r="A5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130</v>
      </c>
      <c r="B544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130</v>
      </c>
      <c r="C544" t="s">
        <v>86</v>
      </c>
      <c r="D544" t="s">
        <v>87</v>
      </c>
      <c r="E544" t="s">
        <v>90</v>
      </c>
      <c r="G544" t="s">
        <v>80</v>
      </c>
      <c r="H544" t="s">
        <v>77</v>
      </c>
      <c r="I544" t="s">
        <v>10</v>
      </c>
      <c r="J544" t="s">
        <v>64</v>
      </c>
      <c r="K544">
        <v>1.25</v>
      </c>
      <c r="L544">
        <v>130</v>
      </c>
      <c r="M544" t="str">
        <f>_xlfn.XLOOKUP(SHCS[[#This Row],[QUERY]],NUTS[MEDIDA],NUTS[$SLD@T-NUT-1],0/0,0,1)&amp;".SLDPRT"</f>
        <v>13132.SLDPRT</v>
      </c>
      <c r="N544" t="str">
        <f>SHCS[[#This Row],[SERIE]]&amp;SHCS[[#This Row],[MEDIDA]]</f>
        <v>S45M8</v>
      </c>
      <c r="O544" t="str">
        <f>SHCS[[#This Row],[SCREW]]&amp;" "&amp;SHCS[[#This Row],[MEDIDA]]&amp;" X "&amp;SHCS[[#This Row],[PITCH]]&amp;" X "&amp;SHCS[[#This Row],[LENGTH]]&amp;".SLDASM"</f>
        <v>B18.3.4M M8 X 1.25 X 130.SLDASM</v>
      </c>
      <c r="P5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130 C/T-NUT S45</v>
      </c>
      <c r="Q5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130.SLDASM</v>
      </c>
      <c r="R54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5" spans="1:18" x14ac:dyDescent="0.25">
      <c r="A5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140</v>
      </c>
      <c r="B545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140</v>
      </c>
      <c r="C545" t="s">
        <v>86</v>
      </c>
      <c r="D545" t="s">
        <v>87</v>
      </c>
      <c r="E545" t="s">
        <v>90</v>
      </c>
      <c r="G545" t="s">
        <v>80</v>
      </c>
      <c r="H545" t="s">
        <v>77</v>
      </c>
      <c r="I545" t="s">
        <v>10</v>
      </c>
      <c r="J545" t="s">
        <v>64</v>
      </c>
      <c r="K545">
        <v>1.25</v>
      </c>
      <c r="L545">
        <v>140</v>
      </c>
      <c r="M545" t="str">
        <f>_xlfn.XLOOKUP(SHCS[[#This Row],[QUERY]],NUTS[MEDIDA],NUTS[$SLD@T-NUT-1],0/0,0,1)&amp;".SLDPRT"</f>
        <v>13132.SLDPRT</v>
      </c>
      <c r="N545" t="str">
        <f>SHCS[[#This Row],[SERIE]]&amp;SHCS[[#This Row],[MEDIDA]]</f>
        <v>S45M8</v>
      </c>
      <c r="O545" t="str">
        <f>SHCS[[#This Row],[SCREW]]&amp;" "&amp;SHCS[[#This Row],[MEDIDA]]&amp;" X "&amp;SHCS[[#This Row],[PITCH]]&amp;" X "&amp;SHCS[[#This Row],[LENGTH]]&amp;".SLDASM"</f>
        <v>B18.3.4M M8 X 1.25 X 140.SLDASM</v>
      </c>
      <c r="P5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140 C/T-NUT S45</v>
      </c>
      <c r="Q5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140.SLDASM</v>
      </c>
      <c r="R54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6" spans="1:18" x14ac:dyDescent="0.25">
      <c r="A5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150</v>
      </c>
      <c r="B546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150</v>
      </c>
      <c r="C546" t="s">
        <v>86</v>
      </c>
      <c r="D546" t="s">
        <v>87</v>
      </c>
      <c r="E546" t="s">
        <v>90</v>
      </c>
      <c r="G546" t="s">
        <v>80</v>
      </c>
      <c r="H546" t="s">
        <v>77</v>
      </c>
      <c r="I546" t="s">
        <v>10</v>
      </c>
      <c r="J546" t="s">
        <v>64</v>
      </c>
      <c r="K546">
        <v>1.25</v>
      </c>
      <c r="L546">
        <v>150</v>
      </c>
      <c r="M546" t="str">
        <f>_xlfn.XLOOKUP(SHCS[[#This Row],[QUERY]],NUTS[MEDIDA],NUTS[$SLD@T-NUT-1],0/0,0,1)&amp;".SLDPRT"</f>
        <v>13132.SLDPRT</v>
      </c>
      <c r="N546" t="str">
        <f>SHCS[[#This Row],[SERIE]]&amp;SHCS[[#This Row],[MEDIDA]]</f>
        <v>S45M8</v>
      </c>
      <c r="O546" t="str">
        <f>SHCS[[#This Row],[SCREW]]&amp;" "&amp;SHCS[[#This Row],[MEDIDA]]&amp;" X "&amp;SHCS[[#This Row],[PITCH]]&amp;" X "&amp;SHCS[[#This Row],[LENGTH]]&amp;".SLDASM"</f>
        <v>B18.3.4M M8 X 1.25 X 150.SLDASM</v>
      </c>
      <c r="P5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150 C/T-NUT S45</v>
      </c>
      <c r="Q5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150.SLDASM</v>
      </c>
      <c r="R54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7" spans="1:18" x14ac:dyDescent="0.25">
      <c r="A5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SBHCS\BLACK OXIDE\M8\B18.3.4M W_T-NUT S45 M8 X 1.25 X 160</v>
      </c>
      <c r="B547" t="str">
        <f>SHCS[[#This Row],[SCREW]]&amp;" "&amp;SHCS[[#This Row],[FINISH]]&amp;"W_T-NUT "&amp;SHCS[[#This Row],[SERIE]]&amp;" "&amp;SHCS[[#This Row],[MEDIDA]]&amp;" X "&amp;SHCS[[#This Row],[PITCH]]&amp;" X "&amp;SHCS[[#This Row],[LENGTH]]</f>
        <v>B18.3.4M W_T-NUT S45 M8 X 1.25 X 160</v>
      </c>
      <c r="C547" t="s">
        <v>86</v>
      </c>
      <c r="D547" t="s">
        <v>87</v>
      </c>
      <c r="E547" t="s">
        <v>90</v>
      </c>
      <c r="G547" t="s">
        <v>80</v>
      </c>
      <c r="H547" t="s">
        <v>77</v>
      </c>
      <c r="I547" t="s">
        <v>10</v>
      </c>
      <c r="J547" t="s">
        <v>64</v>
      </c>
      <c r="K547">
        <v>1.25</v>
      </c>
      <c r="L547">
        <v>160</v>
      </c>
      <c r="M547" t="str">
        <f>_xlfn.XLOOKUP(SHCS[[#This Row],[QUERY]],NUTS[MEDIDA],NUTS[$SLD@T-NUT-1],0/0,0,1)&amp;".SLDPRT"</f>
        <v>13132.SLDPRT</v>
      </c>
      <c r="N547" t="str">
        <f>SHCS[[#This Row],[SERIE]]&amp;SHCS[[#This Row],[MEDIDA]]</f>
        <v>S45M8</v>
      </c>
      <c r="O547" t="str">
        <f>SHCS[[#This Row],[SCREW]]&amp;" "&amp;SHCS[[#This Row],[MEDIDA]]&amp;" X "&amp;SHCS[[#This Row],[PITCH]]&amp;" X "&amp;SHCS[[#This Row],[LENGTH]]&amp;".SLDASM"</f>
        <v>B18.3.4M M8 X 1.25 X 160.SLDASM</v>
      </c>
      <c r="P5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PAVONADO M8 X 1.25 X 160 C/T-NUT S45</v>
      </c>
      <c r="Q5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SBHCS\BLACK OXIDE\ASSEMBLIES\M8\B18.3.4M M8 X 1.25 X 160.SLDASM</v>
      </c>
      <c r="R54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548" spans="1:18" x14ac:dyDescent="0.25">
      <c r="A5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6</v>
      </c>
      <c r="B54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6</v>
      </c>
      <c r="C548" t="s">
        <v>86</v>
      </c>
      <c r="D548" t="s">
        <v>87</v>
      </c>
      <c r="E548" t="s">
        <v>90</v>
      </c>
      <c r="F548" t="s">
        <v>75</v>
      </c>
      <c r="G548" t="s">
        <v>81</v>
      </c>
      <c r="H548" t="s">
        <v>78</v>
      </c>
      <c r="I548" t="s">
        <v>7</v>
      </c>
      <c r="J548" t="s">
        <v>63</v>
      </c>
      <c r="K548">
        <v>0.7</v>
      </c>
      <c r="L548">
        <v>6</v>
      </c>
      <c r="M548" t="str">
        <f>_xlfn.XLOOKUP(SHCS[[#This Row],[QUERY]],NUTS[MEDIDA],NUTS[$SLD@T-NUT-1],0/0,0,1)&amp;".SLDPRT"</f>
        <v>13114.SLDPRT</v>
      </c>
      <c r="N548" t="str">
        <f>SHCS[[#This Row],[SERIE]]&amp;SHCS[[#This Row],[MEDIDA]]</f>
        <v>S40M4</v>
      </c>
      <c r="O548" t="str">
        <f>SHCS[[#This Row],[SCREW]]&amp;" "&amp;SHCS[[#This Row],[MEDIDA]]&amp;" X "&amp;SHCS[[#This Row],[PITCH]]&amp;" X "&amp;SHCS[[#This Row],[LENGTH]]&amp;".SLDASM"</f>
        <v>B18.3.4M M4 X 0.7 X 6.SLDASM</v>
      </c>
      <c r="P5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 C/T-NUT S40</v>
      </c>
      <c r="Q5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6.SLDASM</v>
      </c>
      <c r="R54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49" spans="1:18" x14ac:dyDescent="0.25">
      <c r="A5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8</v>
      </c>
      <c r="B54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8</v>
      </c>
      <c r="C549" t="s">
        <v>86</v>
      </c>
      <c r="D549" t="s">
        <v>87</v>
      </c>
      <c r="E549" t="s">
        <v>90</v>
      </c>
      <c r="F549" t="s">
        <v>75</v>
      </c>
      <c r="G549" t="s">
        <v>81</v>
      </c>
      <c r="H549" t="s">
        <v>78</v>
      </c>
      <c r="I549" t="s">
        <v>7</v>
      </c>
      <c r="J549" t="s">
        <v>63</v>
      </c>
      <c r="K549">
        <v>0.7</v>
      </c>
      <c r="L549">
        <v>8</v>
      </c>
      <c r="M549" t="str">
        <f>_xlfn.XLOOKUP(SHCS[[#This Row],[QUERY]],NUTS[MEDIDA],NUTS[$SLD@T-NUT-1],0/0,0,1)&amp;".SLDPRT"</f>
        <v>13114.SLDPRT</v>
      </c>
      <c r="N549" t="str">
        <f>SHCS[[#This Row],[SERIE]]&amp;SHCS[[#This Row],[MEDIDA]]</f>
        <v>S40M4</v>
      </c>
      <c r="O549" t="str">
        <f>SHCS[[#This Row],[SCREW]]&amp;" "&amp;SHCS[[#This Row],[MEDIDA]]&amp;" X "&amp;SHCS[[#This Row],[PITCH]]&amp;" X "&amp;SHCS[[#This Row],[LENGTH]]&amp;".SLDASM"</f>
        <v>B18.3.4M M4 X 0.7 X 8.SLDASM</v>
      </c>
      <c r="P5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8 C/T-NUT S40</v>
      </c>
      <c r="Q5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8.SLDASM</v>
      </c>
      <c r="R54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0" spans="1:18" x14ac:dyDescent="0.25">
      <c r="A5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10</v>
      </c>
      <c r="B55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10</v>
      </c>
      <c r="C550" t="s">
        <v>86</v>
      </c>
      <c r="D550" t="s">
        <v>87</v>
      </c>
      <c r="E550" t="s">
        <v>90</v>
      </c>
      <c r="F550" t="s">
        <v>75</v>
      </c>
      <c r="G550" t="s">
        <v>81</v>
      </c>
      <c r="H550" t="s">
        <v>78</v>
      </c>
      <c r="I550" t="s">
        <v>7</v>
      </c>
      <c r="J550" t="s">
        <v>63</v>
      </c>
      <c r="K550">
        <v>0.7</v>
      </c>
      <c r="L550">
        <v>10</v>
      </c>
      <c r="M550" t="str">
        <f>_xlfn.XLOOKUP(SHCS[[#This Row],[QUERY]],NUTS[MEDIDA],NUTS[$SLD@T-NUT-1],0/0,0,1)&amp;".SLDPRT"</f>
        <v>13114.SLDPRT</v>
      </c>
      <c r="N550" t="str">
        <f>SHCS[[#This Row],[SERIE]]&amp;SHCS[[#This Row],[MEDIDA]]</f>
        <v>S40M4</v>
      </c>
      <c r="O550" t="str">
        <f>SHCS[[#This Row],[SCREW]]&amp;" "&amp;SHCS[[#This Row],[MEDIDA]]&amp;" X "&amp;SHCS[[#This Row],[PITCH]]&amp;" X "&amp;SHCS[[#This Row],[LENGTH]]&amp;".SLDASM"</f>
        <v>B18.3.4M M4 X 0.7 X 10.SLDASM</v>
      </c>
      <c r="P5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10 C/T-NUT S40</v>
      </c>
      <c r="Q5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10.SLDASM</v>
      </c>
      <c r="R55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1" spans="1:18" x14ac:dyDescent="0.25">
      <c r="A5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12</v>
      </c>
      <c r="B55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12</v>
      </c>
      <c r="C551" t="s">
        <v>86</v>
      </c>
      <c r="D551" t="s">
        <v>87</v>
      </c>
      <c r="E551" t="s">
        <v>90</v>
      </c>
      <c r="F551" t="s">
        <v>75</v>
      </c>
      <c r="G551" t="s">
        <v>81</v>
      </c>
      <c r="H551" t="s">
        <v>78</v>
      </c>
      <c r="I551" t="s">
        <v>7</v>
      </c>
      <c r="J551" t="s">
        <v>63</v>
      </c>
      <c r="K551">
        <v>0.7</v>
      </c>
      <c r="L551">
        <v>12</v>
      </c>
      <c r="M551" t="str">
        <f>_xlfn.XLOOKUP(SHCS[[#This Row],[QUERY]],NUTS[MEDIDA],NUTS[$SLD@T-NUT-1],0/0,0,1)&amp;".SLDPRT"</f>
        <v>13114.SLDPRT</v>
      </c>
      <c r="N551" t="str">
        <f>SHCS[[#This Row],[SERIE]]&amp;SHCS[[#This Row],[MEDIDA]]</f>
        <v>S40M4</v>
      </c>
      <c r="O551" t="str">
        <f>SHCS[[#This Row],[SCREW]]&amp;" "&amp;SHCS[[#This Row],[MEDIDA]]&amp;" X "&amp;SHCS[[#This Row],[PITCH]]&amp;" X "&amp;SHCS[[#This Row],[LENGTH]]&amp;".SLDASM"</f>
        <v>B18.3.4M M4 X 0.7 X 12.SLDASM</v>
      </c>
      <c r="P5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12 C/T-NUT S40</v>
      </c>
      <c r="Q5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12.SLDASM</v>
      </c>
      <c r="R55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2" spans="1:18" x14ac:dyDescent="0.25">
      <c r="A5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16</v>
      </c>
      <c r="B55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16</v>
      </c>
      <c r="C552" t="s">
        <v>86</v>
      </c>
      <c r="D552" t="s">
        <v>87</v>
      </c>
      <c r="E552" t="s">
        <v>90</v>
      </c>
      <c r="F552" t="s">
        <v>75</v>
      </c>
      <c r="G552" t="s">
        <v>81</v>
      </c>
      <c r="H552" t="s">
        <v>78</v>
      </c>
      <c r="I552" t="s">
        <v>7</v>
      </c>
      <c r="J552" t="s">
        <v>63</v>
      </c>
      <c r="K552">
        <v>0.7</v>
      </c>
      <c r="L552">
        <v>16</v>
      </c>
      <c r="M552" t="str">
        <f>_xlfn.XLOOKUP(SHCS[[#This Row],[QUERY]],NUTS[MEDIDA],NUTS[$SLD@T-NUT-1],0/0,0,1)&amp;".SLDPRT"</f>
        <v>13114.SLDPRT</v>
      </c>
      <c r="N552" t="str">
        <f>SHCS[[#This Row],[SERIE]]&amp;SHCS[[#This Row],[MEDIDA]]</f>
        <v>S40M4</v>
      </c>
      <c r="O552" t="str">
        <f>SHCS[[#This Row],[SCREW]]&amp;" "&amp;SHCS[[#This Row],[MEDIDA]]&amp;" X "&amp;SHCS[[#This Row],[PITCH]]&amp;" X "&amp;SHCS[[#This Row],[LENGTH]]&amp;".SLDASM"</f>
        <v>B18.3.4M M4 X 0.7 X 16.SLDASM</v>
      </c>
      <c r="P5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16 C/T-NUT S40</v>
      </c>
      <c r="Q5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16.SLDASM</v>
      </c>
      <c r="R55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3" spans="1:18" x14ac:dyDescent="0.25">
      <c r="A5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20</v>
      </c>
      <c r="B55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20</v>
      </c>
      <c r="C553" t="s">
        <v>86</v>
      </c>
      <c r="D553" t="s">
        <v>87</v>
      </c>
      <c r="E553" t="s">
        <v>90</v>
      </c>
      <c r="F553" t="s">
        <v>75</v>
      </c>
      <c r="G553" t="s">
        <v>81</v>
      </c>
      <c r="H553" t="s">
        <v>78</v>
      </c>
      <c r="I553" t="s">
        <v>7</v>
      </c>
      <c r="J553" t="s">
        <v>63</v>
      </c>
      <c r="K553">
        <v>0.7</v>
      </c>
      <c r="L553">
        <v>20</v>
      </c>
      <c r="M553" t="str">
        <f>_xlfn.XLOOKUP(SHCS[[#This Row],[QUERY]],NUTS[MEDIDA],NUTS[$SLD@T-NUT-1],0/0,0,1)&amp;".SLDPRT"</f>
        <v>13114.SLDPRT</v>
      </c>
      <c r="N553" t="str">
        <f>SHCS[[#This Row],[SERIE]]&amp;SHCS[[#This Row],[MEDIDA]]</f>
        <v>S40M4</v>
      </c>
      <c r="O553" t="str">
        <f>SHCS[[#This Row],[SCREW]]&amp;" "&amp;SHCS[[#This Row],[MEDIDA]]&amp;" X "&amp;SHCS[[#This Row],[PITCH]]&amp;" X "&amp;SHCS[[#This Row],[LENGTH]]&amp;".SLDASM"</f>
        <v>B18.3.4M M4 X 0.7 X 20.SLDASM</v>
      </c>
      <c r="P5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20 C/T-NUT S40</v>
      </c>
      <c r="Q5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20.SLDASM</v>
      </c>
      <c r="R55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4" spans="1:18" x14ac:dyDescent="0.25">
      <c r="A5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25</v>
      </c>
      <c r="B55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25</v>
      </c>
      <c r="C554" t="s">
        <v>86</v>
      </c>
      <c r="D554" t="s">
        <v>87</v>
      </c>
      <c r="E554" t="s">
        <v>90</v>
      </c>
      <c r="F554" t="s">
        <v>75</v>
      </c>
      <c r="G554" t="s">
        <v>81</v>
      </c>
      <c r="H554" t="s">
        <v>78</v>
      </c>
      <c r="I554" t="s">
        <v>7</v>
      </c>
      <c r="J554" t="s">
        <v>63</v>
      </c>
      <c r="K554">
        <v>0.7</v>
      </c>
      <c r="L554">
        <v>25</v>
      </c>
      <c r="M554" t="str">
        <f>_xlfn.XLOOKUP(SHCS[[#This Row],[QUERY]],NUTS[MEDIDA],NUTS[$SLD@T-NUT-1],0/0,0,1)&amp;".SLDPRT"</f>
        <v>13114.SLDPRT</v>
      </c>
      <c r="N554" t="str">
        <f>SHCS[[#This Row],[SERIE]]&amp;SHCS[[#This Row],[MEDIDA]]</f>
        <v>S40M4</v>
      </c>
      <c r="O554" t="str">
        <f>SHCS[[#This Row],[SCREW]]&amp;" "&amp;SHCS[[#This Row],[MEDIDA]]&amp;" X "&amp;SHCS[[#This Row],[PITCH]]&amp;" X "&amp;SHCS[[#This Row],[LENGTH]]&amp;".SLDASM"</f>
        <v>B18.3.4M M4 X 0.7 X 25.SLDASM</v>
      </c>
      <c r="P5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25 C/T-NUT S40</v>
      </c>
      <c r="Q5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25.SLDASM</v>
      </c>
      <c r="R554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5" spans="1:18" x14ac:dyDescent="0.25">
      <c r="A5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30</v>
      </c>
      <c r="B55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30</v>
      </c>
      <c r="C555" t="s">
        <v>86</v>
      </c>
      <c r="D555" t="s">
        <v>87</v>
      </c>
      <c r="E555" t="s">
        <v>90</v>
      </c>
      <c r="F555" t="s">
        <v>75</v>
      </c>
      <c r="G555" t="s">
        <v>81</v>
      </c>
      <c r="H555" t="s">
        <v>78</v>
      </c>
      <c r="I555" t="s">
        <v>7</v>
      </c>
      <c r="J555" t="s">
        <v>63</v>
      </c>
      <c r="K555">
        <v>0.7</v>
      </c>
      <c r="L555">
        <v>30</v>
      </c>
      <c r="M555" t="str">
        <f>_xlfn.XLOOKUP(SHCS[[#This Row],[QUERY]],NUTS[MEDIDA],NUTS[$SLD@T-NUT-1],0/0,0,1)&amp;".SLDPRT"</f>
        <v>13114.SLDPRT</v>
      </c>
      <c r="N555" t="str">
        <f>SHCS[[#This Row],[SERIE]]&amp;SHCS[[#This Row],[MEDIDA]]</f>
        <v>S40M4</v>
      </c>
      <c r="O555" t="str">
        <f>SHCS[[#This Row],[SCREW]]&amp;" "&amp;SHCS[[#This Row],[MEDIDA]]&amp;" X "&amp;SHCS[[#This Row],[PITCH]]&amp;" X "&amp;SHCS[[#This Row],[LENGTH]]&amp;".SLDASM"</f>
        <v>B18.3.4M M4 X 0.7 X 30.SLDASM</v>
      </c>
      <c r="P5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30 C/T-NUT S40</v>
      </c>
      <c r="Q5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30.SLDASM</v>
      </c>
      <c r="R555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6" spans="1:18" x14ac:dyDescent="0.25">
      <c r="A5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35</v>
      </c>
      <c r="B55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35</v>
      </c>
      <c r="C556" t="s">
        <v>86</v>
      </c>
      <c r="D556" t="s">
        <v>87</v>
      </c>
      <c r="E556" t="s">
        <v>90</v>
      </c>
      <c r="F556" t="s">
        <v>75</v>
      </c>
      <c r="G556" t="s">
        <v>81</v>
      </c>
      <c r="H556" t="s">
        <v>78</v>
      </c>
      <c r="I556" t="s">
        <v>7</v>
      </c>
      <c r="J556" t="s">
        <v>63</v>
      </c>
      <c r="K556">
        <v>0.7</v>
      </c>
      <c r="L556">
        <v>35</v>
      </c>
      <c r="M556" t="str">
        <f>_xlfn.XLOOKUP(SHCS[[#This Row],[QUERY]],NUTS[MEDIDA],NUTS[$SLD@T-NUT-1],0/0,0,1)&amp;".SLDPRT"</f>
        <v>13114.SLDPRT</v>
      </c>
      <c r="N556" t="str">
        <f>SHCS[[#This Row],[SERIE]]&amp;SHCS[[#This Row],[MEDIDA]]</f>
        <v>S40M4</v>
      </c>
      <c r="O556" t="str">
        <f>SHCS[[#This Row],[SCREW]]&amp;" "&amp;SHCS[[#This Row],[MEDIDA]]&amp;" X "&amp;SHCS[[#This Row],[PITCH]]&amp;" X "&amp;SHCS[[#This Row],[LENGTH]]&amp;".SLDASM"</f>
        <v>B18.3.4M M4 X 0.7 X 35.SLDASM</v>
      </c>
      <c r="P5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35 C/T-NUT S40</v>
      </c>
      <c r="Q5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35.SLDASM</v>
      </c>
      <c r="R556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7" spans="1:18" x14ac:dyDescent="0.25">
      <c r="A5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40</v>
      </c>
      <c r="B55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40</v>
      </c>
      <c r="C557" t="s">
        <v>86</v>
      </c>
      <c r="D557" t="s">
        <v>87</v>
      </c>
      <c r="E557" t="s">
        <v>90</v>
      </c>
      <c r="F557" t="s">
        <v>75</v>
      </c>
      <c r="G557" t="s">
        <v>81</v>
      </c>
      <c r="H557" t="s">
        <v>78</v>
      </c>
      <c r="I557" t="s">
        <v>7</v>
      </c>
      <c r="J557" t="s">
        <v>63</v>
      </c>
      <c r="K557">
        <v>0.7</v>
      </c>
      <c r="L557">
        <v>40</v>
      </c>
      <c r="M557" t="str">
        <f>_xlfn.XLOOKUP(SHCS[[#This Row],[QUERY]],NUTS[MEDIDA],NUTS[$SLD@T-NUT-1],0/0,0,1)&amp;".SLDPRT"</f>
        <v>13114.SLDPRT</v>
      </c>
      <c r="N557" t="str">
        <f>SHCS[[#This Row],[SERIE]]&amp;SHCS[[#This Row],[MEDIDA]]</f>
        <v>S40M4</v>
      </c>
      <c r="O557" t="str">
        <f>SHCS[[#This Row],[SCREW]]&amp;" "&amp;SHCS[[#This Row],[MEDIDA]]&amp;" X "&amp;SHCS[[#This Row],[PITCH]]&amp;" X "&amp;SHCS[[#This Row],[LENGTH]]&amp;".SLDASM"</f>
        <v>B18.3.4M M4 X 0.7 X 40.SLDASM</v>
      </c>
      <c r="P5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40 C/T-NUT S40</v>
      </c>
      <c r="Q5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40.SLDASM</v>
      </c>
      <c r="R557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8" spans="1:18" x14ac:dyDescent="0.25">
      <c r="A5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45</v>
      </c>
      <c r="B55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45</v>
      </c>
      <c r="C558" t="s">
        <v>86</v>
      </c>
      <c r="D558" t="s">
        <v>87</v>
      </c>
      <c r="E558" t="s">
        <v>90</v>
      </c>
      <c r="F558" t="s">
        <v>75</v>
      </c>
      <c r="G558" t="s">
        <v>81</v>
      </c>
      <c r="H558" t="s">
        <v>78</v>
      </c>
      <c r="I558" t="s">
        <v>7</v>
      </c>
      <c r="J558" t="s">
        <v>63</v>
      </c>
      <c r="K558">
        <v>0.7</v>
      </c>
      <c r="L558">
        <v>45</v>
      </c>
      <c r="M558" t="str">
        <f>_xlfn.XLOOKUP(SHCS[[#This Row],[QUERY]],NUTS[MEDIDA],NUTS[$SLD@T-NUT-1],0/0,0,1)&amp;".SLDPRT"</f>
        <v>13114.SLDPRT</v>
      </c>
      <c r="N558" t="str">
        <f>SHCS[[#This Row],[SERIE]]&amp;SHCS[[#This Row],[MEDIDA]]</f>
        <v>S40M4</v>
      </c>
      <c r="O558" t="str">
        <f>SHCS[[#This Row],[SCREW]]&amp;" "&amp;SHCS[[#This Row],[MEDIDA]]&amp;" X "&amp;SHCS[[#This Row],[PITCH]]&amp;" X "&amp;SHCS[[#This Row],[LENGTH]]&amp;".SLDASM"</f>
        <v>B18.3.4M M4 X 0.7 X 45.SLDASM</v>
      </c>
      <c r="P5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45 C/T-NUT S40</v>
      </c>
      <c r="Q5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45.SLDASM</v>
      </c>
      <c r="R558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59" spans="1:18" x14ac:dyDescent="0.25">
      <c r="A5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50</v>
      </c>
      <c r="B55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50</v>
      </c>
      <c r="C559" t="s">
        <v>86</v>
      </c>
      <c r="D559" t="s">
        <v>87</v>
      </c>
      <c r="E559" t="s">
        <v>90</v>
      </c>
      <c r="F559" t="s">
        <v>75</v>
      </c>
      <c r="G559" t="s">
        <v>81</v>
      </c>
      <c r="H559" t="s">
        <v>78</v>
      </c>
      <c r="I559" t="s">
        <v>7</v>
      </c>
      <c r="J559" t="s">
        <v>63</v>
      </c>
      <c r="K559">
        <v>0.7</v>
      </c>
      <c r="L559">
        <v>50</v>
      </c>
      <c r="M559" t="str">
        <f>_xlfn.XLOOKUP(SHCS[[#This Row],[QUERY]],NUTS[MEDIDA],NUTS[$SLD@T-NUT-1],0/0,0,1)&amp;".SLDPRT"</f>
        <v>13114.SLDPRT</v>
      </c>
      <c r="N559" t="str">
        <f>SHCS[[#This Row],[SERIE]]&amp;SHCS[[#This Row],[MEDIDA]]</f>
        <v>S40M4</v>
      </c>
      <c r="O559" t="str">
        <f>SHCS[[#This Row],[SCREW]]&amp;" "&amp;SHCS[[#This Row],[MEDIDA]]&amp;" X "&amp;SHCS[[#This Row],[PITCH]]&amp;" X "&amp;SHCS[[#This Row],[LENGTH]]&amp;".SLDASM"</f>
        <v>B18.3.4M M4 X 0.7 X 50.SLDASM</v>
      </c>
      <c r="P5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50 C/T-NUT S40</v>
      </c>
      <c r="Q5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50.SLDASM</v>
      </c>
      <c r="R559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60" spans="1:18" x14ac:dyDescent="0.25">
      <c r="A5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55</v>
      </c>
      <c r="B56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55</v>
      </c>
      <c r="C560" t="s">
        <v>86</v>
      </c>
      <c r="D560" t="s">
        <v>87</v>
      </c>
      <c r="E560" t="s">
        <v>90</v>
      </c>
      <c r="F560" t="s">
        <v>75</v>
      </c>
      <c r="G560" t="s">
        <v>81</v>
      </c>
      <c r="H560" t="s">
        <v>78</v>
      </c>
      <c r="I560" t="s">
        <v>7</v>
      </c>
      <c r="J560" t="s">
        <v>63</v>
      </c>
      <c r="K560">
        <v>0.7</v>
      </c>
      <c r="L560">
        <v>55</v>
      </c>
      <c r="M560" t="str">
        <f>_xlfn.XLOOKUP(SHCS[[#This Row],[QUERY]],NUTS[MEDIDA],NUTS[$SLD@T-NUT-1],0/0,0,1)&amp;".SLDPRT"</f>
        <v>13114.SLDPRT</v>
      </c>
      <c r="N560" t="str">
        <f>SHCS[[#This Row],[SERIE]]&amp;SHCS[[#This Row],[MEDIDA]]</f>
        <v>S40M4</v>
      </c>
      <c r="O560" t="str">
        <f>SHCS[[#This Row],[SCREW]]&amp;" "&amp;SHCS[[#This Row],[MEDIDA]]&amp;" X "&amp;SHCS[[#This Row],[PITCH]]&amp;" X "&amp;SHCS[[#This Row],[LENGTH]]&amp;".SLDASM"</f>
        <v>B18.3.4M M4 X 0.7 X 55.SLDASM</v>
      </c>
      <c r="P5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55 C/T-NUT S40</v>
      </c>
      <c r="Q5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55.SLDASM</v>
      </c>
      <c r="R560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61" spans="1:18" x14ac:dyDescent="0.25">
      <c r="A5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60</v>
      </c>
      <c r="B56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60</v>
      </c>
      <c r="C561" t="s">
        <v>86</v>
      </c>
      <c r="D561" t="s">
        <v>87</v>
      </c>
      <c r="E561" t="s">
        <v>90</v>
      </c>
      <c r="F561" t="s">
        <v>75</v>
      </c>
      <c r="G561" t="s">
        <v>81</v>
      </c>
      <c r="H561" t="s">
        <v>78</v>
      </c>
      <c r="I561" t="s">
        <v>7</v>
      </c>
      <c r="J561" t="s">
        <v>63</v>
      </c>
      <c r="K561">
        <v>0.7</v>
      </c>
      <c r="L561">
        <v>60</v>
      </c>
      <c r="M561" t="str">
        <f>_xlfn.XLOOKUP(SHCS[[#This Row],[QUERY]],NUTS[MEDIDA],NUTS[$SLD@T-NUT-1],0/0,0,1)&amp;".SLDPRT"</f>
        <v>13114.SLDPRT</v>
      </c>
      <c r="N561" t="str">
        <f>SHCS[[#This Row],[SERIE]]&amp;SHCS[[#This Row],[MEDIDA]]</f>
        <v>S40M4</v>
      </c>
      <c r="O561" t="str">
        <f>SHCS[[#This Row],[SCREW]]&amp;" "&amp;SHCS[[#This Row],[MEDIDA]]&amp;" X "&amp;SHCS[[#This Row],[PITCH]]&amp;" X "&amp;SHCS[[#This Row],[LENGTH]]&amp;".SLDASM"</f>
        <v>B18.3.4M M4 X 0.7 X 60.SLDASM</v>
      </c>
      <c r="P5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60 C/T-NUT S40</v>
      </c>
      <c r="Q5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60.SLDASM</v>
      </c>
      <c r="R561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62" spans="1:18" x14ac:dyDescent="0.25">
      <c r="A5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65</v>
      </c>
      <c r="B56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65</v>
      </c>
      <c r="C562" t="s">
        <v>86</v>
      </c>
      <c r="D562" t="s">
        <v>87</v>
      </c>
      <c r="E562" t="s">
        <v>90</v>
      </c>
      <c r="F562" t="s">
        <v>75</v>
      </c>
      <c r="G562" t="s">
        <v>81</v>
      </c>
      <c r="H562" t="s">
        <v>78</v>
      </c>
      <c r="I562" t="s">
        <v>7</v>
      </c>
      <c r="J562" t="s">
        <v>63</v>
      </c>
      <c r="K562">
        <v>0.7</v>
      </c>
      <c r="L562">
        <v>65</v>
      </c>
      <c r="M562" t="str">
        <f>_xlfn.XLOOKUP(SHCS[[#This Row],[QUERY]],NUTS[MEDIDA],NUTS[$SLD@T-NUT-1],0/0,0,1)&amp;".SLDPRT"</f>
        <v>13114.SLDPRT</v>
      </c>
      <c r="N562" t="str">
        <f>SHCS[[#This Row],[SERIE]]&amp;SHCS[[#This Row],[MEDIDA]]</f>
        <v>S40M4</v>
      </c>
      <c r="O562" t="str">
        <f>SHCS[[#This Row],[SCREW]]&amp;" "&amp;SHCS[[#This Row],[MEDIDA]]&amp;" X "&amp;SHCS[[#This Row],[PITCH]]&amp;" X "&amp;SHCS[[#This Row],[LENGTH]]&amp;".SLDASM"</f>
        <v>B18.3.4M M4 X 0.7 X 65.SLDASM</v>
      </c>
      <c r="P5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65 C/T-NUT S40</v>
      </c>
      <c r="Q5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65.SLDASM</v>
      </c>
      <c r="R562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63" spans="1:18" x14ac:dyDescent="0.25">
      <c r="A5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STEEL\M4\B18.3.4M SS W_T-NUT S40 M4 X 0.7 X 70</v>
      </c>
      <c r="B56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M4 X 0.7 X 70</v>
      </c>
      <c r="C563" t="s">
        <v>86</v>
      </c>
      <c r="D563" t="s">
        <v>87</v>
      </c>
      <c r="E563" t="s">
        <v>90</v>
      </c>
      <c r="F563" t="s">
        <v>75</v>
      </c>
      <c r="G563" t="s">
        <v>81</v>
      </c>
      <c r="H563" t="s">
        <v>78</v>
      </c>
      <c r="I563" t="s">
        <v>7</v>
      </c>
      <c r="J563" t="s">
        <v>63</v>
      </c>
      <c r="K563">
        <v>0.7</v>
      </c>
      <c r="L563">
        <v>70</v>
      </c>
      <c r="M563" t="str">
        <f>_xlfn.XLOOKUP(SHCS[[#This Row],[QUERY]],NUTS[MEDIDA],NUTS[$SLD@T-NUT-1],0/0,0,1)&amp;".SLDPRT"</f>
        <v>13114.SLDPRT</v>
      </c>
      <c r="N563" t="str">
        <f>SHCS[[#This Row],[SERIE]]&amp;SHCS[[#This Row],[MEDIDA]]</f>
        <v>S40M4</v>
      </c>
      <c r="O563" t="str">
        <f>SHCS[[#This Row],[SCREW]]&amp;" "&amp;SHCS[[#This Row],[MEDIDA]]&amp;" X "&amp;SHCS[[#This Row],[PITCH]]&amp;" X "&amp;SHCS[[#This Row],[LENGTH]]&amp;".SLDASM"</f>
        <v>B18.3.4M M4 X 0.7 X 70.SLDASM</v>
      </c>
      <c r="P5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70 C/T-NUT S40</v>
      </c>
      <c r="Q5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70.SLDASM</v>
      </c>
      <c r="R563" t="str">
        <f>FOLDER&amp;"T-NUTS\8020\"&amp;SHCS[[#This Row],[SERIE]]&amp;"\PARTS\"&amp;SHCS[[#This Row],[MEDIDA]]&amp;"\"&amp;SHCS[[#This Row],[T-NUT]]</f>
        <v>C:\LG\(DATA)\SW 2020\design libraries\FASTENERS\T-NUTS\8020\S40\PARTS\M4\13114.SLDPRT</v>
      </c>
    </row>
    <row r="564" spans="1:18" x14ac:dyDescent="0.25">
      <c r="A5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8</v>
      </c>
      <c r="B56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8</v>
      </c>
      <c r="C564" t="s">
        <v>86</v>
      </c>
      <c r="D564" t="s">
        <v>87</v>
      </c>
      <c r="E564" t="s">
        <v>90</v>
      </c>
      <c r="F564" t="s">
        <v>75</v>
      </c>
      <c r="G564" t="s">
        <v>81</v>
      </c>
      <c r="H564" t="s">
        <v>78</v>
      </c>
      <c r="I564" t="s">
        <v>8</v>
      </c>
      <c r="J564" t="s">
        <v>63</v>
      </c>
      <c r="K564">
        <v>0.8</v>
      </c>
      <c r="L564">
        <v>8</v>
      </c>
      <c r="M564" t="str">
        <f>_xlfn.XLOOKUP(SHCS[[#This Row],[QUERY]],NUTS[MEDIDA],NUTS[$SLD@T-NUT-1],0/0,0,1)&amp;".SLDPRT"</f>
        <v>13116.SLDPRT</v>
      </c>
      <c r="N564" t="str">
        <f>SHCS[[#This Row],[SERIE]]&amp;SHCS[[#This Row],[MEDIDA]]</f>
        <v>S40M5</v>
      </c>
      <c r="O564" t="str">
        <f>SHCS[[#This Row],[SCREW]]&amp;" "&amp;SHCS[[#This Row],[MEDIDA]]&amp;" X "&amp;SHCS[[#This Row],[PITCH]]&amp;" X "&amp;SHCS[[#This Row],[LENGTH]]&amp;".SLDASM"</f>
        <v>B18.3.4M M5 X 0.8 X 8.SLDASM</v>
      </c>
      <c r="P5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 C/T-NUT S40</v>
      </c>
      <c r="Q5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8.SLDASM</v>
      </c>
      <c r="R56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65" spans="1:18" x14ac:dyDescent="0.25">
      <c r="A5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10</v>
      </c>
      <c r="B56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10</v>
      </c>
      <c r="C565" t="s">
        <v>86</v>
      </c>
      <c r="D565" t="s">
        <v>87</v>
      </c>
      <c r="E565" t="s">
        <v>90</v>
      </c>
      <c r="F565" t="s">
        <v>75</v>
      </c>
      <c r="G565" t="s">
        <v>81</v>
      </c>
      <c r="H565" t="s">
        <v>78</v>
      </c>
      <c r="I565" t="s">
        <v>8</v>
      </c>
      <c r="J565" t="s">
        <v>63</v>
      </c>
      <c r="K565">
        <v>0.8</v>
      </c>
      <c r="L565">
        <v>10</v>
      </c>
      <c r="M565" t="str">
        <f>_xlfn.XLOOKUP(SHCS[[#This Row],[QUERY]],NUTS[MEDIDA],NUTS[$SLD@T-NUT-1],0/0,0,1)&amp;".SLDPRT"</f>
        <v>13116.SLDPRT</v>
      </c>
      <c r="N565" t="str">
        <f>SHCS[[#This Row],[SERIE]]&amp;SHCS[[#This Row],[MEDIDA]]</f>
        <v>S40M5</v>
      </c>
      <c r="O565" t="str">
        <f>SHCS[[#This Row],[SCREW]]&amp;" "&amp;SHCS[[#This Row],[MEDIDA]]&amp;" X "&amp;SHCS[[#This Row],[PITCH]]&amp;" X "&amp;SHCS[[#This Row],[LENGTH]]&amp;".SLDASM"</f>
        <v>B18.3.4M M5 X 0.8 X 10.SLDASM</v>
      </c>
      <c r="P5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 C/T-NUT S40</v>
      </c>
      <c r="Q5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10.SLDASM</v>
      </c>
      <c r="R56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66" spans="1:18" x14ac:dyDescent="0.25">
      <c r="A5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12</v>
      </c>
      <c r="B56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12</v>
      </c>
      <c r="C566" t="s">
        <v>86</v>
      </c>
      <c r="D566" t="s">
        <v>87</v>
      </c>
      <c r="E566" t="s">
        <v>90</v>
      </c>
      <c r="F566" t="s">
        <v>75</v>
      </c>
      <c r="G566" t="s">
        <v>81</v>
      </c>
      <c r="H566" t="s">
        <v>78</v>
      </c>
      <c r="I566" t="s">
        <v>8</v>
      </c>
      <c r="J566" t="s">
        <v>63</v>
      </c>
      <c r="K566">
        <v>0.8</v>
      </c>
      <c r="L566">
        <v>12</v>
      </c>
      <c r="M566" t="str">
        <f>_xlfn.XLOOKUP(SHCS[[#This Row],[QUERY]],NUTS[MEDIDA],NUTS[$SLD@T-NUT-1],0/0,0,1)&amp;".SLDPRT"</f>
        <v>13116.SLDPRT</v>
      </c>
      <c r="N566" t="str">
        <f>SHCS[[#This Row],[SERIE]]&amp;SHCS[[#This Row],[MEDIDA]]</f>
        <v>S40M5</v>
      </c>
      <c r="O566" t="str">
        <f>SHCS[[#This Row],[SCREW]]&amp;" "&amp;SHCS[[#This Row],[MEDIDA]]&amp;" X "&amp;SHCS[[#This Row],[PITCH]]&amp;" X "&amp;SHCS[[#This Row],[LENGTH]]&amp;".SLDASM"</f>
        <v>B18.3.4M M5 X 0.8 X 12.SLDASM</v>
      </c>
      <c r="P5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12 C/T-NUT S40</v>
      </c>
      <c r="Q5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12.SLDASM</v>
      </c>
      <c r="R56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67" spans="1:18" x14ac:dyDescent="0.25">
      <c r="A5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16</v>
      </c>
      <c r="B56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16</v>
      </c>
      <c r="C567" t="s">
        <v>86</v>
      </c>
      <c r="D567" t="s">
        <v>87</v>
      </c>
      <c r="E567" t="s">
        <v>90</v>
      </c>
      <c r="F567" t="s">
        <v>75</v>
      </c>
      <c r="G567" t="s">
        <v>81</v>
      </c>
      <c r="H567" t="s">
        <v>78</v>
      </c>
      <c r="I567" t="s">
        <v>8</v>
      </c>
      <c r="J567" t="s">
        <v>63</v>
      </c>
      <c r="K567">
        <v>0.8</v>
      </c>
      <c r="L567">
        <v>16</v>
      </c>
      <c r="M567" t="str">
        <f>_xlfn.XLOOKUP(SHCS[[#This Row],[QUERY]],NUTS[MEDIDA],NUTS[$SLD@T-NUT-1],0/0,0,1)&amp;".SLDPRT"</f>
        <v>13116.SLDPRT</v>
      </c>
      <c r="N567" t="str">
        <f>SHCS[[#This Row],[SERIE]]&amp;SHCS[[#This Row],[MEDIDA]]</f>
        <v>S40M5</v>
      </c>
      <c r="O567" t="str">
        <f>SHCS[[#This Row],[SCREW]]&amp;" "&amp;SHCS[[#This Row],[MEDIDA]]&amp;" X "&amp;SHCS[[#This Row],[PITCH]]&amp;" X "&amp;SHCS[[#This Row],[LENGTH]]&amp;".SLDASM"</f>
        <v>B18.3.4M M5 X 0.8 X 16.SLDASM</v>
      </c>
      <c r="P5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16 C/T-NUT S40</v>
      </c>
      <c r="Q5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16.SLDASM</v>
      </c>
      <c r="R56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68" spans="1:18" x14ac:dyDescent="0.25">
      <c r="A5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20</v>
      </c>
      <c r="B56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20</v>
      </c>
      <c r="C568" t="s">
        <v>86</v>
      </c>
      <c r="D568" t="s">
        <v>87</v>
      </c>
      <c r="E568" t="s">
        <v>90</v>
      </c>
      <c r="F568" t="s">
        <v>75</v>
      </c>
      <c r="G568" t="s">
        <v>81</v>
      </c>
      <c r="H568" t="s">
        <v>78</v>
      </c>
      <c r="I568" t="s">
        <v>8</v>
      </c>
      <c r="J568" t="s">
        <v>63</v>
      </c>
      <c r="K568">
        <v>0.8</v>
      </c>
      <c r="L568">
        <v>20</v>
      </c>
      <c r="M568" t="str">
        <f>_xlfn.XLOOKUP(SHCS[[#This Row],[QUERY]],NUTS[MEDIDA],NUTS[$SLD@T-NUT-1],0/0,0,1)&amp;".SLDPRT"</f>
        <v>13116.SLDPRT</v>
      </c>
      <c r="N568" t="str">
        <f>SHCS[[#This Row],[SERIE]]&amp;SHCS[[#This Row],[MEDIDA]]</f>
        <v>S40M5</v>
      </c>
      <c r="O568" t="str">
        <f>SHCS[[#This Row],[SCREW]]&amp;" "&amp;SHCS[[#This Row],[MEDIDA]]&amp;" X "&amp;SHCS[[#This Row],[PITCH]]&amp;" X "&amp;SHCS[[#This Row],[LENGTH]]&amp;".SLDASM"</f>
        <v>B18.3.4M M5 X 0.8 X 20.SLDASM</v>
      </c>
      <c r="P5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20 C/T-NUT S40</v>
      </c>
      <c r="Q5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20.SLDASM</v>
      </c>
      <c r="R56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69" spans="1:18" x14ac:dyDescent="0.25">
      <c r="A5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25</v>
      </c>
      <c r="B56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25</v>
      </c>
      <c r="C569" t="s">
        <v>86</v>
      </c>
      <c r="D569" t="s">
        <v>87</v>
      </c>
      <c r="E569" t="s">
        <v>90</v>
      </c>
      <c r="F569" t="s">
        <v>75</v>
      </c>
      <c r="G569" t="s">
        <v>81</v>
      </c>
      <c r="H569" t="s">
        <v>78</v>
      </c>
      <c r="I569" t="s">
        <v>8</v>
      </c>
      <c r="J569" t="s">
        <v>63</v>
      </c>
      <c r="K569">
        <v>0.8</v>
      </c>
      <c r="L569">
        <v>25</v>
      </c>
      <c r="M569" t="str">
        <f>_xlfn.XLOOKUP(SHCS[[#This Row],[QUERY]],NUTS[MEDIDA],NUTS[$SLD@T-NUT-1],0/0,0,1)&amp;".SLDPRT"</f>
        <v>13116.SLDPRT</v>
      </c>
      <c r="N569" t="str">
        <f>SHCS[[#This Row],[SERIE]]&amp;SHCS[[#This Row],[MEDIDA]]</f>
        <v>S40M5</v>
      </c>
      <c r="O569" t="str">
        <f>SHCS[[#This Row],[SCREW]]&amp;" "&amp;SHCS[[#This Row],[MEDIDA]]&amp;" X "&amp;SHCS[[#This Row],[PITCH]]&amp;" X "&amp;SHCS[[#This Row],[LENGTH]]&amp;".SLDASM"</f>
        <v>B18.3.4M M5 X 0.8 X 25.SLDASM</v>
      </c>
      <c r="P5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25 C/T-NUT S40</v>
      </c>
      <c r="Q5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25.SLDASM</v>
      </c>
      <c r="R56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0" spans="1:18" x14ac:dyDescent="0.25">
      <c r="A5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30</v>
      </c>
      <c r="B57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30</v>
      </c>
      <c r="C570" t="s">
        <v>86</v>
      </c>
      <c r="D570" t="s">
        <v>87</v>
      </c>
      <c r="E570" t="s">
        <v>90</v>
      </c>
      <c r="F570" t="s">
        <v>75</v>
      </c>
      <c r="G570" t="s">
        <v>81</v>
      </c>
      <c r="H570" t="s">
        <v>78</v>
      </c>
      <c r="I570" t="s">
        <v>8</v>
      </c>
      <c r="J570" t="s">
        <v>63</v>
      </c>
      <c r="K570">
        <v>0.8</v>
      </c>
      <c r="L570">
        <v>30</v>
      </c>
      <c r="M570" t="str">
        <f>_xlfn.XLOOKUP(SHCS[[#This Row],[QUERY]],NUTS[MEDIDA],NUTS[$SLD@T-NUT-1],0/0,0,1)&amp;".SLDPRT"</f>
        <v>13116.SLDPRT</v>
      </c>
      <c r="N570" t="str">
        <f>SHCS[[#This Row],[SERIE]]&amp;SHCS[[#This Row],[MEDIDA]]</f>
        <v>S40M5</v>
      </c>
      <c r="O570" t="str">
        <f>SHCS[[#This Row],[SCREW]]&amp;" "&amp;SHCS[[#This Row],[MEDIDA]]&amp;" X "&amp;SHCS[[#This Row],[PITCH]]&amp;" X "&amp;SHCS[[#This Row],[LENGTH]]&amp;".SLDASM"</f>
        <v>B18.3.4M M5 X 0.8 X 30.SLDASM</v>
      </c>
      <c r="P5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30 C/T-NUT S40</v>
      </c>
      <c r="Q5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30.SLDASM</v>
      </c>
      <c r="R57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1" spans="1:18" x14ac:dyDescent="0.25">
      <c r="A5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35</v>
      </c>
      <c r="B57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35</v>
      </c>
      <c r="C571" t="s">
        <v>86</v>
      </c>
      <c r="D571" t="s">
        <v>87</v>
      </c>
      <c r="E571" t="s">
        <v>90</v>
      </c>
      <c r="F571" t="s">
        <v>75</v>
      </c>
      <c r="G571" t="s">
        <v>81</v>
      </c>
      <c r="H571" t="s">
        <v>78</v>
      </c>
      <c r="I571" t="s">
        <v>8</v>
      </c>
      <c r="J571" t="s">
        <v>63</v>
      </c>
      <c r="K571">
        <v>0.8</v>
      </c>
      <c r="L571">
        <v>35</v>
      </c>
      <c r="M571" t="str">
        <f>_xlfn.XLOOKUP(SHCS[[#This Row],[QUERY]],NUTS[MEDIDA],NUTS[$SLD@T-NUT-1],0/0,0,1)&amp;".SLDPRT"</f>
        <v>13116.SLDPRT</v>
      </c>
      <c r="N571" t="str">
        <f>SHCS[[#This Row],[SERIE]]&amp;SHCS[[#This Row],[MEDIDA]]</f>
        <v>S40M5</v>
      </c>
      <c r="O571" t="str">
        <f>SHCS[[#This Row],[SCREW]]&amp;" "&amp;SHCS[[#This Row],[MEDIDA]]&amp;" X "&amp;SHCS[[#This Row],[PITCH]]&amp;" X "&amp;SHCS[[#This Row],[LENGTH]]&amp;".SLDASM"</f>
        <v>B18.3.4M M5 X 0.8 X 35.SLDASM</v>
      </c>
      <c r="P5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35 C/T-NUT S40</v>
      </c>
      <c r="Q5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35.SLDASM</v>
      </c>
      <c r="R57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2" spans="1:18" x14ac:dyDescent="0.25">
      <c r="A5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40</v>
      </c>
      <c r="B57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40</v>
      </c>
      <c r="C572" t="s">
        <v>86</v>
      </c>
      <c r="D572" t="s">
        <v>87</v>
      </c>
      <c r="E572" t="s">
        <v>90</v>
      </c>
      <c r="F572" t="s">
        <v>75</v>
      </c>
      <c r="G572" t="s">
        <v>81</v>
      </c>
      <c r="H572" t="s">
        <v>78</v>
      </c>
      <c r="I572" t="s">
        <v>8</v>
      </c>
      <c r="J572" t="s">
        <v>63</v>
      </c>
      <c r="K572">
        <v>0.8</v>
      </c>
      <c r="L572">
        <v>40</v>
      </c>
      <c r="M572" t="str">
        <f>_xlfn.XLOOKUP(SHCS[[#This Row],[QUERY]],NUTS[MEDIDA],NUTS[$SLD@T-NUT-1],0/0,0,1)&amp;".SLDPRT"</f>
        <v>13116.SLDPRT</v>
      </c>
      <c r="N572" t="str">
        <f>SHCS[[#This Row],[SERIE]]&amp;SHCS[[#This Row],[MEDIDA]]</f>
        <v>S40M5</v>
      </c>
      <c r="O572" t="str">
        <f>SHCS[[#This Row],[SCREW]]&amp;" "&amp;SHCS[[#This Row],[MEDIDA]]&amp;" X "&amp;SHCS[[#This Row],[PITCH]]&amp;" X "&amp;SHCS[[#This Row],[LENGTH]]&amp;".SLDASM"</f>
        <v>B18.3.4M M5 X 0.8 X 40.SLDASM</v>
      </c>
      <c r="P5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40 C/T-NUT S40</v>
      </c>
      <c r="Q5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40.SLDASM</v>
      </c>
      <c r="R572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3" spans="1:18" x14ac:dyDescent="0.25">
      <c r="A5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45</v>
      </c>
      <c r="B57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45</v>
      </c>
      <c r="C573" t="s">
        <v>86</v>
      </c>
      <c r="D573" t="s">
        <v>87</v>
      </c>
      <c r="E573" t="s">
        <v>90</v>
      </c>
      <c r="F573" t="s">
        <v>75</v>
      </c>
      <c r="G573" t="s">
        <v>81</v>
      </c>
      <c r="H573" t="s">
        <v>78</v>
      </c>
      <c r="I573" t="s">
        <v>8</v>
      </c>
      <c r="J573" t="s">
        <v>63</v>
      </c>
      <c r="K573">
        <v>0.8</v>
      </c>
      <c r="L573">
        <v>45</v>
      </c>
      <c r="M573" t="str">
        <f>_xlfn.XLOOKUP(SHCS[[#This Row],[QUERY]],NUTS[MEDIDA],NUTS[$SLD@T-NUT-1],0/0,0,1)&amp;".SLDPRT"</f>
        <v>13116.SLDPRT</v>
      </c>
      <c r="N573" t="str">
        <f>SHCS[[#This Row],[SERIE]]&amp;SHCS[[#This Row],[MEDIDA]]</f>
        <v>S40M5</v>
      </c>
      <c r="O573" t="str">
        <f>SHCS[[#This Row],[SCREW]]&amp;" "&amp;SHCS[[#This Row],[MEDIDA]]&amp;" X "&amp;SHCS[[#This Row],[PITCH]]&amp;" X "&amp;SHCS[[#This Row],[LENGTH]]&amp;".SLDASM"</f>
        <v>B18.3.4M M5 X 0.8 X 45.SLDASM</v>
      </c>
      <c r="P5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45 C/T-NUT S40</v>
      </c>
      <c r="Q5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45.SLDASM</v>
      </c>
      <c r="R573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4" spans="1:18" x14ac:dyDescent="0.25">
      <c r="A5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50</v>
      </c>
      <c r="B57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50</v>
      </c>
      <c r="C574" t="s">
        <v>86</v>
      </c>
      <c r="D574" t="s">
        <v>87</v>
      </c>
      <c r="E574" t="s">
        <v>90</v>
      </c>
      <c r="F574" t="s">
        <v>75</v>
      </c>
      <c r="G574" t="s">
        <v>81</v>
      </c>
      <c r="H574" t="s">
        <v>78</v>
      </c>
      <c r="I574" t="s">
        <v>8</v>
      </c>
      <c r="J574" t="s">
        <v>63</v>
      </c>
      <c r="K574">
        <v>0.8</v>
      </c>
      <c r="L574">
        <v>50</v>
      </c>
      <c r="M574" t="str">
        <f>_xlfn.XLOOKUP(SHCS[[#This Row],[QUERY]],NUTS[MEDIDA],NUTS[$SLD@T-NUT-1],0/0,0,1)&amp;".SLDPRT"</f>
        <v>13116.SLDPRT</v>
      </c>
      <c r="N574" t="str">
        <f>SHCS[[#This Row],[SERIE]]&amp;SHCS[[#This Row],[MEDIDA]]</f>
        <v>S40M5</v>
      </c>
      <c r="O574" t="str">
        <f>SHCS[[#This Row],[SCREW]]&amp;" "&amp;SHCS[[#This Row],[MEDIDA]]&amp;" X "&amp;SHCS[[#This Row],[PITCH]]&amp;" X "&amp;SHCS[[#This Row],[LENGTH]]&amp;".SLDASM"</f>
        <v>B18.3.4M M5 X 0.8 X 50.SLDASM</v>
      </c>
      <c r="P5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50 C/T-NUT S40</v>
      </c>
      <c r="Q5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50.SLDASM</v>
      </c>
      <c r="R574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5" spans="1:18" x14ac:dyDescent="0.25">
      <c r="A5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55</v>
      </c>
      <c r="B57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55</v>
      </c>
      <c r="C575" t="s">
        <v>86</v>
      </c>
      <c r="D575" t="s">
        <v>87</v>
      </c>
      <c r="E575" t="s">
        <v>90</v>
      </c>
      <c r="F575" t="s">
        <v>75</v>
      </c>
      <c r="G575" t="s">
        <v>81</v>
      </c>
      <c r="H575" t="s">
        <v>78</v>
      </c>
      <c r="I575" t="s">
        <v>8</v>
      </c>
      <c r="J575" t="s">
        <v>63</v>
      </c>
      <c r="K575">
        <v>0.8</v>
      </c>
      <c r="L575">
        <v>55</v>
      </c>
      <c r="M575" t="str">
        <f>_xlfn.XLOOKUP(SHCS[[#This Row],[QUERY]],NUTS[MEDIDA],NUTS[$SLD@T-NUT-1],0/0,0,1)&amp;".SLDPRT"</f>
        <v>13116.SLDPRT</v>
      </c>
      <c r="N575" t="str">
        <f>SHCS[[#This Row],[SERIE]]&amp;SHCS[[#This Row],[MEDIDA]]</f>
        <v>S40M5</v>
      </c>
      <c r="O575" t="str">
        <f>SHCS[[#This Row],[SCREW]]&amp;" "&amp;SHCS[[#This Row],[MEDIDA]]&amp;" X "&amp;SHCS[[#This Row],[PITCH]]&amp;" X "&amp;SHCS[[#This Row],[LENGTH]]&amp;".SLDASM"</f>
        <v>B18.3.4M M5 X 0.8 X 55.SLDASM</v>
      </c>
      <c r="P5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55 C/T-NUT S40</v>
      </c>
      <c r="Q5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55.SLDASM</v>
      </c>
      <c r="R575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6" spans="1:18" x14ac:dyDescent="0.25">
      <c r="A5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60</v>
      </c>
      <c r="B57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60</v>
      </c>
      <c r="C576" t="s">
        <v>86</v>
      </c>
      <c r="D576" t="s">
        <v>87</v>
      </c>
      <c r="E576" t="s">
        <v>90</v>
      </c>
      <c r="F576" t="s">
        <v>75</v>
      </c>
      <c r="G576" t="s">
        <v>81</v>
      </c>
      <c r="H576" t="s">
        <v>78</v>
      </c>
      <c r="I576" t="s">
        <v>8</v>
      </c>
      <c r="J576" t="s">
        <v>63</v>
      </c>
      <c r="K576">
        <v>0.8</v>
      </c>
      <c r="L576">
        <v>60</v>
      </c>
      <c r="M576" t="str">
        <f>_xlfn.XLOOKUP(SHCS[[#This Row],[QUERY]],NUTS[MEDIDA],NUTS[$SLD@T-NUT-1],0/0,0,1)&amp;".SLDPRT"</f>
        <v>13116.SLDPRT</v>
      </c>
      <c r="N576" t="str">
        <f>SHCS[[#This Row],[SERIE]]&amp;SHCS[[#This Row],[MEDIDA]]</f>
        <v>S40M5</v>
      </c>
      <c r="O576" t="str">
        <f>SHCS[[#This Row],[SCREW]]&amp;" "&amp;SHCS[[#This Row],[MEDIDA]]&amp;" X "&amp;SHCS[[#This Row],[PITCH]]&amp;" X "&amp;SHCS[[#This Row],[LENGTH]]&amp;".SLDASM"</f>
        <v>B18.3.4M M5 X 0.8 X 60.SLDASM</v>
      </c>
      <c r="P5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60 C/T-NUT S40</v>
      </c>
      <c r="Q5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60.SLDASM</v>
      </c>
      <c r="R576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7" spans="1:18" x14ac:dyDescent="0.25">
      <c r="A5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65</v>
      </c>
      <c r="B57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65</v>
      </c>
      <c r="C577" t="s">
        <v>86</v>
      </c>
      <c r="D577" t="s">
        <v>87</v>
      </c>
      <c r="E577" t="s">
        <v>90</v>
      </c>
      <c r="F577" t="s">
        <v>75</v>
      </c>
      <c r="G577" t="s">
        <v>81</v>
      </c>
      <c r="H577" t="s">
        <v>78</v>
      </c>
      <c r="I577" t="s">
        <v>8</v>
      </c>
      <c r="J577" t="s">
        <v>63</v>
      </c>
      <c r="K577">
        <v>0.8</v>
      </c>
      <c r="L577">
        <v>65</v>
      </c>
      <c r="M577" t="str">
        <f>_xlfn.XLOOKUP(SHCS[[#This Row],[QUERY]],NUTS[MEDIDA],NUTS[$SLD@T-NUT-1],0/0,0,1)&amp;".SLDPRT"</f>
        <v>13116.SLDPRT</v>
      </c>
      <c r="N577" t="str">
        <f>SHCS[[#This Row],[SERIE]]&amp;SHCS[[#This Row],[MEDIDA]]</f>
        <v>S40M5</v>
      </c>
      <c r="O577" t="str">
        <f>SHCS[[#This Row],[SCREW]]&amp;" "&amp;SHCS[[#This Row],[MEDIDA]]&amp;" X "&amp;SHCS[[#This Row],[PITCH]]&amp;" X "&amp;SHCS[[#This Row],[LENGTH]]&amp;".SLDASM"</f>
        <v>B18.3.4M M5 X 0.8 X 65.SLDASM</v>
      </c>
      <c r="P5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65 C/T-NUT S40</v>
      </c>
      <c r="Q5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65.SLDASM</v>
      </c>
      <c r="R577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8" spans="1:18" x14ac:dyDescent="0.25">
      <c r="A5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70</v>
      </c>
      <c r="B57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70</v>
      </c>
      <c r="C578" t="s">
        <v>86</v>
      </c>
      <c r="D578" t="s">
        <v>87</v>
      </c>
      <c r="E578" t="s">
        <v>90</v>
      </c>
      <c r="F578" t="s">
        <v>75</v>
      </c>
      <c r="G578" t="s">
        <v>81</v>
      </c>
      <c r="H578" t="s">
        <v>78</v>
      </c>
      <c r="I578" t="s">
        <v>8</v>
      </c>
      <c r="J578" t="s">
        <v>63</v>
      </c>
      <c r="K578">
        <v>0.8</v>
      </c>
      <c r="L578">
        <v>70</v>
      </c>
      <c r="M578" t="str">
        <f>_xlfn.XLOOKUP(SHCS[[#This Row],[QUERY]],NUTS[MEDIDA],NUTS[$SLD@T-NUT-1],0/0,0,1)&amp;".SLDPRT"</f>
        <v>13116.SLDPRT</v>
      </c>
      <c r="N578" t="str">
        <f>SHCS[[#This Row],[SERIE]]&amp;SHCS[[#This Row],[MEDIDA]]</f>
        <v>S40M5</v>
      </c>
      <c r="O578" t="str">
        <f>SHCS[[#This Row],[SCREW]]&amp;" "&amp;SHCS[[#This Row],[MEDIDA]]&amp;" X "&amp;SHCS[[#This Row],[PITCH]]&amp;" X "&amp;SHCS[[#This Row],[LENGTH]]&amp;".SLDASM"</f>
        <v>B18.3.4M M5 X 0.8 X 70.SLDASM</v>
      </c>
      <c r="P5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70 C/T-NUT S40</v>
      </c>
      <c r="Q5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70.SLDASM</v>
      </c>
      <c r="R578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79" spans="1:18" x14ac:dyDescent="0.25">
      <c r="A5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80</v>
      </c>
      <c r="B57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80</v>
      </c>
      <c r="C579" t="s">
        <v>86</v>
      </c>
      <c r="D579" t="s">
        <v>87</v>
      </c>
      <c r="E579" t="s">
        <v>90</v>
      </c>
      <c r="F579" t="s">
        <v>75</v>
      </c>
      <c r="G579" t="s">
        <v>81</v>
      </c>
      <c r="H579" t="s">
        <v>78</v>
      </c>
      <c r="I579" t="s">
        <v>8</v>
      </c>
      <c r="J579" t="s">
        <v>63</v>
      </c>
      <c r="K579">
        <v>0.8</v>
      </c>
      <c r="L579">
        <v>80</v>
      </c>
      <c r="M579" t="str">
        <f>_xlfn.XLOOKUP(SHCS[[#This Row],[QUERY]],NUTS[MEDIDA],NUTS[$SLD@T-NUT-1],0/0,0,1)&amp;".SLDPRT"</f>
        <v>13116.SLDPRT</v>
      </c>
      <c r="N579" t="str">
        <f>SHCS[[#This Row],[SERIE]]&amp;SHCS[[#This Row],[MEDIDA]]</f>
        <v>S40M5</v>
      </c>
      <c r="O579" t="str">
        <f>SHCS[[#This Row],[SCREW]]&amp;" "&amp;SHCS[[#This Row],[MEDIDA]]&amp;" X "&amp;SHCS[[#This Row],[PITCH]]&amp;" X "&amp;SHCS[[#This Row],[LENGTH]]&amp;".SLDASM"</f>
        <v>B18.3.4M M5 X 0.8 X 80.SLDASM</v>
      </c>
      <c r="P5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80 C/T-NUT S40</v>
      </c>
      <c r="Q5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80.SLDASM</v>
      </c>
      <c r="R579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80" spans="1:18" x14ac:dyDescent="0.25">
      <c r="A5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90</v>
      </c>
      <c r="B58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90</v>
      </c>
      <c r="C580" t="s">
        <v>86</v>
      </c>
      <c r="D580" t="s">
        <v>87</v>
      </c>
      <c r="E580" t="s">
        <v>90</v>
      </c>
      <c r="F580" t="s">
        <v>75</v>
      </c>
      <c r="G580" t="s">
        <v>81</v>
      </c>
      <c r="H580" t="s">
        <v>78</v>
      </c>
      <c r="I580" t="s">
        <v>8</v>
      </c>
      <c r="J580" t="s">
        <v>63</v>
      </c>
      <c r="K580">
        <v>0.8</v>
      </c>
      <c r="L580">
        <v>90</v>
      </c>
      <c r="M580" t="str">
        <f>_xlfn.XLOOKUP(SHCS[[#This Row],[QUERY]],NUTS[MEDIDA],NUTS[$SLD@T-NUT-1],0/0,0,1)&amp;".SLDPRT"</f>
        <v>13116.SLDPRT</v>
      </c>
      <c r="N580" t="str">
        <f>SHCS[[#This Row],[SERIE]]&amp;SHCS[[#This Row],[MEDIDA]]</f>
        <v>S40M5</v>
      </c>
      <c r="O580" t="str">
        <f>SHCS[[#This Row],[SCREW]]&amp;" "&amp;SHCS[[#This Row],[MEDIDA]]&amp;" X "&amp;SHCS[[#This Row],[PITCH]]&amp;" X "&amp;SHCS[[#This Row],[LENGTH]]&amp;".SLDASM"</f>
        <v>B18.3.4M M5 X 0.8 X 90.SLDASM</v>
      </c>
      <c r="P5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90 C/T-NUT S40</v>
      </c>
      <c r="Q5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90.SLDASM</v>
      </c>
      <c r="R580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81" spans="1:18" x14ac:dyDescent="0.25">
      <c r="A5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STEEL\M5\B18.3.4M SS W_T-NUT S40 M5 X 0.8 X 100</v>
      </c>
      <c r="B58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M5 X 0.8 X 100</v>
      </c>
      <c r="C581" t="s">
        <v>86</v>
      </c>
      <c r="D581" t="s">
        <v>87</v>
      </c>
      <c r="E581" t="s">
        <v>90</v>
      </c>
      <c r="F581" t="s">
        <v>75</v>
      </c>
      <c r="G581" t="s">
        <v>81</v>
      </c>
      <c r="H581" t="s">
        <v>78</v>
      </c>
      <c r="I581" t="s">
        <v>8</v>
      </c>
      <c r="J581" t="s">
        <v>63</v>
      </c>
      <c r="K581">
        <v>0.8</v>
      </c>
      <c r="L581">
        <v>100</v>
      </c>
      <c r="M581" t="str">
        <f>_xlfn.XLOOKUP(SHCS[[#This Row],[QUERY]],NUTS[MEDIDA],NUTS[$SLD@T-NUT-1],0/0,0,1)&amp;".SLDPRT"</f>
        <v>13116.SLDPRT</v>
      </c>
      <c r="N581" t="str">
        <f>SHCS[[#This Row],[SERIE]]&amp;SHCS[[#This Row],[MEDIDA]]</f>
        <v>S40M5</v>
      </c>
      <c r="O581" t="str">
        <f>SHCS[[#This Row],[SCREW]]&amp;" "&amp;SHCS[[#This Row],[MEDIDA]]&amp;" X "&amp;SHCS[[#This Row],[PITCH]]&amp;" X "&amp;SHCS[[#This Row],[LENGTH]]&amp;".SLDASM"</f>
        <v>B18.3.4M M5 X 0.8 X 100.SLDASM</v>
      </c>
      <c r="P5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100 C/T-NUT S40</v>
      </c>
      <c r="Q5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100.SLDASM</v>
      </c>
      <c r="R581" t="str">
        <f>FOLDER&amp;"T-NUTS\8020\"&amp;SHCS[[#This Row],[SERIE]]&amp;"\PARTS\"&amp;SHCS[[#This Row],[MEDIDA]]&amp;"\"&amp;SHCS[[#This Row],[T-NUT]]</f>
        <v>C:\LG\(DATA)\SW 2020\design libraries\FASTENERS\T-NUTS\8020\S40\PARTS\M5\13116.SLDPRT</v>
      </c>
    </row>
    <row r="582" spans="1:18" x14ac:dyDescent="0.25">
      <c r="A5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10</v>
      </c>
      <c r="B58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10</v>
      </c>
      <c r="C582" t="s">
        <v>86</v>
      </c>
      <c r="D582" t="s">
        <v>87</v>
      </c>
      <c r="E582" t="s">
        <v>90</v>
      </c>
      <c r="F582" t="s">
        <v>75</v>
      </c>
      <c r="G582" t="s">
        <v>81</v>
      </c>
      <c r="H582" t="s">
        <v>78</v>
      </c>
      <c r="I582" t="s">
        <v>9</v>
      </c>
      <c r="J582" t="s">
        <v>63</v>
      </c>
      <c r="K582">
        <v>1</v>
      </c>
      <c r="L582">
        <v>10</v>
      </c>
      <c r="M582" t="str">
        <f>_xlfn.XLOOKUP(SHCS[[#This Row],[QUERY]],NUTS[MEDIDA],NUTS[$SLD@T-NUT-1],0/0,0,1)&amp;".SLDPRT"</f>
        <v>13119.SLDPRT</v>
      </c>
      <c r="N582" t="str">
        <f>SHCS[[#This Row],[SERIE]]&amp;SHCS[[#This Row],[MEDIDA]]</f>
        <v>S40M6</v>
      </c>
      <c r="O582" t="str">
        <f>SHCS[[#This Row],[SCREW]]&amp;" "&amp;SHCS[[#This Row],[MEDIDA]]&amp;" X "&amp;SHCS[[#This Row],[PITCH]]&amp;" X "&amp;SHCS[[#This Row],[LENGTH]]&amp;".SLDASM"</f>
        <v>B18.3.4M M6 X 1 X 10.SLDASM</v>
      </c>
      <c r="P5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 C/T-NUT S40</v>
      </c>
      <c r="Q5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10.SLDASM</v>
      </c>
      <c r="R58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3" spans="1:18" x14ac:dyDescent="0.25">
      <c r="A5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12</v>
      </c>
      <c r="B58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12</v>
      </c>
      <c r="C583" t="s">
        <v>86</v>
      </c>
      <c r="D583" t="s">
        <v>87</v>
      </c>
      <c r="E583" t="s">
        <v>90</v>
      </c>
      <c r="F583" t="s">
        <v>75</v>
      </c>
      <c r="G583" t="s">
        <v>81</v>
      </c>
      <c r="H583" t="s">
        <v>78</v>
      </c>
      <c r="I583" t="s">
        <v>9</v>
      </c>
      <c r="J583" t="s">
        <v>63</v>
      </c>
      <c r="K583">
        <v>1</v>
      </c>
      <c r="L583">
        <v>12</v>
      </c>
      <c r="M583" t="str">
        <f>_xlfn.XLOOKUP(SHCS[[#This Row],[QUERY]],NUTS[MEDIDA],NUTS[$SLD@T-NUT-1],0/0,0,1)&amp;".SLDPRT"</f>
        <v>13119.SLDPRT</v>
      </c>
      <c r="N583" t="str">
        <f>SHCS[[#This Row],[SERIE]]&amp;SHCS[[#This Row],[MEDIDA]]</f>
        <v>S40M6</v>
      </c>
      <c r="O583" t="str">
        <f>SHCS[[#This Row],[SCREW]]&amp;" "&amp;SHCS[[#This Row],[MEDIDA]]&amp;" X "&amp;SHCS[[#This Row],[PITCH]]&amp;" X "&amp;SHCS[[#This Row],[LENGTH]]&amp;".SLDASM"</f>
        <v>B18.3.4M M6 X 1 X 12.SLDASM</v>
      </c>
      <c r="P5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 C/T-NUT S40</v>
      </c>
      <c r="Q5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12.SLDASM</v>
      </c>
      <c r="R58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4" spans="1:18" x14ac:dyDescent="0.25">
      <c r="A5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16</v>
      </c>
      <c r="B58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16</v>
      </c>
      <c r="C584" t="s">
        <v>86</v>
      </c>
      <c r="D584" t="s">
        <v>87</v>
      </c>
      <c r="E584" t="s">
        <v>90</v>
      </c>
      <c r="F584" t="s">
        <v>75</v>
      </c>
      <c r="G584" t="s">
        <v>81</v>
      </c>
      <c r="H584" t="s">
        <v>78</v>
      </c>
      <c r="I584" t="s">
        <v>9</v>
      </c>
      <c r="J584" t="s">
        <v>63</v>
      </c>
      <c r="K584">
        <v>1</v>
      </c>
      <c r="L584">
        <v>16</v>
      </c>
      <c r="M584" t="str">
        <f>_xlfn.XLOOKUP(SHCS[[#This Row],[QUERY]],NUTS[MEDIDA],NUTS[$SLD@T-NUT-1],0/0,0,1)&amp;".SLDPRT"</f>
        <v>13119.SLDPRT</v>
      </c>
      <c r="N584" t="str">
        <f>SHCS[[#This Row],[SERIE]]&amp;SHCS[[#This Row],[MEDIDA]]</f>
        <v>S40M6</v>
      </c>
      <c r="O584" t="str">
        <f>SHCS[[#This Row],[SCREW]]&amp;" "&amp;SHCS[[#This Row],[MEDIDA]]&amp;" X "&amp;SHCS[[#This Row],[PITCH]]&amp;" X "&amp;SHCS[[#This Row],[LENGTH]]&amp;".SLDASM"</f>
        <v>B18.3.4M M6 X 1 X 16.SLDASM</v>
      </c>
      <c r="P5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16 C/T-NUT S40</v>
      </c>
      <c r="Q5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16.SLDASM</v>
      </c>
      <c r="R58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5" spans="1:18" x14ac:dyDescent="0.25">
      <c r="A5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20</v>
      </c>
      <c r="B58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20</v>
      </c>
      <c r="C585" t="s">
        <v>86</v>
      </c>
      <c r="D585" t="s">
        <v>87</v>
      </c>
      <c r="E585" t="s">
        <v>90</v>
      </c>
      <c r="F585" t="s">
        <v>75</v>
      </c>
      <c r="G585" t="s">
        <v>81</v>
      </c>
      <c r="H585" t="s">
        <v>78</v>
      </c>
      <c r="I585" t="s">
        <v>9</v>
      </c>
      <c r="J585" t="s">
        <v>63</v>
      </c>
      <c r="K585">
        <v>1</v>
      </c>
      <c r="L585">
        <v>20</v>
      </c>
      <c r="M585" t="str">
        <f>_xlfn.XLOOKUP(SHCS[[#This Row],[QUERY]],NUTS[MEDIDA],NUTS[$SLD@T-NUT-1],0/0,0,1)&amp;".SLDPRT"</f>
        <v>13119.SLDPRT</v>
      </c>
      <c r="N585" t="str">
        <f>SHCS[[#This Row],[SERIE]]&amp;SHCS[[#This Row],[MEDIDA]]</f>
        <v>S40M6</v>
      </c>
      <c r="O585" t="str">
        <f>SHCS[[#This Row],[SCREW]]&amp;" "&amp;SHCS[[#This Row],[MEDIDA]]&amp;" X "&amp;SHCS[[#This Row],[PITCH]]&amp;" X "&amp;SHCS[[#This Row],[LENGTH]]&amp;".SLDASM"</f>
        <v>B18.3.4M M6 X 1 X 20.SLDASM</v>
      </c>
      <c r="P5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20 C/T-NUT S40</v>
      </c>
      <c r="Q5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20.SLDASM</v>
      </c>
      <c r="R58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6" spans="1:18" x14ac:dyDescent="0.25">
      <c r="A5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25</v>
      </c>
      <c r="B58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25</v>
      </c>
      <c r="C586" t="s">
        <v>86</v>
      </c>
      <c r="D586" t="s">
        <v>87</v>
      </c>
      <c r="E586" t="s">
        <v>90</v>
      </c>
      <c r="F586" t="s">
        <v>75</v>
      </c>
      <c r="G586" t="s">
        <v>81</v>
      </c>
      <c r="H586" t="s">
        <v>78</v>
      </c>
      <c r="I586" t="s">
        <v>9</v>
      </c>
      <c r="J586" t="s">
        <v>63</v>
      </c>
      <c r="K586">
        <v>1</v>
      </c>
      <c r="L586">
        <v>25</v>
      </c>
      <c r="M586" t="str">
        <f>_xlfn.XLOOKUP(SHCS[[#This Row],[QUERY]],NUTS[MEDIDA],NUTS[$SLD@T-NUT-1],0/0,0,1)&amp;".SLDPRT"</f>
        <v>13119.SLDPRT</v>
      </c>
      <c r="N586" t="str">
        <f>SHCS[[#This Row],[SERIE]]&amp;SHCS[[#This Row],[MEDIDA]]</f>
        <v>S40M6</v>
      </c>
      <c r="O586" t="str">
        <f>SHCS[[#This Row],[SCREW]]&amp;" "&amp;SHCS[[#This Row],[MEDIDA]]&amp;" X "&amp;SHCS[[#This Row],[PITCH]]&amp;" X "&amp;SHCS[[#This Row],[LENGTH]]&amp;".SLDASM"</f>
        <v>B18.3.4M M6 X 1 X 25.SLDASM</v>
      </c>
      <c r="P5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25 C/T-NUT S40</v>
      </c>
      <c r="Q5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25.SLDASM</v>
      </c>
      <c r="R58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7" spans="1:18" x14ac:dyDescent="0.25">
      <c r="A5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30</v>
      </c>
      <c r="B58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30</v>
      </c>
      <c r="C587" t="s">
        <v>86</v>
      </c>
      <c r="D587" t="s">
        <v>87</v>
      </c>
      <c r="E587" t="s">
        <v>90</v>
      </c>
      <c r="F587" t="s">
        <v>75</v>
      </c>
      <c r="G587" t="s">
        <v>81</v>
      </c>
      <c r="H587" t="s">
        <v>78</v>
      </c>
      <c r="I587" t="s">
        <v>9</v>
      </c>
      <c r="J587" t="s">
        <v>63</v>
      </c>
      <c r="K587">
        <v>1</v>
      </c>
      <c r="L587">
        <v>30</v>
      </c>
      <c r="M587" t="str">
        <f>_xlfn.XLOOKUP(SHCS[[#This Row],[QUERY]],NUTS[MEDIDA],NUTS[$SLD@T-NUT-1],0/0,0,1)&amp;".SLDPRT"</f>
        <v>13119.SLDPRT</v>
      </c>
      <c r="N587" t="str">
        <f>SHCS[[#This Row],[SERIE]]&amp;SHCS[[#This Row],[MEDIDA]]</f>
        <v>S40M6</v>
      </c>
      <c r="O587" t="str">
        <f>SHCS[[#This Row],[SCREW]]&amp;" "&amp;SHCS[[#This Row],[MEDIDA]]&amp;" X "&amp;SHCS[[#This Row],[PITCH]]&amp;" X "&amp;SHCS[[#This Row],[LENGTH]]&amp;".SLDASM"</f>
        <v>B18.3.4M M6 X 1 X 30.SLDASM</v>
      </c>
      <c r="P5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30 C/T-NUT S40</v>
      </c>
      <c r="Q5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30.SLDASM</v>
      </c>
      <c r="R58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8" spans="1:18" x14ac:dyDescent="0.25">
      <c r="A5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35</v>
      </c>
      <c r="B58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35</v>
      </c>
      <c r="C588" t="s">
        <v>86</v>
      </c>
      <c r="D588" t="s">
        <v>87</v>
      </c>
      <c r="E588" t="s">
        <v>90</v>
      </c>
      <c r="F588" t="s">
        <v>75</v>
      </c>
      <c r="G588" t="s">
        <v>81</v>
      </c>
      <c r="H588" t="s">
        <v>78</v>
      </c>
      <c r="I588" t="s">
        <v>9</v>
      </c>
      <c r="J588" t="s">
        <v>63</v>
      </c>
      <c r="K588">
        <v>1</v>
      </c>
      <c r="L588">
        <v>35</v>
      </c>
      <c r="M588" t="str">
        <f>_xlfn.XLOOKUP(SHCS[[#This Row],[QUERY]],NUTS[MEDIDA],NUTS[$SLD@T-NUT-1],0/0,0,1)&amp;".SLDPRT"</f>
        <v>13119.SLDPRT</v>
      </c>
      <c r="N588" t="str">
        <f>SHCS[[#This Row],[SERIE]]&amp;SHCS[[#This Row],[MEDIDA]]</f>
        <v>S40M6</v>
      </c>
      <c r="O588" t="str">
        <f>SHCS[[#This Row],[SCREW]]&amp;" "&amp;SHCS[[#This Row],[MEDIDA]]&amp;" X "&amp;SHCS[[#This Row],[PITCH]]&amp;" X "&amp;SHCS[[#This Row],[LENGTH]]&amp;".SLDASM"</f>
        <v>B18.3.4M M6 X 1 X 35.SLDASM</v>
      </c>
      <c r="P5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35 C/T-NUT S40</v>
      </c>
      <c r="Q5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35.SLDASM</v>
      </c>
      <c r="R58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89" spans="1:18" x14ac:dyDescent="0.25">
      <c r="A5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40</v>
      </c>
      <c r="B58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40</v>
      </c>
      <c r="C589" t="s">
        <v>86</v>
      </c>
      <c r="D589" t="s">
        <v>87</v>
      </c>
      <c r="E589" t="s">
        <v>90</v>
      </c>
      <c r="F589" t="s">
        <v>75</v>
      </c>
      <c r="G589" t="s">
        <v>81</v>
      </c>
      <c r="H589" t="s">
        <v>78</v>
      </c>
      <c r="I589" t="s">
        <v>9</v>
      </c>
      <c r="J589" t="s">
        <v>63</v>
      </c>
      <c r="K589">
        <v>1</v>
      </c>
      <c r="L589">
        <v>40</v>
      </c>
      <c r="M589" t="str">
        <f>_xlfn.XLOOKUP(SHCS[[#This Row],[QUERY]],NUTS[MEDIDA],NUTS[$SLD@T-NUT-1],0/0,0,1)&amp;".SLDPRT"</f>
        <v>13119.SLDPRT</v>
      </c>
      <c r="N589" t="str">
        <f>SHCS[[#This Row],[SERIE]]&amp;SHCS[[#This Row],[MEDIDA]]</f>
        <v>S40M6</v>
      </c>
      <c r="O589" t="str">
        <f>SHCS[[#This Row],[SCREW]]&amp;" "&amp;SHCS[[#This Row],[MEDIDA]]&amp;" X "&amp;SHCS[[#This Row],[PITCH]]&amp;" X "&amp;SHCS[[#This Row],[LENGTH]]&amp;".SLDASM"</f>
        <v>B18.3.4M M6 X 1 X 40.SLDASM</v>
      </c>
      <c r="P5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40 C/T-NUT S40</v>
      </c>
      <c r="Q5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40.SLDASM</v>
      </c>
      <c r="R58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0" spans="1:18" x14ac:dyDescent="0.25">
      <c r="A5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45</v>
      </c>
      <c r="B59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45</v>
      </c>
      <c r="C590" t="s">
        <v>86</v>
      </c>
      <c r="D590" t="s">
        <v>87</v>
      </c>
      <c r="E590" t="s">
        <v>90</v>
      </c>
      <c r="F590" t="s">
        <v>75</v>
      </c>
      <c r="G590" t="s">
        <v>81</v>
      </c>
      <c r="H590" t="s">
        <v>78</v>
      </c>
      <c r="I590" t="s">
        <v>9</v>
      </c>
      <c r="J590" t="s">
        <v>63</v>
      </c>
      <c r="K590">
        <v>1</v>
      </c>
      <c r="L590">
        <v>45</v>
      </c>
      <c r="M590" t="str">
        <f>_xlfn.XLOOKUP(SHCS[[#This Row],[QUERY]],NUTS[MEDIDA],NUTS[$SLD@T-NUT-1],0/0,0,1)&amp;".SLDPRT"</f>
        <v>13119.SLDPRT</v>
      </c>
      <c r="N590" t="str">
        <f>SHCS[[#This Row],[SERIE]]&amp;SHCS[[#This Row],[MEDIDA]]</f>
        <v>S40M6</v>
      </c>
      <c r="O590" t="str">
        <f>SHCS[[#This Row],[SCREW]]&amp;" "&amp;SHCS[[#This Row],[MEDIDA]]&amp;" X "&amp;SHCS[[#This Row],[PITCH]]&amp;" X "&amp;SHCS[[#This Row],[LENGTH]]&amp;".SLDASM"</f>
        <v>B18.3.4M M6 X 1 X 45.SLDASM</v>
      </c>
      <c r="P5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45 C/T-NUT S40</v>
      </c>
      <c r="Q5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45.SLDASM</v>
      </c>
      <c r="R59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1" spans="1:18" x14ac:dyDescent="0.25">
      <c r="A5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50</v>
      </c>
      <c r="B59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50</v>
      </c>
      <c r="C591" t="s">
        <v>86</v>
      </c>
      <c r="D591" t="s">
        <v>87</v>
      </c>
      <c r="E591" t="s">
        <v>90</v>
      </c>
      <c r="F591" t="s">
        <v>75</v>
      </c>
      <c r="G591" t="s">
        <v>81</v>
      </c>
      <c r="H591" t="s">
        <v>78</v>
      </c>
      <c r="I591" t="s">
        <v>9</v>
      </c>
      <c r="J591" t="s">
        <v>63</v>
      </c>
      <c r="K591">
        <v>1</v>
      </c>
      <c r="L591">
        <v>50</v>
      </c>
      <c r="M591" t="str">
        <f>_xlfn.XLOOKUP(SHCS[[#This Row],[QUERY]],NUTS[MEDIDA],NUTS[$SLD@T-NUT-1],0/0,0,1)&amp;".SLDPRT"</f>
        <v>13119.SLDPRT</v>
      </c>
      <c r="N591" t="str">
        <f>SHCS[[#This Row],[SERIE]]&amp;SHCS[[#This Row],[MEDIDA]]</f>
        <v>S40M6</v>
      </c>
      <c r="O591" t="str">
        <f>SHCS[[#This Row],[SCREW]]&amp;" "&amp;SHCS[[#This Row],[MEDIDA]]&amp;" X "&amp;SHCS[[#This Row],[PITCH]]&amp;" X "&amp;SHCS[[#This Row],[LENGTH]]&amp;".SLDASM"</f>
        <v>B18.3.4M M6 X 1 X 50.SLDASM</v>
      </c>
      <c r="P5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50 C/T-NUT S40</v>
      </c>
      <c r="Q5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50.SLDASM</v>
      </c>
      <c r="R591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2" spans="1:18" x14ac:dyDescent="0.25">
      <c r="A5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55</v>
      </c>
      <c r="B59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55</v>
      </c>
      <c r="C592" t="s">
        <v>86</v>
      </c>
      <c r="D592" t="s">
        <v>87</v>
      </c>
      <c r="E592" t="s">
        <v>90</v>
      </c>
      <c r="F592" t="s">
        <v>75</v>
      </c>
      <c r="G592" t="s">
        <v>81</v>
      </c>
      <c r="H592" t="s">
        <v>78</v>
      </c>
      <c r="I592" t="s">
        <v>9</v>
      </c>
      <c r="J592" t="s">
        <v>63</v>
      </c>
      <c r="K592">
        <v>1</v>
      </c>
      <c r="L592">
        <v>55</v>
      </c>
      <c r="M592" t="str">
        <f>_xlfn.XLOOKUP(SHCS[[#This Row],[QUERY]],NUTS[MEDIDA],NUTS[$SLD@T-NUT-1],0/0,0,1)&amp;".SLDPRT"</f>
        <v>13119.SLDPRT</v>
      </c>
      <c r="N592" t="str">
        <f>SHCS[[#This Row],[SERIE]]&amp;SHCS[[#This Row],[MEDIDA]]</f>
        <v>S40M6</v>
      </c>
      <c r="O592" t="str">
        <f>SHCS[[#This Row],[SCREW]]&amp;" "&amp;SHCS[[#This Row],[MEDIDA]]&amp;" X "&amp;SHCS[[#This Row],[PITCH]]&amp;" X "&amp;SHCS[[#This Row],[LENGTH]]&amp;".SLDASM"</f>
        <v>B18.3.4M M6 X 1 X 55.SLDASM</v>
      </c>
      <c r="P5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55 C/T-NUT S40</v>
      </c>
      <c r="Q5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55.SLDASM</v>
      </c>
      <c r="R592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3" spans="1:18" x14ac:dyDescent="0.25">
      <c r="A5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60</v>
      </c>
      <c r="B59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60</v>
      </c>
      <c r="C593" t="s">
        <v>86</v>
      </c>
      <c r="D593" t="s">
        <v>87</v>
      </c>
      <c r="E593" t="s">
        <v>90</v>
      </c>
      <c r="F593" t="s">
        <v>75</v>
      </c>
      <c r="G593" t="s">
        <v>81</v>
      </c>
      <c r="H593" t="s">
        <v>78</v>
      </c>
      <c r="I593" t="s">
        <v>9</v>
      </c>
      <c r="J593" t="s">
        <v>63</v>
      </c>
      <c r="K593">
        <v>1</v>
      </c>
      <c r="L593">
        <v>60</v>
      </c>
      <c r="M593" t="str">
        <f>_xlfn.XLOOKUP(SHCS[[#This Row],[QUERY]],NUTS[MEDIDA],NUTS[$SLD@T-NUT-1],0/0,0,1)&amp;".SLDPRT"</f>
        <v>13119.SLDPRT</v>
      </c>
      <c r="N593" t="str">
        <f>SHCS[[#This Row],[SERIE]]&amp;SHCS[[#This Row],[MEDIDA]]</f>
        <v>S40M6</v>
      </c>
      <c r="O593" t="str">
        <f>SHCS[[#This Row],[SCREW]]&amp;" "&amp;SHCS[[#This Row],[MEDIDA]]&amp;" X "&amp;SHCS[[#This Row],[PITCH]]&amp;" X "&amp;SHCS[[#This Row],[LENGTH]]&amp;".SLDASM"</f>
        <v>B18.3.4M M6 X 1 X 60.SLDASM</v>
      </c>
      <c r="P5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60 C/T-NUT S40</v>
      </c>
      <c r="Q5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60.SLDASM</v>
      </c>
      <c r="R593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4" spans="1:18" x14ac:dyDescent="0.25">
      <c r="A5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65</v>
      </c>
      <c r="B59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65</v>
      </c>
      <c r="C594" t="s">
        <v>86</v>
      </c>
      <c r="D594" t="s">
        <v>87</v>
      </c>
      <c r="E594" t="s">
        <v>90</v>
      </c>
      <c r="F594" t="s">
        <v>75</v>
      </c>
      <c r="G594" t="s">
        <v>81</v>
      </c>
      <c r="H594" t="s">
        <v>78</v>
      </c>
      <c r="I594" t="s">
        <v>9</v>
      </c>
      <c r="J594" t="s">
        <v>63</v>
      </c>
      <c r="K594">
        <v>1</v>
      </c>
      <c r="L594">
        <v>65</v>
      </c>
      <c r="M594" t="str">
        <f>_xlfn.XLOOKUP(SHCS[[#This Row],[QUERY]],NUTS[MEDIDA],NUTS[$SLD@T-NUT-1],0/0,0,1)&amp;".SLDPRT"</f>
        <v>13119.SLDPRT</v>
      </c>
      <c r="N594" t="str">
        <f>SHCS[[#This Row],[SERIE]]&amp;SHCS[[#This Row],[MEDIDA]]</f>
        <v>S40M6</v>
      </c>
      <c r="O594" t="str">
        <f>SHCS[[#This Row],[SCREW]]&amp;" "&amp;SHCS[[#This Row],[MEDIDA]]&amp;" X "&amp;SHCS[[#This Row],[PITCH]]&amp;" X "&amp;SHCS[[#This Row],[LENGTH]]&amp;".SLDASM"</f>
        <v>B18.3.4M M6 X 1 X 65.SLDASM</v>
      </c>
      <c r="P5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65 C/T-NUT S40</v>
      </c>
      <c r="Q5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65.SLDASM</v>
      </c>
      <c r="R594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5" spans="1:18" x14ac:dyDescent="0.25">
      <c r="A5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70</v>
      </c>
      <c r="B59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70</v>
      </c>
      <c r="C595" t="s">
        <v>86</v>
      </c>
      <c r="D595" t="s">
        <v>87</v>
      </c>
      <c r="E595" t="s">
        <v>90</v>
      </c>
      <c r="F595" t="s">
        <v>75</v>
      </c>
      <c r="G595" t="s">
        <v>81</v>
      </c>
      <c r="H595" t="s">
        <v>78</v>
      </c>
      <c r="I595" t="s">
        <v>9</v>
      </c>
      <c r="J595" t="s">
        <v>63</v>
      </c>
      <c r="K595">
        <v>1</v>
      </c>
      <c r="L595">
        <v>70</v>
      </c>
      <c r="M595" t="str">
        <f>_xlfn.XLOOKUP(SHCS[[#This Row],[QUERY]],NUTS[MEDIDA],NUTS[$SLD@T-NUT-1],0/0,0,1)&amp;".SLDPRT"</f>
        <v>13119.SLDPRT</v>
      </c>
      <c r="N595" t="str">
        <f>SHCS[[#This Row],[SERIE]]&amp;SHCS[[#This Row],[MEDIDA]]</f>
        <v>S40M6</v>
      </c>
      <c r="O595" t="str">
        <f>SHCS[[#This Row],[SCREW]]&amp;" "&amp;SHCS[[#This Row],[MEDIDA]]&amp;" X "&amp;SHCS[[#This Row],[PITCH]]&amp;" X "&amp;SHCS[[#This Row],[LENGTH]]&amp;".SLDASM"</f>
        <v>B18.3.4M M6 X 1 X 70.SLDASM</v>
      </c>
      <c r="P5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70 C/T-NUT S40</v>
      </c>
      <c r="Q5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70.SLDASM</v>
      </c>
      <c r="R595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6" spans="1:18" x14ac:dyDescent="0.25">
      <c r="A5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80</v>
      </c>
      <c r="B59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80</v>
      </c>
      <c r="C596" t="s">
        <v>86</v>
      </c>
      <c r="D596" t="s">
        <v>87</v>
      </c>
      <c r="E596" t="s">
        <v>90</v>
      </c>
      <c r="F596" t="s">
        <v>75</v>
      </c>
      <c r="G596" t="s">
        <v>81</v>
      </c>
      <c r="H596" t="s">
        <v>78</v>
      </c>
      <c r="I596" t="s">
        <v>9</v>
      </c>
      <c r="J596" t="s">
        <v>63</v>
      </c>
      <c r="K596">
        <v>1</v>
      </c>
      <c r="L596">
        <v>80</v>
      </c>
      <c r="M596" t="str">
        <f>_xlfn.XLOOKUP(SHCS[[#This Row],[QUERY]],NUTS[MEDIDA],NUTS[$SLD@T-NUT-1],0/0,0,1)&amp;".SLDPRT"</f>
        <v>13119.SLDPRT</v>
      </c>
      <c r="N596" t="str">
        <f>SHCS[[#This Row],[SERIE]]&amp;SHCS[[#This Row],[MEDIDA]]</f>
        <v>S40M6</v>
      </c>
      <c r="O596" t="str">
        <f>SHCS[[#This Row],[SCREW]]&amp;" "&amp;SHCS[[#This Row],[MEDIDA]]&amp;" X "&amp;SHCS[[#This Row],[PITCH]]&amp;" X "&amp;SHCS[[#This Row],[LENGTH]]&amp;".SLDASM"</f>
        <v>B18.3.4M M6 X 1 X 80.SLDASM</v>
      </c>
      <c r="P5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80 C/T-NUT S40</v>
      </c>
      <c r="Q5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80.SLDASM</v>
      </c>
      <c r="R596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7" spans="1:18" x14ac:dyDescent="0.25">
      <c r="A5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90</v>
      </c>
      <c r="B59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90</v>
      </c>
      <c r="C597" t="s">
        <v>86</v>
      </c>
      <c r="D597" t="s">
        <v>87</v>
      </c>
      <c r="E597" t="s">
        <v>90</v>
      </c>
      <c r="F597" t="s">
        <v>75</v>
      </c>
      <c r="G597" t="s">
        <v>81</v>
      </c>
      <c r="H597" t="s">
        <v>78</v>
      </c>
      <c r="I597" t="s">
        <v>9</v>
      </c>
      <c r="J597" t="s">
        <v>63</v>
      </c>
      <c r="K597">
        <v>1</v>
      </c>
      <c r="L597">
        <v>90</v>
      </c>
      <c r="M597" t="str">
        <f>_xlfn.XLOOKUP(SHCS[[#This Row],[QUERY]],NUTS[MEDIDA],NUTS[$SLD@T-NUT-1],0/0,0,1)&amp;".SLDPRT"</f>
        <v>13119.SLDPRT</v>
      </c>
      <c r="N597" t="str">
        <f>SHCS[[#This Row],[SERIE]]&amp;SHCS[[#This Row],[MEDIDA]]</f>
        <v>S40M6</v>
      </c>
      <c r="O597" t="str">
        <f>SHCS[[#This Row],[SCREW]]&amp;" "&amp;SHCS[[#This Row],[MEDIDA]]&amp;" X "&amp;SHCS[[#This Row],[PITCH]]&amp;" X "&amp;SHCS[[#This Row],[LENGTH]]&amp;".SLDASM"</f>
        <v>B18.3.4M M6 X 1 X 90.SLDASM</v>
      </c>
      <c r="P5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90 C/T-NUT S40</v>
      </c>
      <c r="Q5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90.SLDASM</v>
      </c>
      <c r="R597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8" spans="1:18" x14ac:dyDescent="0.25">
      <c r="A5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100</v>
      </c>
      <c r="B59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100</v>
      </c>
      <c r="C598" t="s">
        <v>86</v>
      </c>
      <c r="D598" t="s">
        <v>87</v>
      </c>
      <c r="E598" t="s">
        <v>90</v>
      </c>
      <c r="F598" t="s">
        <v>75</v>
      </c>
      <c r="G598" t="s">
        <v>81</v>
      </c>
      <c r="H598" t="s">
        <v>78</v>
      </c>
      <c r="I598" t="s">
        <v>9</v>
      </c>
      <c r="J598" t="s">
        <v>63</v>
      </c>
      <c r="K598">
        <v>1</v>
      </c>
      <c r="L598">
        <v>100</v>
      </c>
      <c r="M598" t="str">
        <f>_xlfn.XLOOKUP(SHCS[[#This Row],[QUERY]],NUTS[MEDIDA],NUTS[$SLD@T-NUT-1],0/0,0,1)&amp;".SLDPRT"</f>
        <v>13119.SLDPRT</v>
      </c>
      <c r="N598" t="str">
        <f>SHCS[[#This Row],[SERIE]]&amp;SHCS[[#This Row],[MEDIDA]]</f>
        <v>S40M6</v>
      </c>
      <c r="O598" t="str">
        <f>SHCS[[#This Row],[SCREW]]&amp;" "&amp;SHCS[[#This Row],[MEDIDA]]&amp;" X "&amp;SHCS[[#This Row],[PITCH]]&amp;" X "&amp;SHCS[[#This Row],[LENGTH]]&amp;".SLDASM"</f>
        <v>B18.3.4M M6 X 1 X 100.SLDASM</v>
      </c>
      <c r="P5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100 C/T-NUT S40</v>
      </c>
      <c r="Q5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100.SLDASM</v>
      </c>
      <c r="R598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599" spans="1:18" x14ac:dyDescent="0.25">
      <c r="A5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110</v>
      </c>
      <c r="B59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110</v>
      </c>
      <c r="C599" t="s">
        <v>86</v>
      </c>
      <c r="D599" t="s">
        <v>87</v>
      </c>
      <c r="E599" t="s">
        <v>90</v>
      </c>
      <c r="F599" t="s">
        <v>75</v>
      </c>
      <c r="G599" t="s">
        <v>81</v>
      </c>
      <c r="H599" t="s">
        <v>78</v>
      </c>
      <c r="I599" t="s">
        <v>9</v>
      </c>
      <c r="J599" t="s">
        <v>63</v>
      </c>
      <c r="K599">
        <v>1</v>
      </c>
      <c r="L599">
        <v>110</v>
      </c>
      <c r="M599" t="str">
        <f>_xlfn.XLOOKUP(SHCS[[#This Row],[QUERY]],NUTS[MEDIDA],NUTS[$SLD@T-NUT-1],0/0,0,1)&amp;".SLDPRT"</f>
        <v>13119.SLDPRT</v>
      </c>
      <c r="N599" t="str">
        <f>SHCS[[#This Row],[SERIE]]&amp;SHCS[[#This Row],[MEDIDA]]</f>
        <v>S40M6</v>
      </c>
      <c r="O599" t="str">
        <f>SHCS[[#This Row],[SCREW]]&amp;" "&amp;SHCS[[#This Row],[MEDIDA]]&amp;" X "&amp;SHCS[[#This Row],[PITCH]]&amp;" X "&amp;SHCS[[#This Row],[LENGTH]]&amp;".SLDASM"</f>
        <v>B18.3.4M M6 X 1 X 110.SLDASM</v>
      </c>
      <c r="P5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110 C/T-NUT S40</v>
      </c>
      <c r="Q5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110.SLDASM</v>
      </c>
      <c r="R599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600" spans="1:18" x14ac:dyDescent="0.25">
      <c r="A6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T-NUTS\8020\S40\ASSEMBLIES\B18.3.4M - SBHCS\STAINLESS STEEL\M6\B18.3.4M SS W_T-NUT S40 M6 X 1 X 120</v>
      </c>
      <c r="B60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S40 M6 X 1 X 120</v>
      </c>
      <c r="C600" t="s">
        <v>86</v>
      </c>
      <c r="D600" t="s">
        <v>87</v>
      </c>
      <c r="E600" t="s">
        <v>90</v>
      </c>
      <c r="F600" t="s">
        <v>75</v>
      </c>
      <c r="G600" t="s">
        <v>81</v>
      </c>
      <c r="H600" t="s">
        <v>78</v>
      </c>
      <c r="I600" t="s">
        <v>9</v>
      </c>
      <c r="J600" t="s">
        <v>63</v>
      </c>
      <c r="K600">
        <v>1</v>
      </c>
      <c r="L600">
        <v>120</v>
      </c>
      <c r="M600" t="str">
        <f>_xlfn.XLOOKUP(SHCS[[#This Row],[QUERY]],NUTS[MEDIDA],NUTS[$SLD@T-NUT-1],0/0,0,1)&amp;".SLDPRT"</f>
        <v>13119.SLDPRT</v>
      </c>
      <c r="N600" t="str">
        <f>SHCS[[#This Row],[SERIE]]&amp;SHCS[[#This Row],[MEDIDA]]</f>
        <v>S40M6</v>
      </c>
      <c r="O600" t="str">
        <f>SHCS[[#This Row],[SCREW]]&amp;" "&amp;SHCS[[#This Row],[MEDIDA]]&amp;" X "&amp;SHCS[[#This Row],[PITCH]]&amp;" X "&amp;SHCS[[#This Row],[LENGTH]]&amp;".SLDASM"</f>
        <v>B18.3.4M M6 X 1 X 120.SLDASM</v>
      </c>
      <c r="P6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120 C/T-NUT S40</v>
      </c>
      <c r="Q6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120.SLDASM</v>
      </c>
      <c r="R600" t="str">
        <f>FOLDER&amp;"T-NUTS\8020\"&amp;SHCS[[#This Row],[SERIE]]&amp;"\PARTS\"&amp;SHCS[[#This Row],[MEDIDA]]&amp;"\"&amp;SHCS[[#This Row],[T-NUT]]</f>
        <v>C:\LG\(DATA)\SW 2020\design libraries\FASTENERS\T-NUTS\8020\S40\PARTS\M6\13119.SLDPRT</v>
      </c>
    </row>
    <row r="601" spans="1:18" x14ac:dyDescent="0.25">
      <c r="A6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6</v>
      </c>
      <c r="B60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6</v>
      </c>
      <c r="C601" t="s">
        <v>86</v>
      </c>
      <c r="D601" t="s">
        <v>87</v>
      </c>
      <c r="E601" t="s">
        <v>90</v>
      </c>
      <c r="F601" t="s">
        <v>75</v>
      </c>
      <c r="G601" t="s">
        <v>81</v>
      </c>
      <c r="H601" t="s">
        <v>78</v>
      </c>
      <c r="I601" t="s">
        <v>7</v>
      </c>
      <c r="J601" t="s">
        <v>66</v>
      </c>
      <c r="K601">
        <v>0.7</v>
      </c>
      <c r="L601">
        <v>6</v>
      </c>
      <c r="M601" t="str">
        <f>_xlfn.XLOOKUP(SHCS[[#This Row],[QUERY]],NUTS[MEDIDA],NUTS[$SLD@T-NUT-1],0/0,0,1)&amp;".SLDPRT"</f>
        <v>13113.SLDPRT</v>
      </c>
      <c r="N601" t="str">
        <f>SHCS[[#This Row],[SERIE]]&amp;SHCS[[#This Row],[MEDIDA]]</f>
        <v>S30M4</v>
      </c>
      <c r="O601" t="str">
        <f>SHCS[[#This Row],[SCREW]]&amp;" "&amp;SHCS[[#This Row],[MEDIDA]]&amp;" X "&amp;SHCS[[#This Row],[PITCH]]&amp;" X "&amp;SHCS[[#This Row],[LENGTH]]&amp;".SLDASM"</f>
        <v>B18.3.4M M4 X 0.7 X 6.SLDASM</v>
      </c>
      <c r="P6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 C/T-NUT S30</v>
      </c>
      <c r="Q6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6.SLDASM</v>
      </c>
      <c r="R60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2" spans="1:18" x14ac:dyDescent="0.25">
      <c r="A6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8</v>
      </c>
      <c r="B60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8</v>
      </c>
      <c r="C602" t="s">
        <v>86</v>
      </c>
      <c r="D602" t="s">
        <v>87</v>
      </c>
      <c r="E602" t="s">
        <v>90</v>
      </c>
      <c r="F602" t="s">
        <v>75</v>
      </c>
      <c r="G602" t="s">
        <v>81</v>
      </c>
      <c r="H602" t="s">
        <v>78</v>
      </c>
      <c r="I602" t="s">
        <v>7</v>
      </c>
      <c r="J602" t="s">
        <v>66</v>
      </c>
      <c r="K602">
        <v>0.7</v>
      </c>
      <c r="L602">
        <v>8</v>
      </c>
      <c r="M602" t="str">
        <f>_xlfn.XLOOKUP(SHCS[[#This Row],[QUERY]],NUTS[MEDIDA],NUTS[$SLD@T-NUT-1],0/0,0,1)&amp;".SLDPRT"</f>
        <v>13113.SLDPRT</v>
      </c>
      <c r="N602" t="str">
        <f>SHCS[[#This Row],[SERIE]]&amp;SHCS[[#This Row],[MEDIDA]]</f>
        <v>S30M4</v>
      </c>
      <c r="O602" t="str">
        <f>SHCS[[#This Row],[SCREW]]&amp;" "&amp;SHCS[[#This Row],[MEDIDA]]&amp;" X "&amp;SHCS[[#This Row],[PITCH]]&amp;" X "&amp;SHCS[[#This Row],[LENGTH]]&amp;".SLDASM"</f>
        <v>B18.3.4M M4 X 0.7 X 8.SLDASM</v>
      </c>
      <c r="P6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8 C/T-NUT S30</v>
      </c>
      <c r="Q6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8.SLDASM</v>
      </c>
      <c r="R60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3" spans="1:18" x14ac:dyDescent="0.25">
      <c r="A6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10</v>
      </c>
      <c r="B60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10</v>
      </c>
      <c r="C603" t="s">
        <v>86</v>
      </c>
      <c r="D603" t="s">
        <v>87</v>
      </c>
      <c r="E603" t="s">
        <v>90</v>
      </c>
      <c r="F603" t="s">
        <v>75</v>
      </c>
      <c r="G603" t="s">
        <v>81</v>
      </c>
      <c r="H603" t="s">
        <v>78</v>
      </c>
      <c r="I603" t="s">
        <v>7</v>
      </c>
      <c r="J603" t="s">
        <v>66</v>
      </c>
      <c r="K603">
        <v>0.7</v>
      </c>
      <c r="L603">
        <v>10</v>
      </c>
      <c r="M603" t="str">
        <f>_xlfn.XLOOKUP(SHCS[[#This Row],[QUERY]],NUTS[MEDIDA],NUTS[$SLD@T-NUT-1],0/0,0,1)&amp;".SLDPRT"</f>
        <v>13113.SLDPRT</v>
      </c>
      <c r="N603" t="str">
        <f>SHCS[[#This Row],[SERIE]]&amp;SHCS[[#This Row],[MEDIDA]]</f>
        <v>S30M4</v>
      </c>
      <c r="O603" t="str">
        <f>SHCS[[#This Row],[SCREW]]&amp;" "&amp;SHCS[[#This Row],[MEDIDA]]&amp;" X "&amp;SHCS[[#This Row],[PITCH]]&amp;" X "&amp;SHCS[[#This Row],[LENGTH]]&amp;".SLDASM"</f>
        <v>B18.3.4M M4 X 0.7 X 10.SLDASM</v>
      </c>
      <c r="P6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10 C/T-NUT S30</v>
      </c>
      <c r="Q6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10.SLDASM</v>
      </c>
      <c r="R60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4" spans="1:18" x14ac:dyDescent="0.25">
      <c r="A6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12</v>
      </c>
      <c r="B60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12</v>
      </c>
      <c r="C604" t="s">
        <v>86</v>
      </c>
      <c r="D604" t="s">
        <v>87</v>
      </c>
      <c r="E604" t="s">
        <v>90</v>
      </c>
      <c r="F604" t="s">
        <v>75</v>
      </c>
      <c r="G604" t="s">
        <v>81</v>
      </c>
      <c r="H604" t="s">
        <v>78</v>
      </c>
      <c r="I604" t="s">
        <v>7</v>
      </c>
      <c r="J604" t="s">
        <v>66</v>
      </c>
      <c r="K604">
        <v>0.7</v>
      </c>
      <c r="L604">
        <v>12</v>
      </c>
      <c r="M604" t="str">
        <f>_xlfn.XLOOKUP(SHCS[[#This Row],[QUERY]],NUTS[MEDIDA],NUTS[$SLD@T-NUT-1],0/0,0,1)&amp;".SLDPRT"</f>
        <v>13113.SLDPRT</v>
      </c>
      <c r="N604" t="str">
        <f>SHCS[[#This Row],[SERIE]]&amp;SHCS[[#This Row],[MEDIDA]]</f>
        <v>S30M4</v>
      </c>
      <c r="O604" t="str">
        <f>SHCS[[#This Row],[SCREW]]&amp;" "&amp;SHCS[[#This Row],[MEDIDA]]&amp;" X "&amp;SHCS[[#This Row],[PITCH]]&amp;" X "&amp;SHCS[[#This Row],[LENGTH]]&amp;".SLDASM"</f>
        <v>B18.3.4M M4 X 0.7 X 12.SLDASM</v>
      </c>
      <c r="P6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12 C/T-NUT S30</v>
      </c>
      <c r="Q6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12.SLDASM</v>
      </c>
      <c r="R60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5" spans="1:18" x14ac:dyDescent="0.25">
      <c r="A6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16</v>
      </c>
      <c r="B60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16</v>
      </c>
      <c r="C605" t="s">
        <v>86</v>
      </c>
      <c r="D605" t="s">
        <v>87</v>
      </c>
      <c r="E605" t="s">
        <v>90</v>
      </c>
      <c r="F605" t="s">
        <v>75</v>
      </c>
      <c r="G605" t="s">
        <v>81</v>
      </c>
      <c r="H605" t="s">
        <v>78</v>
      </c>
      <c r="I605" t="s">
        <v>7</v>
      </c>
      <c r="J605" t="s">
        <v>66</v>
      </c>
      <c r="K605">
        <v>0.7</v>
      </c>
      <c r="L605">
        <v>16</v>
      </c>
      <c r="M605" t="str">
        <f>_xlfn.XLOOKUP(SHCS[[#This Row],[QUERY]],NUTS[MEDIDA],NUTS[$SLD@T-NUT-1],0/0,0,1)&amp;".SLDPRT"</f>
        <v>13113.SLDPRT</v>
      </c>
      <c r="N605" t="str">
        <f>SHCS[[#This Row],[SERIE]]&amp;SHCS[[#This Row],[MEDIDA]]</f>
        <v>S30M4</v>
      </c>
      <c r="O605" t="str">
        <f>SHCS[[#This Row],[SCREW]]&amp;" "&amp;SHCS[[#This Row],[MEDIDA]]&amp;" X "&amp;SHCS[[#This Row],[PITCH]]&amp;" X "&amp;SHCS[[#This Row],[LENGTH]]&amp;".SLDASM"</f>
        <v>B18.3.4M M4 X 0.7 X 16.SLDASM</v>
      </c>
      <c r="P6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16 C/T-NUT S30</v>
      </c>
      <c r="Q6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16.SLDASM</v>
      </c>
      <c r="R60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6" spans="1:18" x14ac:dyDescent="0.25">
      <c r="A6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20</v>
      </c>
      <c r="B60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20</v>
      </c>
      <c r="C606" t="s">
        <v>86</v>
      </c>
      <c r="D606" t="s">
        <v>87</v>
      </c>
      <c r="E606" t="s">
        <v>90</v>
      </c>
      <c r="F606" t="s">
        <v>75</v>
      </c>
      <c r="G606" t="s">
        <v>81</v>
      </c>
      <c r="H606" t="s">
        <v>78</v>
      </c>
      <c r="I606" t="s">
        <v>7</v>
      </c>
      <c r="J606" t="s">
        <v>66</v>
      </c>
      <c r="K606">
        <v>0.7</v>
      </c>
      <c r="L606">
        <v>20</v>
      </c>
      <c r="M606" t="str">
        <f>_xlfn.XLOOKUP(SHCS[[#This Row],[QUERY]],NUTS[MEDIDA],NUTS[$SLD@T-NUT-1],0/0,0,1)&amp;".SLDPRT"</f>
        <v>13113.SLDPRT</v>
      </c>
      <c r="N606" t="str">
        <f>SHCS[[#This Row],[SERIE]]&amp;SHCS[[#This Row],[MEDIDA]]</f>
        <v>S30M4</v>
      </c>
      <c r="O606" t="str">
        <f>SHCS[[#This Row],[SCREW]]&amp;" "&amp;SHCS[[#This Row],[MEDIDA]]&amp;" X "&amp;SHCS[[#This Row],[PITCH]]&amp;" X "&amp;SHCS[[#This Row],[LENGTH]]&amp;".SLDASM"</f>
        <v>B18.3.4M M4 X 0.7 X 20.SLDASM</v>
      </c>
      <c r="P6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20 C/T-NUT S30</v>
      </c>
      <c r="Q6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20.SLDASM</v>
      </c>
      <c r="R60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7" spans="1:18" x14ac:dyDescent="0.25">
      <c r="A6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25</v>
      </c>
      <c r="B60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25</v>
      </c>
      <c r="C607" t="s">
        <v>86</v>
      </c>
      <c r="D607" t="s">
        <v>87</v>
      </c>
      <c r="E607" t="s">
        <v>90</v>
      </c>
      <c r="F607" t="s">
        <v>75</v>
      </c>
      <c r="G607" t="s">
        <v>81</v>
      </c>
      <c r="H607" t="s">
        <v>78</v>
      </c>
      <c r="I607" t="s">
        <v>7</v>
      </c>
      <c r="J607" t="s">
        <v>66</v>
      </c>
      <c r="K607">
        <v>0.7</v>
      </c>
      <c r="L607">
        <v>25</v>
      </c>
      <c r="M607" t="str">
        <f>_xlfn.XLOOKUP(SHCS[[#This Row],[QUERY]],NUTS[MEDIDA],NUTS[$SLD@T-NUT-1],0/0,0,1)&amp;".SLDPRT"</f>
        <v>13113.SLDPRT</v>
      </c>
      <c r="N607" t="str">
        <f>SHCS[[#This Row],[SERIE]]&amp;SHCS[[#This Row],[MEDIDA]]</f>
        <v>S30M4</v>
      </c>
      <c r="O607" t="str">
        <f>SHCS[[#This Row],[SCREW]]&amp;" "&amp;SHCS[[#This Row],[MEDIDA]]&amp;" X "&amp;SHCS[[#This Row],[PITCH]]&amp;" X "&amp;SHCS[[#This Row],[LENGTH]]&amp;".SLDASM"</f>
        <v>B18.3.4M M4 X 0.7 X 25.SLDASM</v>
      </c>
      <c r="P6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25 C/T-NUT S30</v>
      </c>
      <c r="Q6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25.SLDASM</v>
      </c>
      <c r="R607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8" spans="1:18" x14ac:dyDescent="0.25">
      <c r="A6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30</v>
      </c>
      <c r="B60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30</v>
      </c>
      <c r="C608" t="s">
        <v>86</v>
      </c>
      <c r="D608" t="s">
        <v>87</v>
      </c>
      <c r="E608" t="s">
        <v>90</v>
      </c>
      <c r="F608" t="s">
        <v>75</v>
      </c>
      <c r="G608" t="s">
        <v>81</v>
      </c>
      <c r="H608" t="s">
        <v>78</v>
      </c>
      <c r="I608" t="s">
        <v>7</v>
      </c>
      <c r="J608" t="s">
        <v>66</v>
      </c>
      <c r="K608">
        <v>0.7</v>
      </c>
      <c r="L608">
        <v>30</v>
      </c>
      <c r="M608" t="str">
        <f>_xlfn.XLOOKUP(SHCS[[#This Row],[QUERY]],NUTS[MEDIDA],NUTS[$SLD@T-NUT-1],0/0,0,1)&amp;".SLDPRT"</f>
        <v>13113.SLDPRT</v>
      </c>
      <c r="N608" t="str">
        <f>SHCS[[#This Row],[SERIE]]&amp;SHCS[[#This Row],[MEDIDA]]</f>
        <v>S30M4</v>
      </c>
      <c r="O608" t="str">
        <f>SHCS[[#This Row],[SCREW]]&amp;" "&amp;SHCS[[#This Row],[MEDIDA]]&amp;" X "&amp;SHCS[[#This Row],[PITCH]]&amp;" X "&amp;SHCS[[#This Row],[LENGTH]]&amp;".SLDASM"</f>
        <v>B18.3.4M M4 X 0.7 X 30.SLDASM</v>
      </c>
      <c r="P6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30 C/T-NUT S30</v>
      </c>
      <c r="Q6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30.SLDASM</v>
      </c>
      <c r="R608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09" spans="1:18" x14ac:dyDescent="0.25">
      <c r="A6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35</v>
      </c>
      <c r="B60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35</v>
      </c>
      <c r="C609" t="s">
        <v>86</v>
      </c>
      <c r="D609" t="s">
        <v>87</v>
      </c>
      <c r="E609" t="s">
        <v>90</v>
      </c>
      <c r="F609" t="s">
        <v>75</v>
      </c>
      <c r="G609" t="s">
        <v>81</v>
      </c>
      <c r="H609" t="s">
        <v>78</v>
      </c>
      <c r="I609" t="s">
        <v>7</v>
      </c>
      <c r="J609" t="s">
        <v>66</v>
      </c>
      <c r="K609">
        <v>0.7</v>
      </c>
      <c r="L609">
        <v>35</v>
      </c>
      <c r="M609" t="str">
        <f>_xlfn.XLOOKUP(SHCS[[#This Row],[QUERY]],NUTS[MEDIDA],NUTS[$SLD@T-NUT-1],0/0,0,1)&amp;".SLDPRT"</f>
        <v>13113.SLDPRT</v>
      </c>
      <c r="N609" t="str">
        <f>SHCS[[#This Row],[SERIE]]&amp;SHCS[[#This Row],[MEDIDA]]</f>
        <v>S30M4</v>
      </c>
      <c r="O609" t="str">
        <f>SHCS[[#This Row],[SCREW]]&amp;" "&amp;SHCS[[#This Row],[MEDIDA]]&amp;" X "&amp;SHCS[[#This Row],[PITCH]]&amp;" X "&amp;SHCS[[#This Row],[LENGTH]]&amp;".SLDASM"</f>
        <v>B18.3.4M M4 X 0.7 X 35.SLDASM</v>
      </c>
      <c r="P6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35 C/T-NUT S30</v>
      </c>
      <c r="Q6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35.SLDASM</v>
      </c>
      <c r="R609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0" spans="1:18" x14ac:dyDescent="0.25">
      <c r="A6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40</v>
      </c>
      <c r="B61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40</v>
      </c>
      <c r="C610" t="s">
        <v>86</v>
      </c>
      <c r="D610" t="s">
        <v>87</v>
      </c>
      <c r="E610" t="s">
        <v>90</v>
      </c>
      <c r="F610" t="s">
        <v>75</v>
      </c>
      <c r="G610" t="s">
        <v>81</v>
      </c>
      <c r="H610" t="s">
        <v>78</v>
      </c>
      <c r="I610" t="s">
        <v>7</v>
      </c>
      <c r="J610" t="s">
        <v>66</v>
      </c>
      <c r="K610">
        <v>0.7</v>
      </c>
      <c r="L610">
        <v>40</v>
      </c>
      <c r="M610" t="str">
        <f>_xlfn.XLOOKUP(SHCS[[#This Row],[QUERY]],NUTS[MEDIDA],NUTS[$SLD@T-NUT-1],0/0,0,1)&amp;".SLDPRT"</f>
        <v>13113.SLDPRT</v>
      </c>
      <c r="N610" t="str">
        <f>SHCS[[#This Row],[SERIE]]&amp;SHCS[[#This Row],[MEDIDA]]</f>
        <v>S30M4</v>
      </c>
      <c r="O610" t="str">
        <f>SHCS[[#This Row],[SCREW]]&amp;" "&amp;SHCS[[#This Row],[MEDIDA]]&amp;" X "&amp;SHCS[[#This Row],[PITCH]]&amp;" X "&amp;SHCS[[#This Row],[LENGTH]]&amp;".SLDASM"</f>
        <v>B18.3.4M M4 X 0.7 X 40.SLDASM</v>
      </c>
      <c r="P6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40 C/T-NUT S30</v>
      </c>
      <c r="Q6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40.SLDASM</v>
      </c>
      <c r="R610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1" spans="1:18" x14ac:dyDescent="0.25">
      <c r="A6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45</v>
      </c>
      <c r="B61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45</v>
      </c>
      <c r="C611" t="s">
        <v>86</v>
      </c>
      <c r="D611" t="s">
        <v>87</v>
      </c>
      <c r="E611" t="s">
        <v>90</v>
      </c>
      <c r="F611" t="s">
        <v>75</v>
      </c>
      <c r="G611" t="s">
        <v>81</v>
      </c>
      <c r="H611" t="s">
        <v>78</v>
      </c>
      <c r="I611" t="s">
        <v>7</v>
      </c>
      <c r="J611" t="s">
        <v>66</v>
      </c>
      <c r="K611">
        <v>0.7</v>
      </c>
      <c r="L611">
        <v>45</v>
      </c>
      <c r="M611" t="str">
        <f>_xlfn.XLOOKUP(SHCS[[#This Row],[QUERY]],NUTS[MEDIDA],NUTS[$SLD@T-NUT-1],0/0,0,1)&amp;".SLDPRT"</f>
        <v>13113.SLDPRT</v>
      </c>
      <c r="N611" t="str">
        <f>SHCS[[#This Row],[SERIE]]&amp;SHCS[[#This Row],[MEDIDA]]</f>
        <v>S30M4</v>
      </c>
      <c r="O611" t="str">
        <f>SHCS[[#This Row],[SCREW]]&amp;" "&amp;SHCS[[#This Row],[MEDIDA]]&amp;" X "&amp;SHCS[[#This Row],[PITCH]]&amp;" X "&amp;SHCS[[#This Row],[LENGTH]]&amp;".SLDASM"</f>
        <v>B18.3.4M M4 X 0.7 X 45.SLDASM</v>
      </c>
      <c r="P6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45 C/T-NUT S30</v>
      </c>
      <c r="Q6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45.SLDASM</v>
      </c>
      <c r="R611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2" spans="1:18" x14ac:dyDescent="0.25">
      <c r="A6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50</v>
      </c>
      <c r="B61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50</v>
      </c>
      <c r="C612" t="s">
        <v>86</v>
      </c>
      <c r="D612" t="s">
        <v>87</v>
      </c>
      <c r="E612" t="s">
        <v>90</v>
      </c>
      <c r="F612" t="s">
        <v>75</v>
      </c>
      <c r="G612" t="s">
        <v>81</v>
      </c>
      <c r="H612" t="s">
        <v>78</v>
      </c>
      <c r="I612" t="s">
        <v>7</v>
      </c>
      <c r="J612" t="s">
        <v>66</v>
      </c>
      <c r="K612">
        <v>0.7</v>
      </c>
      <c r="L612">
        <v>50</v>
      </c>
      <c r="M612" t="str">
        <f>_xlfn.XLOOKUP(SHCS[[#This Row],[QUERY]],NUTS[MEDIDA],NUTS[$SLD@T-NUT-1],0/0,0,1)&amp;".SLDPRT"</f>
        <v>13113.SLDPRT</v>
      </c>
      <c r="N612" t="str">
        <f>SHCS[[#This Row],[SERIE]]&amp;SHCS[[#This Row],[MEDIDA]]</f>
        <v>S30M4</v>
      </c>
      <c r="O612" t="str">
        <f>SHCS[[#This Row],[SCREW]]&amp;" "&amp;SHCS[[#This Row],[MEDIDA]]&amp;" X "&amp;SHCS[[#This Row],[PITCH]]&amp;" X "&amp;SHCS[[#This Row],[LENGTH]]&amp;".SLDASM"</f>
        <v>B18.3.4M M4 X 0.7 X 50.SLDASM</v>
      </c>
      <c r="P6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50 C/T-NUT S30</v>
      </c>
      <c r="Q6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50.SLDASM</v>
      </c>
      <c r="R612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3" spans="1:18" x14ac:dyDescent="0.25">
      <c r="A6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55</v>
      </c>
      <c r="B61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55</v>
      </c>
      <c r="C613" t="s">
        <v>86</v>
      </c>
      <c r="D613" t="s">
        <v>87</v>
      </c>
      <c r="E613" t="s">
        <v>90</v>
      </c>
      <c r="F613" t="s">
        <v>75</v>
      </c>
      <c r="G613" t="s">
        <v>81</v>
      </c>
      <c r="H613" t="s">
        <v>78</v>
      </c>
      <c r="I613" t="s">
        <v>7</v>
      </c>
      <c r="J613" t="s">
        <v>66</v>
      </c>
      <c r="K613">
        <v>0.7</v>
      </c>
      <c r="L613">
        <v>55</v>
      </c>
      <c r="M613" t="str">
        <f>_xlfn.XLOOKUP(SHCS[[#This Row],[QUERY]],NUTS[MEDIDA],NUTS[$SLD@T-NUT-1],0/0,0,1)&amp;".SLDPRT"</f>
        <v>13113.SLDPRT</v>
      </c>
      <c r="N613" t="str">
        <f>SHCS[[#This Row],[SERIE]]&amp;SHCS[[#This Row],[MEDIDA]]</f>
        <v>S30M4</v>
      </c>
      <c r="O613" t="str">
        <f>SHCS[[#This Row],[SCREW]]&amp;" "&amp;SHCS[[#This Row],[MEDIDA]]&amp;" X "&amp;SHCS[[#This Row],[PITCH]]&amp;" X "&amp;SHCS[[#This Row],[LENGTH]]&amp;".SLDASM"</f>
        <v>B18.3.4M M4 X 0.7 X 55.SLDASM</v>
      </c>
      <c r="P6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55 C/T-NUT S30</v>
      </c>
      <c r="Q6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55.SLDASM</v>
      </c>
      <c r="R613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4" spans="1:18" x14ac:dyDescent="0.25">
      <c r="A6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60</v>
      </c>
      <c r="B61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60</v>
      </c>
      <c r="C614" t="s">
        <v>86</v>
      </c>
      <c r="D614" t="s">
        <v>87</v>
      </c>
      <c r="E614" t="s">
        <v>90</v>
      </c>
      <c r="F614" t="s">
        <v>75</v>
      </c>
      <c r="G614" t="s">
        <v>81</v>
      </c>
      <c r="H614" t="s">
        <v>78</v>
      </c>
      <c r="I614" t="s">
        <v>7</v>
      </c>
      <c r="J614" t="s">
        <v>66</v>
      </c>
      <c r="K614">
        <v>0.7</v>
      </c>
      <c r="L614">
        <v>60</v>
      </c>
      <c r="M614" t="str">
        <f>_xlfn.XLOOKUP(SHCS[[#This Row],[QUERY]],NUTS[MEDIDA],NUTS[$SLD@T-NUT-1],0/0,0,1)&amp;".SLDPRT"</f>
        <v>13113.SLDPRT</v>
      </c>
      <c r="N614" t="str">
        <f>SHCS[[#This Row],[SERIE]]&amp;SHCS[[#This Row],[MEDIDA]]</f>
        <v>S30M4</v>
      </c>
      <c r="O614" t="str">
        <f>SHCS[[#This Row],[SCREW]]&amp;" "&amp;SHCS[[#This Row],[MEDIDA]]&amp;" X "&amp;SHCS[[#This Row],[PITCH]]&amp;" X "&amp;SHCS[[#This Row],[LENGTH]]&amp;".SLDASM"</f>
        <v>B18.3.4M M4 X 0.7 X 60.SLDASM</v>
      </c>
      <c r="P6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60 C/T-NUT S30</v>
      </c>
      <c r="Q6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60.SLDASM</v>
      </c>
      <c r="R614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5" spans="1:18" x14ac:dyDescent="0.25">
      <c r="A6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65</v>
      </c>
      <c r="B61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65</v>
      </c>
      <c r="C615" t="s">
        <v>86</v>
      </c>
      <c r="D615" t="s">
        <v>87</v>
      </c>
      <c r="E615" t="s">
        <v>90</v>
      </c>
      <c r="F615" t="s">
        <v>75</v>
      </c>
      <c r="G615" t="s">
        <v>81</v>
      </c>
      <c r="H615" t="s">
        <v>78</v>
      </c>
      <c r="I615" t="s">
        <v>7</v>
      </c>
      <c r="J615" t="s">
        <v>66</v>
      </c>
      <c r="K615">
        <v>0.7</v>
      </c>
      <c r="L615">
        <v>65</v>
      </c>
      <c r="M615" t="str">
        <f>_xlfn.XLOOKUP(SHCS[[#This Row],[QUERY]],NUTS[MEDIDA],NUTS[$SLD@T-NUT-1],0/0,0,1)&amp;".SLDPRT"</f>
        <v>13113.SLDPRT</v>
      </c>
      <c r="N615" t="str">
        <f>SHCS[[#This Row],[SERIE]]&amp;SHCS[[#This Row],[MEDIDA]]</f>
        <v>S30M4</v>
      </c>
      <c r="O615" t="str">
        <f>SHCS[[#This Row],[SCREW]]&amp;" "&amp;SHCS[[#This Row],[MEDIDA]]&amp;" X "&amp;SHCS[[#This Row],[PITCH]]&amp;" X "&amp;SHCS[[#This Row],[LENGTH]]&amp;".SLDASM"</f>
        <v>B18.3.4M M4 X 0.7 X 65.SLDASM</v>
      </c>
      <c r="P6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65 C/T-NUT S30</v>
      </c>
      <c r="Q6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65.SLDASM</v>
      </c>
      <c r="R615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6" spans="1:18" x14ac:dyDescent="0.25">
      <c r="A6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STEEL\M4\B18.3.4M SS W_T-NUT S30 M4 X 0.7 X 70</v>
      </c>
      <c r="B61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M4 X 0.7 X 70</v>
      </c>
      <c r="C616" t="s">
        <v>86</v>
      </c>
      <c r="D616" t="s">
        <v>87</v>
      </c>
      <c r="E616" t="s">
        <v>90</v>
      </c>
      <c r="F616" t="s">
        <v>75</v>
      </c>
      <c r="G616" t="s">
        <v>81</v>
      </c>
      <c r="H616" t="s">
        <v>78</v>
      </c>
      <c r="I616" t="s">
        <v>7</v>
      </c>
      <c r="J616" t="s">
        <v>66</v>
      </c>
      <c r="K616">
        <v>0.7</v>
      </c>
      <c r="L616">
        <v>70</v>
      </c>
      <c r="M616" t="str">
        <f>_xlfn.XLOOKUP(SHCS[[#This Row],[QUERY]],NUTS[MEDIDA],NUTS[$SLD@T-NUT-1],0/0,0,1)&amp;".SLDPRT"</f>
        <v>13113.SLDPRT</v>
      </c>
      <c r="N616" t="str">
        <f>SHCS[[#This Row],[SERIE]]&amp;SHCS[[#This Row],[MEDIDA]]</f>
        <v>S30M4</v>
      </c>
      <c r="O616" t="str">
        <f>SHCS[[#This Row],[SCREW]]&amp;" "&amp;SHCS[[#This Row],[MEDIDA]]&amp;" X "&amp;SHCS[[#This Row],[PITCH]]&amp;" X "&amp;SHCS[[#This Row],[LENGTH]]&amp;".SLDASM"</f>
        <v>B18.3.4M M4 X 0.7 X 70.SLDASM</v>
      </c>
      <c r="P6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70 C/T-NUT S30</v>
      </c>
      <c r="Q6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70.SLDASM</v>
      </c>
      <c r="R616" t="str">
        <f>FOLDER&amp;"T-NUTS\8020\"&amp;SHCS[[#This Row],[SERIE]]&amp;"\PARTS\"&amp;SHCS[[#This Row],[MEDIDA]]&amp;"\"&amp;SHCS[[#This Row],[T-NUT]]</f>
        <v>C:\LG\(DATA)\SW 2020\design libraries\FASTENERS\T-NUTS\8020\S30\PARTS\M4\13113.SLDPRT</v>
      </c>
    </row>
    <row r="617" spans="1:18" x14ac:dyDescent="0.25">
      <c r="A6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8</v>
      </c>
      <c r="B61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8</v>
      </c>
      <c r="C617" t="s">
        <v>86</v>
      </c>
      <c r="D617" t="s">
        <v>87</v>
      </c>
      <c r="E617" t="s">
        <v>90</v>
      </c>
      <c r="F617" t="s">
        <v>75</v>
      </c>
      <c r="G617" t="s">
        <v>81</v>
      </c>
      <c r="H617" t="s">
        <v>78</v>
      </c>
      <c r="I617" t="s">
        <v>8</v>
      </c>
      <c r="J617" t="s">
        <v>66</v>
      </c>
      <c r="K617">
        <v>0.8</v>
      </c>
      <c r="L617">
        <v>8</v>
      </c>
      <c r="M617" t="str">
        <f>_xlfn.XLOOKUP(SHCS[[#This Row],[QUERY]],NUTS[MEDIDA],NUTS[$SLD@T-NUT-1],0/0,0,1)&amp;".SLDPRT"</f>
        <v>13115.SLDPRT</v>
      </c>
      <c r="N617" t="str">
        <f>SHCS[[#This Row],[SERIE]]&amp;SHCS[[#This Row],[MEDIDA]]</f>
        <v>S30M5</v>
      </c>
      <c r="O617" t="str">
        <f>SHCS[[#This Row],[SCREW]]&amp;" "&amp;SHCS[[#This Row],[MEDIDA]]&amp;" X "&amp;SHCS[[#This Row],[PITCH]]&amp;" X "&amp;SHCS[[#This Row],[LENGTH]]&amp;".SLDASM"</f>
        <v>B18.3.4M M5 X 0.8 X 8.SLDASM</v>
      </c>
      <c r="P6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 C/T-NUT S30</v>
      </c>
      <c r="Q6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8.SLDASM</v>
      </c>
      <c r="R61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18" spans="1:18" x14ac:dyDescent="0.25">
      <c r="A6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10</v>
      </c>
      <c r="B61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10</v>
      </c>
      <c r="C618" t="s">
        <v>86</v>
      </c>
      <c r="D618" t="s">
        <v>87</v>
      </c>
      <c r="E618" t="s">
        <v>90</v>
      </c>
      <c r="F618" t="s">
        <v>75</v>
      </c>
      <c r="G618" t="s">
        <v>81</v>
      </c>
      <c r="H618" t="s">
        <v>78</v>
      </c>
      <c r="I618" t="s">
        <v>8</v>
      </c>
      <c r="J618" t="s">
        <v>66</v>
      </c>
      <c r="K618">
        <v>0.8</v>
      </c>
      <c r="L618">
        <v>10</v>
      </c>
      <c r="M618" t="str">
        <f>_xlfn.XLOOKUP(SHCS[[#This Row],[QUERY]],NUTS[MEDIDA],NUTS[$SLD@T-NUT-1],0/0,0,1)&amp;".SLDPRT"</f>
        <v>13115.SLDPRT</v>
      </c>
      <c r="N618" t="str">
        <f>SHCS[[#This Row],[SERIE]]&amp;SHCS[[#This Row],[MEDIDA]]</f>
        <v>S30M5</v>
      </c>
      <c r="O618" t="str">
        <f>SHCS[[#This Row],[SCREW]]&amp;" "&amp;SHCS[[#This Row],[MEDIDA]]&amp;" X "&amp;SHCS[[#This Row],[PITCH]]&amp;" X "&amp;SHCS[[#This Row],[LENGTH]]&amp;".SLDASM"</f>
        <v>B18.3.4M M5 X 0.8 X 10.SLDASM</v>
      </c>
      <c r="P6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 C/T-NUT S30</v>
      </c>
      <c r="Q6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10.SLDASM</v>
      </c>
      <c r="R61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19" spans="1:18" x14ac:dyDescent="0.25">
      <c r="A6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12</v>
      </c>
      <c r="B61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12</v>
      </c>
      <c r="C619" t="s">
        <v>86</v>
      </c>
      <c r="D619" t="s">
        <v>87</v>
      </c>
      <c r="E619" t="s">
        <v>90</v>
      </c>
      <c r="F619" t="s">
        <v>75</v>
      </c>
      <c r="G619" t="s">
        <v>81</v>
      </c>
      <c r="H619" t="s">
        <v>78</v>
      </c>
      <c r="I619" t="s">
        <v>8</v>
      </c>
      <c r="J619" t="s">
        <v>66</v>
      </c>
      <c r="K619">
        <v>0.8</v>
      </c>
      <c r="L619">
        <v>12</v>
      </c>
      <c r="M619" t="str">
        <f>_xlfn.XLOOKUP(SHCS[[#This Row],[QUERY]],NUTS[MEDIDA],NUTS[$SLD@T-NUT-1],0/0,0,1)&amp;".SLDPRT"</f>
        <v>13115.SLDPRT</v>
      </c>
      <c r="N619" t="str">
        <f>SHCS[[#This Row],[SERIE]]&amp;SHCS[[#This Row],[MEDIDA]]</f>
        <v>S30M5</v>
      </c>
      <c r="O619" t="str">
        <f>SHCS[[#This Row],[SCREW]]&amp;" "&amp;SHCS[[#This Row],[MEDIDA]]&amp;" X "&amp;SHCS[[#This Row],[PITCH]]&amp;" X "&amp;SHCS[[#This Row],[LENGTH]]&amp;".SLDASM"</f>
        <v>B18.3.4M M5 X 0.8 X 12.SLDASM</v>
      </c>
      <c r="P6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12 C/T-NUT S30</v>
      </c>
      <c r="Q6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12.SLDASM</v>
      </c>
      <c r="R61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0" spans="1:18" x14ac:dyDescent="0.25">
      <c r="A6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16</v>
      </c>
      <c r="B62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16</v>
      </c>
      <c r="C620" t="s">
        <v>86</v>
      </c>
      <c r="D620" t="s">
        <v>87</v>
      </c>
      <c r="E620" t="s">
        <v>90</v>
      </c>
      <c r="F620" t="s">
        <v>75</v>
      </c>
      <c r="G620" t="s">
        <v>81</v>
      </c>
      <c r="H620" t="s">
        <v>78</v>
      </c>
      <c r="I620" t="s">
        <v>8</v>
      </c>
      <c r="J620" t="s">
        <v>66</v>
      </c>
      <c r="K620">
        <v>0.8</v>
      </c>
      <c r="L620">
        <v>16</v>
      </c>
      <c r="M620" t="str">
        <f>_xlfn.XLOOKUP(SHCS[[#This Row],[QUERY]],NUTS[MEDIDA],NUTS[$SLD@T-NUT-1],0/0,0,1)&amp;".SLDPRT"</f>
        <v>13115.SLDPRT</v>
      </c>
      <c r="N620" t="str">
        <f>SHCS[[#This Row],[SERIE]]&amp;SHCS[[#This Row],[MEDIDA]]</f>
        <v>S30M5</v>
      </c>
      <c r="O620" t="str">
        <f>SHCS[[#This Row],[SCREW]]&amp;" "&amp;SHCS[[#This Row],[MEDIDA]]&amp;" X "&amp;SHCS[[#This Row],[PITCH]]&amp;" X "&amp;SHCS[[#This Row],[LENGTH]]&amp;".SLDASM"</f>
        <v>B18.3.4M M5 X 0.8 X 16.SLDASM</v>
      </c>
      <c r="P6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16 C/T-NUT S30</v>
      </c>
      <c r="Q6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16.SLDASM</v>
      </c>
      <c r="R62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1" spans="1:18" x14ac:dyDescent="0.25">
      <c r="A6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20</v>
      </c>
      <c r="B62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20</v>
      </c>
      <c r="C621" t="s">
        <v>86</v>
      </c>
      <c r="D621" t="s">
        <v>87</v>
      </c>
      <c r="E621" t="s">
        <v>90</v>
      </c>
      <c r="F621" t="s">
        <v>75</v>
      </c>
      <c r="G621" t="s">
        <v>81</v>
      </c>
      <c r="H621" t="s">
        <v>78</v>
      </c>
      <c r="I621" t="s">
        <v>8</v>
      </c>
      <c r="J621" t="s">
        <v>66</v>
      </c>
      <c r="K621">
        <v>0.8</v>
      </c>
      <c r="L621">
        <v>20</v>
      </c>
      <c r="M621" t="str">
        <f>_xlfn.XLOOKUP(SHCS[[#This Row],[QUERY]],NUTS[MEDIDA],NUTS[$SLD@T-NUT-1],0/0,0,1)&amp;".SLDPRT"</f>
        <v>13115.SLDPRT</v>
      </c>
      <c r="N621" t="str">
        <f>SHCS[[#This Row],[SERIE]]&amp;SHCS[[#This Row],[MEDIDA]]</f>
        <v>S30M5</v>
      </c>
      <c r="O621" t="str">
        <f>SHCS[[#This Row],[SCREW]]&amp;" "&amp;SHCS[[#This Row],[MEDIDA]]&amp;" X "&amp;SHCS[[#This Row],[PITCH]]&amp;" X "&amp;SHCS[[#This Row],[LENGTH]]&amp;".SLDASM"</f>
        <v>B18.3.4M M5 X 0.8 X 20.SLDASM</v>
      </c>
      <c r="P6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20 C/T-NUT S30</v>
      </c>
      <c r="Q6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20.SLDASM</v>
      </c>
      <c r="R62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2" spans="1:18" x14ac:dyDescent="0.25">
      <c r="A6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25</v>
      </c>
      <c r="B62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25</v>
      </c>
      <c r="C622" t="s">
        <v>86</v>
      </c>
      <c r="D622" t="s">
        <v>87</v>
      </c>
      <c r="E622" t="s">
        <v>90</v>
      </c>
      <c r="F622" t="s">
        <v>75</v>
      </c>
      <c r="G622" t="s">
        <v>81</v>
      </c>
      <c r="H622" t="s">
        <v>78</v>
      </c>
      <c r="I622" t="s">
        <v>8</v>
      </c>
      <c r="J622" t="s">
        <v>66</v>
      </c>
      <c r="K622">
        <v>0.8</v>
      </c>
      <c r="L622">
        <v>25</v>
      </c>
      <c r="M622" t="str">
        <f>_xlfn.XLOOKUP(SHCS[[#This Row],[QUERY]],NUTS[MEDIDA],NUTS[$SLD@T-NUT-1],0/0,0,1)&amp;".SLDPRT"</f>
        <v>13115.SLDPRT</v>
      </c>
      <c r="N622" t="str">
        <f>SHCS[[#This Row],[SERIE]]&amp;SHCS[[#This Row],[MEDIDA]]</f>
        <v>S30M5</v>
      </c>
      <c r="O622" t="str">
        <f>SHCS[[#This Row],[SCREW]]&amp;" "&amp;SHCS[[#This Row],[MEDIDA]]&amp;" X "&amp;SHCS[[#This Row],[PITCH]]&amp;" X "&amp;SHCS[[#This Row],[LENGTH]]&amp;".SLDASM"</f>
        <v>B18.3.4M M5 X 0.8 X 25.SLDASM</v>
      </c>
      <c r="P6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25 C/T-NUT S30</v>
      </c>
      <c r="Q6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25.SLDASM</v>
      </c>
      <c r="R62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3" spans="1:18" x14ac:dyDescent="0.25">
      <c r="A6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30</v>
      </c>
      <c r="B62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30</v>
      </c>
      <c r="C623" t="s">
        <v>86</v>
      </c>
      <c r="D623" t="s">
        <v>87</v>
      </c>
      <c r="E623" t="s">
        <v>90</v>
      </c>
      <c r="F623" t="s">
        <v>75</v>
      </c>
      <c r="G623" t="s">
        <v>81</v>
      </c>
      <c r="H623" t="s">
        <v>78</v>
      </c>
      <c r="I623" t="s">
        <v>8</v>
      </c>
      <c r="J623" t="s">
        <v>66</v>
      </c>
      <c r="K623">
        <v>0.8</v>
      </c>
      <c r="L623">
        <v>30</v>
      </c>
      <c r="M623" t="str">
        <f>_xlfn.XLOOKUP(SHCS[[#This Row],[QUERY]],NUTS[MEDIDA],NUTS[$SLD@T-NUT-1],0/0,0,1)&amp;".SLDPRT"</f>
        <v>13115.SLDPRT</v>
      </c>
      <c r="N623" t="str">
        <f>SHCS[[#This Row],[SERIE]]&amp;SHCS[[#This Row],[MEDIDA]]</f>
        <v>S30M5</v>
      </c>
      <c r="O623" t="str">
        <f>SHCS[[#This Row],[SCREW]]&amp;" "&amp;SHCS[[#This Row],[MEDIDA]]&amp;" X "&amp;SHCS[[#This Row],[PITCH]]&amp;" X "&amp;SHCS[[#This Row],[LENGTH]]&amp;".SLDASM"</f>
        <v>B18.3.4M M5 X 0.8 X 30.SLDASM</v>
      </c>
      <c r="P6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30 C/T-NUT S30</v>
      </c>
      <c r="Q6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30.SLDASM</v>
      </c>
      <c r="R62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4" spans="1:18" x14ac:dyDescent="0.25">
      <c r="A6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35</v>
      </c>
      <c r="B62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35</v>
      </c>
      <c r="C624" t="s">
        <v>86</v>
      </c>
      <c r="D624" t="s">
        <v>87</v>
      </c>
      <c r="E624" t="s">
        <v>90</v>
      </c>
      <c r="F624" t="s">
        <v>75</v>
      </c>
      <c r="G624" t="s">
        <v>81</v>
      </c>
      <c r="H624" t="s">
        <v>78</v>
      </c>
      <c r="I624" t="s">
        <v>8</v>
      </c>
      <c r="J624" t="s">
        <v>66</v>
      </c>
      <c r="K624">
        <v>0.8</v>
      </c>
      <c r="L624">
        <v>35</v>
      </c>
      <c r="M624" t="str">
        <f>_xlfn.XLOOKUP(SHCS[[#This Row],[QUERY]],NUTS[MEDIDA],NUTS[$SLD@T-NUT-1],0/0,0,1)&amp;".SLDPRT"</f>
        <v>13115.SLDPRT</v>
      </c>
      <c r="N624" t="str">
        <f>SHCS[[#This Row],[SERIE]]&amp;SHCS[[#This Row],[MEDIDA]]</f>
        <v>S30M5</v>
      </c>
      <c r="O624" t="str">
        <f>SHCS[[#This Row],[SCREW]]&amp;" "&amp;SHCS[[#This Row],[MEDIDA]]&amp;" X "&amp;SHCS[[#This Row],[PITCH]]&amp;" X "&amp;SHCS[[#This Row],[LENGTH]]&amp;".SLDASM"</f>
        <v>B18.3.4M M5 X 0.8 X 35.SLDASM</v>
      </c>
      <c r="P6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35 C/T-NUT S30</v>
      </c>
      <c r="Q6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35.SLDASM</v>
      </c>
      <c r="R62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5" spans="1:18" x14ac:dyDescent="0.25">
      <c r="A6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40</v>
      </c>
      <c r="B62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40</v>
      </c>
      <c r="C625" t="s">
        <v>86</v>
      </c>
      <c r="D625" t="s">
        <v>87</v>
      </c>
      <c r="E625" t="s">
        <v>90</v>
      </c>
      <c r="F625" t="s">
        <v>75</v>
      </c>
      <c r="G625" t="s">
        <v>81</v>
      </c>
      <c r="H625" t="s">
        <v>78</v>
      </c>
      <c r="I625" t="s">
        <v>8</v>
      </c>
      <c r="J625" t="s">
        <v>66</v>
      </c>
      <c r="K625">
        <v>0.8</v>
      </c>
      <c r="L625">
        <v>40</v>
      </c>
      <c r="M625" t="str">
        <f>_xlfn.XLOOKUP(SHCS[[#This Row],[QUERY]],NUTS[MEDIDA],NUTS[$SLD@T-NUT-1],0/0,0,1)&amp;".SLDPRT"</f>
        <v>13115.SLDPRT</v>
      </c>
      <c r="N625" t="str">
        <f>SHCS[[#This Row],[SERIE]]&amp;SHCS[[#This Row],[MEDIDA]]</f>
        <v>S30M5</v>
      </c>
      <c r="O625" t="str">
        <f>SHCS[[#This Row],[SCREW]]&amp;" "&amp;SHCS[[#This Row],[MEDIDA]]&amp;" X "&amp;SHCS[[#This Row],[PITCH]]&amp;" X "&amp;SHCS[[#This Row],[LENGTH]]&amp;".SLDASM"</f>
        <v>B18.3.4M M5 X 0.8 X 40.SLDASM</v>
      </c>
      <c r="P6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40 C/T-NUT S30</v>
      </c>
      <c r="Q6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40.SLDASM</v>
      </c>
      <c r="R625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6" spans="1:18" x14ac:dyDescent="0.25">
      <c r="A6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45</v>
      </c>
      <c r="B62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45</v>
      </c>
      <c r="C626" t="s">
        <v>86</v>
      </c>
      <c r="D626" t="s">
        <v>87</v>
      </c>
      <c r="E626" t="s">
        <v>90</v>
      </c>
      <c r="F626" t="s">
        <v>75</v>
      </c>
      <c r="G626" t="s">
        <v>81</v>
      </c>
      <c r="H626" t="s">
        <v>78</v>
      </c>
      <c r="I626" t="s">
        <v>8</v>
      </c>
      <c r="J626" t="s">
        <v>66</v>
      </c>
      <c r="K626">
        <v>0.8</v>
      </c>
      <c r="L626">
        <v>45</v>
      </c>
      <c r="M626" t="str">
        <f>_xlfn.XLOOKUP(SHCS[[#This Row],[QUERY]],NUTS[MEDIDA],NUTS[$SLD@T-NUT-1],0/0,0,1)&amp;".SLDPRT"</f>
        <v>13115.SLDPRT</v>
      </c>
      <c r="N626" t="str">
        <f>SHCS[[#This Row],[SERIE]]&amp;SHCS[[#This Row],[MEDIDA]]</f>
        <v>S30M5</v>
      </c>
      <c r="O626" t="str">
        <f>SHCS[[#This Row],[SCREW]]&amp;" "&amp;SHCS[[#This Row],[MEDIDA]]&amp;" X "&amp;SHCS[[#This Row],[PITCH]]&amp;" X "&amp;SHCS[[#This Row],[LENGTH]]&amp;".SLDASM"</f>
        <v>B18.3.4M M5 X 0.8 X 45.SLDASM</v>
      </c>
      <c r="P6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45 C/T-NUT S30</v>
      </c>
      <c r="Q6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45.SLDASM</v>
      </c>
      <c r="R626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7" spans="1:18" x14ac:dyDescent="0.25">
      <c r="A6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50</v>
      </c>
      <c r="B62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50</v>
      </c>
      <c r="C627" t="s">
        <v>86</v>
      </c>
      <c r="D627" t="s">
        <v>87</v>
      </c>
      <c r="E627" t="s">
        <v>90</v>
      </c>
      <c r="F627" t="s">
        <v>75</v>
      </c>
      <c r="G627" t="s">
        <v>81</v>
      </c>
      <c r="H627" t="s">
        <v>78</v>
      </c>
      <c r="I627" t="s">
        <v>8</v>
      </c>
      <c r="J627" t="s">
        <v>66</v>
      </c>
      <c r="K627">
        <v>0.8</v>
      </c>
      <c r="L627">
        <v>50</v>
      </c>
      <c r="M627" t="str">
        <f>_xlfn.XLOOKUP(SHCS[[#This Row],[QUERY]],NUTS[MEDIDA],NUTS[$SLD@T-NUT-1],0/0,0,1)&amp;".SLDPRT"</f>
        <v>13115.SLDPRT</v>
      </c>
      <c r="N627" t="str">
        <f>SHCS[[#This Row],[SERIE]]&amp;SHCS[[#This Row],[MEDIDA]]</f>
        <v>S30M5</v>
      </c>
      <c r="O627" t="str">
        <f>SHCS[[#This Row],[SCREW]]&amp;" "&amp;SHCS[[#This Row],[MEDIDA]]&amp;" X "&amp;SHCS[[#This Row],[PITCH]]&amp;" X "&amp;SHCS[[#This Row],[LENGTH]]&amp;".SLDASM"</f>
        <v>B18.3.4M M5 X 0.8 X 50.SLDASM</v>
      </c>
      <c r="P6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50 C/T-NUT S30</v>
      </c>
      <c r="Q6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50.SLDASM</v>
      </c>
      <c r="R627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8" spans="1:18" x14ac:dyDescent="0.25">
      <c r="A6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55</v>
      </c>
      <c r="B62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55</v>
      </c>
      <c r="C628" t="s">
        <v>86</v>
      </c>
      <c r="D628" t="s">
        <v>87</v>
      </c>
      <c r="E628" t="s">
        <v>90</v>
      </c>
      <c r="F628" t="s">
        <v>75</v>
      </c>
      <c r="G628" t="s">
        <v>81</v>
      </c>
      <c r="H628" t="s">
        <v>78</v>
      </c>
      <c r="I628" t="s">
        <v>8</v>
      </c>
      <c r="J628" t="s">
        <v>66</v>
      </c>
      <c r="K628">
        <v>0.8</v>
      </c>
      <c r="L628">
        <v>55</v>
      </c>
      <c r="M628" t="str">
        <f>_xlfn.XLOOKUP(SHCS[[#This Row],[QUERY]],NUTS[MEDIDA],NUTS[$SLD@T-NUT-1],0/0,0,1)&amp;".SLDPRT"</f>
        <v>13115.SLDPRT</v>
      </c>
      <c r="N628" t="str">
        <f>SHCS[[#This Row],[SERIE]]&amp;SHCS[[#This Row],[MEDIDA]]</f>
        <v>S30M5</v>
      </c>
      <c r="O628" t="str">
        <f>SHCS[[#This Row],[SCREW]]&amp;" "&amp;SHCS[[#This Row],[MEDIDA]]&amp;" X "&amp;SHCS[[#This Row],[PITCH]]&amp;" X "&amp;SHCS[[#This Row],[LENGTH]]&amp;".SLDASM"</f>
        <v>B18.3.4M M5 X 0.8 X 55.SLDASM</v>
      </c>
      <c r="P6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55 C/T-NUT S30</v>
      </c>
      <c r="Q6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55.SLDASM</v>
      </c>
      <c r="R628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29" spans="1:18" x14ac:dyDescent="0.25">
      <c r="A6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60</v>
      </c>
      <c r="B62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60</v>
      </c>
      <c r="C629" t="s">
        <v>86</v>
      </c>
      <c r="D629" t="s">
        <v>87</v>
      </c>
      <c r="E629" t="s">
        <v>90</v>
      </c>
      <c r="F629" t="s">
        <v>75</v>
      </c>
      <c r="G629" t="s">
        <v>81</v>
      </c>
      <c r="H629" t="s">
        <v>78</v>
      </c>
      <c r="I629" t="s">
        <v>8</v>
      </c>
      <c r="J629" t="s">
        <v>66</v>
      </c>
      <c r="K629">
        <v>0.8</v>
      </c>
      <c r="L629">
        <v>60</v>
      </c>
      <c r="M629" t="str">
        <f>_xlfn.XLOOKUP(SHCS[[#This Row],[QUERY]],NUTS[MEDIDA],NUTS[$SLD@T-NUT-1],0/0,0,1)&amp;".SLDPRT"</f>
        <v>13115.SLDPRT</v>
      </c>
      <c r="N629" t="str">
        <f>SHCS[[#This Row],[SERIE]]&amp;SHCS[[#This Row],[MEDIDA]]</f>
        <v>S30M5</v>
      </c>
      <c r="O629" t="str">
        <f>SHCS[[#This Row],[SCREW]]&amp;" "&amp;SHCS[[#This Row],[MEDIDA]]&amp;" X "&amp;SHCS[[#This Row],[PITCH]]&amp;" X "&amp;SHCS[[#This Row],[LENGTH]]&amp;".SLDASM"</f>
        <v>B18.3.4M M5 X 0.8 X 60.SLDASM</v>
      </c>
      <c r="P6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60 C/T-NUT S30</v>
      </c>
      <c r="Q6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60.SLDASM</v>
      </c>
      <c r="R629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0" spans="1:18" x14ac:dyDescent="0.25">
      <c r="A63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65</v>
      </c>
      <c r="B63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65</v>
      </c>
      <c r="C630" t="s">
        <v>86</v>
      </c>
      <c r="D630" t="s">
        <v>87</v>
      </c>
      <c r="E630" t="s">
        <v>90</v>
      </c>
      <c r="F630" t="s">
        <v>75</v>
      </c>
      <c r="G630" t="s">
        <v>81</v>
      </c>
      <c r="H630" t="s">
        <v>78</v>
      </c>
      <c r="I630" t="s">
        <v>8</v>
      </c>
      <c r="J630" t="s">
        <v>66</v>
      </c>
      <c r="K630">
        <v>0.8</v>
      </c>
      <c r="L630">
        <v>65</v>
      </c>
      <c r="M630" t="str">
        <f>_xlfn.XLOOKUP(SHCS[[#This Row],[QUERY]],NUTS[MEDIDA],NUTS[$SLD@T-NUT-1],0/0,0,1)&amp;".SLDPRT"</f>
        <v>13115.SLDPRT</v>
      </c>
      <c r="N630" t="str">
        <f>SHCS[[#This Row],[SERIE]]&amp;SHCS[[#This Row],[MEDIDA]]</f>
        <v>S30M5</v>
      </c>
      <c r="O630" t="str">
        <f>SHCS[[#This Row],[SCREW]]&amp;" "&amp;SHCS[[#This Row],[MEDIDA]]&amp;" X "&amp;SHCS[[#This Row],[PITCH]]&amp;" X "&amp;SHCS[[#This Row],[LENGTH]]&amp;".SLDASM"</f>
        <v>B18.3.4M M5 X 0.8 X 65.SLDASM</v>
      </c>
      <c r="P63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65 C/T-NUT S30</v>
      </c>
      <c r="Q63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65.SLDASM</v>
      </c>
      <c r="R630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1" spans="1:18" x14ac:dyDescent="0.25">
      <c r="A63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70</v>
      </c>
      <c r="B63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70</v>
      </c>
      <c r="C631" t="s">
        <v>86</v>
      </c>
      <c r="D631" t="s">
        <v>87</v>
      </c>
      <c r="E631" t="s">
        <v>90</v>
      </c>
      <c r="F631" t="s">
        <v>75</v>
      </c>
      <c r="G631" t="s">
        <v>81</v>
      </c>
      <c r="H631" t="s">
        <v>78</v>
      </c>
      <c r="I631" t="s">
        <v>8</v>
      </c>
      <c r="J631" t="s">
        <v>66</v>
      </c>
      <c r="K631">
        <v>0.8</v>
      </c>
      <c r="L631">
        <v>70</v>
      </c>
      <c r="M631" t="str">
        <f>_xlfn.XLOOKUP(SHCS[[#This Row],[QUERY]],NUTS[MEDIDA],NUTS[$SLD@T-NUT-1],0/0,0,1)&amp;".SLDPRT"</f>
        <v>13115.SLDPRT</v>
      </c>
      <c r="N631" t="str">
        <f>SHCS[[#This Row],[SERIE]]&amp;SHCS[[#This Row],[MEDIDA]]</f>
        <v>S30M5</v>
      </c>
      <c r="O631" t="str">
        <f>SHCS[[#This Row],[SCREW]]&amp;" "&amp;SHCS[[#This Row],[MEDIDA]]&amp;" X "&amp;SHCS[[#This Row],[PITCH]]&amp;" X "&amp;SHCS[[#This Row],[LENGTH]]&amp;".SLDASM"</f>
        <v>B18.3.4M M5 X 0.8 X 70.SLDASM</v>
      </c>
      <c r="P63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70 C/T-NUT S30</v>
      </c>
      <c r="Q63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70.SLDASM</v>
      </c>
      <c r="R631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2" spans="1:18" x14ac:dyDescent="0.25">
      <c r="A63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80</v>
      </c>
      <c r="B63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80</v>
      </c>
      <c r="C632" t="s">
        <v>86</v>
      </c>
      <c r="D632" t="s">
        <v>87</v>
      </c>
      <c r="E632" t="s">
        <v>90</v>
      </c>
      <c r="F632" t="s">
        <v>75</v>
      </c>
      <c r="G632" t="s">
        <v>81</v>
      </c>
      <c r="H632" t="s">
        <v>78</v>
      </c>
      <c r="I632" t="s">
        <v>8</v>
      </c>
      <c r="J632" t="s">
        <v>66</v>
      </c>
      <c r="K632">
        <v>0.8</v>
      </c>
      <c r="L632">
        <v>80</v>
      </c>
      <c r="M632" t="str">
        <f>_xlfn.XLOOKUP(SHCS[[#This Row],[QUERY]],NUTS[MEDIDA],NUTS[$SLD@T-NUT-1],0/0,0,1)&amp;".SLDPRT"</f>
        <v>13115.SLDPRT</v>
      </c>
      <c r="N632" t="str">
        <f>SHCS[[#This Row],[SERIE]]&amp;SHCS[[#This Row],[MEDIDA]]</f>
        <v>S30M5</v>
      </c>
      <c r="O632" t="str">
        <f>SHCS[[#This Row],[SCREW]]&amp;" "&amp;SHCS[[#This Row],[MEDIDA]]&amp;" X "&amp;SHCS[[#This Row],[PITCH]]&amp;" X "&amp;SHCS[[#This Row],[LENGTH]]&amp;".SLDASM"</f>
        <v>B18.3.4M M5 X 0.8 X 80.SLDASM</v>
      </c>
      <c r="P63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80 C/T-NUT S30</v>
      </c>
      <c r="Q63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80.SLDASM</v>
      </c>
      <c r="R632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3" spans="1:18" x14ac:dyDescent="0.25">
      <c r="A63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90</v>
      </c>
      <c r="B63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90</v>
      </c>
      <c r="C633" t="s">
        <v>86</v>
      </c>
      <c r="D633" t="s">
        <v>87</v>
      </c>
      <c r="E633" t="s">
        <v>90</v>
      </c>
      <c r="F633" t="s">
        <v>75</v>
      </c>
      <c r="G633" t="s">
        <v>81</v>
      </c>
      <c r="H633" t="s">
        <v>78</v>
      </c>
      <c r="I633" t="s">
        <v>8</v>
      </c>
      <c r="J633" t="s">
        <v>66</v>
      </c>
      <c r="K633">
        <v>0.8</v>
      </c>
      <c r="L633">
        <v>90</v>
      </c>
      <c r="M633" t="str">
        <f>_xlfn.XLOOKUP(SHCS[[#This Row],[QUERY]],NUTS[MEDIDA],NUTS[$SLD@T-NUT-1],0/0,0,1)&amp;".SLDPRT"</f>
        <v>13115.SLDPRT</v>
      </c>
      <c r="N633" t="str">
        <f>SHCS[[#This Row],[SERIE]]&amp;SHCS[[#This Row],[MEDIDA]]</f>
        <v>S30M5</v>
      </c>
      <c r="O633" t="str">
        <f>SHCS[[#This Row],[SCREW]]&amp;" "&amp;SHCS[[#This Row],[MEDIDA]]&amp;" X "&amp;SHCS[[#This Row],[PITCH]]&amp;" X "&amp;SHCS[[#This Row],[LENGTH]]&amp;".SLDASM"</f>
        <v>B18.3.4M M5 X 0.8 X 90.SLDASM</v>
      </c>
      <c r="P63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90 C/T-NUT S30</v>
      </c>
      <c r="Q63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90.SLDASM</v>
      </c>
      <c r="R633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4" spans="1:18" x14ac:dyDescent="0.25">
      <c r="A63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STEEL\M5\B18.3.4M SS W_T-NUT S30 M5 X 0.8 X 100</v>
      </c>
      <c r="B63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M5 X 0.8 X 100</v>
      </c>
      <c r="C634" t="s">
        <v>86</v>
      </c>
      <c r="D634" t="s">
        <v>87</v>
      </c>
      <c r="E634" t="s">
        <v>90</v>
      </c>
      <c r="F634" t="s">
        <v>75</v>
      </c>
      <c r="G634" t="s">
        <v>81</v>
      </c>
      <c r="H634" t="s">
        <v>78</v>
      </c>
      <c r="I634" t="s">
        <v>8</v>
      </c>
      <c r="J634" t="s">
        <v>66</v>
      </c>
      <c r="K634">
        <v>0.8</v>
      </c>
      <c r="L634">
        <v>100</v>
      </c>
      <c r="M634" t="str">
        <f>_xlfn.XLOOKUP(SHCS[[#This Row],[QUERY]],NUTS[MEDIDA],NUTS[$SLD@T-NUT-1],0/0,0,1)&amp;".SLDPRT"</f>
        <v>13115.SLDPRT</v>
      </c>
      <c r="N634" t="str">
        <f>SHCS[[#This Row],[SERIE]]&amp;SHCS[[#This Row],[MEDIDA]]</f>
        <v>S30M5</v>
      </c>
      <c r="O634" t="str">
        <f>SHCS[[#This Row],[SCREW]]&amp;" "&amp;SHCS[[#This Row],[MEDIDA]]&amp;" X "&amp;SHCS[[#This Row],[PITCH]]&amp;" X "&amp;SHCS[[#This Row],[LENGTH]]&amp;".SLDASM"</f>
        <v>B18.3.4M M5 X 0.8 X 100.SLDASM</v>
      </c>
      <c r="P63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100 C/T-NUT S30</v>
      </c>
      <c r="Q63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100.SLDASM</v>
      </c>
      <c r="R634" t="str">
        <f>FOLDER&amp;"T-NUTS\8020\"&amp;SHCS[[#This Row],[SERIE]]&amp;"\PARTS\"&amp;SHCS[[#This Row],[MEDIDA]]&amp;"\"&amp;SHCS[[#This Row],[T-NUT]]</f>
        <v>C:\LG\(DATA)\SW 2020\design libraries\FASTENERS\T-NUTS\8020\S30\PARTS\M5\13115.SLDPRT</v>
      </c>
    </row>
    <row r="635" spans="1:18" x14ac:dyDescent="0.25">
      <c r="A63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10</v>
      </c>
      <c r="B63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10</v>
      </c>
      <c r="C635" t="s">
        <v>86</v>
      </c>
      <c r="D635" t="s">
        <v>87</v>
      </c>
      <c r="E635" t="s">
        <v>90</v>
      </c>
      <c r="F635" t="s">
        <v>75</v>
      </c>
      <c r="G635" t="s">
        <v>81</v>
      </c>
      <c r="H635" t="s">
        <v>78</v>
      </c>
      <c r="I635" t="s">
        <v>9</v>
      </c>
      <c r="J635" t="s">
        <v>66</v>
      </c>
      <c r="K635">
        <v>1</v>
      </c>
      <c r="L635">
        <v>10</v>
      </c>
      <c r="M635" t="str">
        <f>_xlfn.XLOOKUP(SHCS[[#This Row],[QUERY]],NUTS[MEDIDA],NUTS[$SLD@T-NUT-1],0/0,0,1)&amp;".SLDPRT"</f>
        <v>13117.SLDPRT</v>
      </c>
      <c r="N635" t="str">
        <f>SHCS[[#This Row],[SERIE]]&amp;SHCS[[#This Row],[MEDIDA]]</f>
        <v>S30M6</v>
      </c>
      <c r="O635" t="str">
        <f>SHCS[[#This Row],[SCREW]]&amp;" "&amp;SHCS[[#This Row],[MEDIDA]]&amp;" X "&amp;SHCS[[#This Row],[PITCH]]&amp;" X "&amp;SHCS[[#This Row],[LENGTH]]&amp;".SLDASM"</f>
        <v>B18.3.4M M6 X 1 X 10.SLDASM</v>
      </c>
      <c r="P63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 C/T-NUT S30</v>
      </c>
      <c r="Q63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10.SLDASM</v>
      </c>
      <c r="R63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36" spans="1:18" x14ac:dyDescent="0.25">
      <c r="A63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12</v>
      </c>
      <c r="B63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12</v>
      </c>
      <c r="C636" t="s">
        <v>86</v>
      </c>
      <c r="D636" t="s">
        <v>87</v>
      </c>
      <c r="E636" t="s">
        <v>90</v>
      </c>
      <c r="F636" t="s">
        <v>75</v>
      </c>
      <c r="G636" t="s">
        <v>81</v>
      </c>
      <c r="H636" t="s">
        <v>78</v>
      </c>
      <c r="I636" t="s">
        <v>9</v>
      </c>
      <c r="J636" t="s">
        <v>66</v>
      </c>
      <c r="K636">
        <v>1</v>
      </c>
      <c r="L636">
        <v>12</v>
      </c>
      <c r="M636" t="str">
        <f>_xlfn.XLOOKUP(SHCS[[#This Row],[QUERY]],NUTS[MEDIDA],NUTS[$SLD@T-NUT-1],0/0,0,1)&amp;".SLDPRT"</f>
        <v>13117.SLDPRT</v>
      </c>
      <c r="N636" t="str">
        <f>SHCS[[#This Row],[SERIE]]&amp;SHCS[[#This Row],[MEDIDA]]</f>
        <v>S30M6</v>
      </c>
      <c r="O636" t="str">
        <f>SHCS[[#This Row],[SCREW]]&amp;" "&amp;SHCS[[#This Row],[MEDIDA]]&amp;" X "&amp;SHCS[[#This Row],[PITCH]]&amp;" X "&amp;SHCS[[#This Row],[LENGTH]]&amp;".SLDASM"</f>
        <v>B18.3.4M M6 X 1 X 12.SLDASM</v>
      </c>
      <c r="P63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 C/T-NUT S30</v>
      </c>
      <c r="Q63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12.SLDASM</v>
      </c>
      <c r="R63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37" spans="1:18" x14ac:dyDescent="0.25">
      <c r="A63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16</v>
      </c>
      <c r="B63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16</v>
      </c>
      <c r="C637" t="s">
        <v>86</v>
      </c>
      <c r="D637" t="s">
        <v>87</v>
      </c>
      <c r="E637" t="s">
        <v>90</v>
      </c>
      <c r="F637" t="s">
        <v>75</v>
      </c>
      <c r="G637" t="s">
        <v>81</v>
      </c>
      <c r="H637" t="s">
        <v>78</v>
      </c>
      <c r="I637" t="s">
        <v>9</v>
      </c>
      <c r="J637" t="s">
        <v>66</v>
      </c>
      <c r="K637">
        <v>1</v>
      </c>
      <c r="L637">
        <v>16</v>
      </c>
      <c r="M637" t="str">
        <f>_xlfn.XLOOKUP(SHCS[[#This Row],[QUERY]],NUTS[MEDIDA],NUTS[$SLD@T-NUT-1],0/0,0,1)&amp;".SLDPRT"</f>
        <v>13117.SLDPRT</v>
      </c>
      <c r="N637" t="str">
        <f>SHCS[[#This Row],[SERIE]]&amp;SHCS[[#This Row],[MEDIDA]]</f>
        <v>S30M6</v>
      </c>
      <c r="O637" t="str">
        <f>SHCS[[#This Row],[SCREW]]&amp;" "&amp;SHCS[[#This Row],[MEDIDA]]&amp;" X "&amp;SHCS[[#This Row],[PITCH]]&amp;" X "&amp;SHCS[[#This Row],[LENGTH]]&amp;".SLDASM"</f>
        <v>B18.3.4M M6 X 1 X 16.SLDASM</v>
      </c>
      <c r="P63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16 C/T-NUT S30</v>
      </c>
      <c r="Q63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16.SLDASM</v>
      </c>
      <c r="R63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38" spans="1:18" x14ac:dyDescent="0.25">
      <c r="A63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20</v>
      </c>
      <c r="B63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20</v>
      </c>
      <c r="C638" t="s">
        <v>86</v>
      </c>
      <c r="D638" t="s">
        <v>87</v>
      </c>
      <c r="E638" t="s">
        <v>90</v>
      </c>
      <c r="F638" t="s">
        <v>75</v>
      </c>
      <c r="G638" t="s">
        <v>81</v>
      </c>
      <c r="H638" t="s">
        <v>78</v>
      </c>
      <c r="I638" t="s">
        <v>9</v>
      </c>
      <c r="J638" t="s">
        <v>66</v>
      </c>
      <c r="K638">
        <v>1</v>
      </c>
      <c r="L638">
        <v>20</v>
      </c>
      <c r="M638" t="str">
        <f>_xlfn.XLOOKUP(SHCS[[#This Row],[QUERY]],NUTS[MEDIDA],NUTS[$SLD@T-NUT-1],0/0,0,1)&amp;".SLDPRT"</f>
        <v>13117.SLDPRT</v>
      </c>
      <c r="N638" t="str">
        <f>SHCS[[#This Row],[SERIE]]&amp;SHCS[[#This Row],[MEDIDA]]</f>
        <v>S30M6</v>
      </c>
      <c r="O638" t="str">
        <f>SHCS[[#This Row],[SCREW]]&amp;" "&amp;SHCS[[#This Row],[MEDIDA]]&amp;" X "&amp;SHCS[[#This Row],[PITCH]]&amp;" X "&amp;SHCS[[#This Row],[LENGTH]]&amp;".SLDASM"</f>
        <v>B18.3.4M M6 X 1 X 20.SLDASM</v>
      </c>
      <c r="P63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20 C/T-NUT S30</v>
      </c>
      <c r="Q63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20.SLDASM</v>
      </c>
      <c r="R63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39" spans="1:18" x14ac:dyDescent="0.25">
      <c r="A63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25</v>
      </c>
      <c r="B63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25</v>
      </c>
      <c r="C639" t="s">
        <v>86</v>
      </c>
      <c r="D639" t="s">
        <v>87</v>
      </c>
      <c r="E639" t="s">
        <v>90</v>
      </c>
      <c r="F639" t="s">
        <v>75</v>
      </c>
      <c r="G639" t="s">
        <v>81</v>
      </c>
      <c r="H639" t="s">
        <v>78</v>
      </c>
      <c r="I639" t="s">
        <v>9</v>
      </c>
      <c r="J639" t="s">
        <v>66</v>
      </c>
      <c r="K639">
        <v>1</v>
      </c>
      <c r="L639">
        <v>25</v>
      </c>
      <c r="M639" t="str">
        <f>_xlfn.XLOOKUP(SHCS[[#This Row],[QUERY]],NUTS[MEDIDA],NUTS[$SLD@T-NUT-1],0/0,0,1)&amp;".SLDPRT"</f>
        <v>13117.SLDPRT</v>
      </c>
      <c r="N639" t="str">
        <f>SHCS[[#This Row],[SERIE]]&amp;SHCS[[#This Row],[MEDIDA]]</f>
        <v>S30M6</v>
      </c>
      <c r="O639" t="str">
        <f>SHCS[[#This Row],[SCREW]]&amp;" "&amp;SHCS[[#This Row],[MEDIDA]]&amp;" X "&amp;SHCS[[#This Row],[PITCH]]&amp;" X "&amp;SHCS[[#This Row],[LENGTH]]&amp;".SLDASM"</f>
        <v>B18.3.4M M6 X 1 X 25.SLDASM</v>
      </c>
      <c r="P63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25 C/T-NUT S30</v>
      </c>
      <c r="Q63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25.SLDASM</v>
      </c>
      <c r="R63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0" spans="1:18" x14ac:dyDescent="0.25">
      <c r="A64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30</v>
      </c>
      <c r="B64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30</v>
      </c>
      <c r="C640" t="s">
        <v>86</v>
      </c>
      <c r="D640" t="s">
        <v>87</v>
      </c>
      <c r="E640" t="s">
        <v>90</v>
      </c>
      <c r="F640" t="s">
        <v>75</v>
      </c>
      <c r="G640" t="s">
        <v>81</v>
      </c>
      <c r="H640" t="s">
        <v>78</v>
      </c>
      <c r="I640" t="s">
        <v>9</v>
      </c>
      <c r="J640" t="s">
        <v>66</v>
      </c>
      <c r="K640">
        <v>1</v>
      </c>
      <c r="L640">
        <v>30</v>
      </c>
      <c r="M640" t="str">
        <f>_xlfn.XLOOKUP(SHCS[[#This Row],[QUERY]],NUTS[MEDIDA],NUTS[$SLD@T-NUT-1],0/0,0,1)&amp;".SLDPRT"</f>
        <v>13117.SLDPRT</v>
      </c>
      <c r="N640" t="str">
        <f>SHCS[[#This Row],[SERIE]]&amp;SHCS[[#This Row],[MEDIDA]]</f>
        <v>S30M6</v>
      </c>
      <c r="O640" t="str">
        <f>SHCS[[#This Row],[SCREW]]&amp;" "&amp;SHCS[[#This Row],[MEDIDA]]&amp;" X "&amp;SHCS[[#This Row],[PITCH]]&amp;" X "&amp;SHCS[[#This Row],[LENGTH]]&amp;".SLDASM"</f>
        <v>B18.3.4M M6 X 1 X 30.SLDASM</v>
      </c>
      <c r="P64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30 C/T-NUT S30</v>
      </c>
      <c r="Q64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30.SLDASM</v>
      </c>
      <c r="R64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1" spans="1:18" x14ac:dyDescent="0.25">
      <c r="A64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35</v>
      </c>
      <c r="B64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35</v>
      </c>
      <c r="C641" t="s">
        <v>86</v>
      </c>
      <c r="D641" t="s">
        <v>87</v>
      </c>
      <c r="E641" t="s">
        <v>90</v>
      </c>
      <c r="F641" t="s">
        <v>75</v>
      </c>
      <c r="G641" t="s">
        <v>81</v>
      </c>
      <c r="H641" t="s">
        <v>78</v>
      </c>
      <c r="I641" t="s">
        <v>9</v>
      </c>
      <c r="J641" t="s">
        <v>66</v>
      </c>
      <c r="K641">
        <v>1</v>
      </c>
      <c r="L641">
        <v>35</v>
      </c>
      <c r="M641" t="str">
        <f>_xlfn.XLOOKUP(SHCS[[#This Row],[QUERY]],NUTS[MEDIDA],NUTS[$SLD@T-NUT-1],0/0,0,1)&amp;".SLDPRT"</f>
        <v>13117.SLDPRT</v>
      </c>
      <c r="N641" t="str">
        <f>SHCS[[#This Row],[SERIE]]&amp;SHCS[[#This Row],[MEDIDA]]</f>
        <v>S30M6</v>
      </c>
      <c r="O641" t="str">
        <f>SHCS[[#This Row],[SCREW]]&amp;" "&amp;SHCS[[#This Row],[MEDIDA]]&amp;" X "&amp;SHCS[[#This Row],[PITCH]]&amp;" X "&amp;SHCS[[#This Row],[LENGTH]]&amp;".SLDASM"</f>
        <v>B18.3.4M M6 X 1 X 35.SLDASM</v>
      </c>
      <c r="P64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35 C/T-NUT S30</v>
      </c>
      <c r="Q64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35.SLDASM</v>
      </c>
      <c r="R64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2" spans="1:18" x14ac:dyDescent="0.25">
      <c r="A64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40</v>
      </c>
      <c r="B64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40</v>
      </c>
      <c r="C642" t="s">
        <v>86</v>
      </c>
      <c r="D642" t="s">
        <v>87</v>
      </c>
      <c r="E642" t="s">
        <v>90</v>
      </c>
      <c r="F642" t="s">
        <v>75</v>
      </c>
      <c r="G642" t="s">
        <v>81</v>
      </c>
      <c r="H642" t="s">
        <v>78</v>
      </c>
      <c r="I642" t="s">
        <v>9</v>
      </c>
      <c r="J642" t="s">
        <v>66</v>
      </c>
      <c r="K642">
        <v>1</v>
      </c>
      <c r="L642">
        <v>40</v>
      </c>
      <c r="M642" t="str">
        <f>_xlfn.XLOOKUP(SHCS[[#This Row],[QUERY]],NUTS[MEDIDA],NUTS[$SLD@T-NUT-1],0/0,0,1)&amp;".SLDPRT"</f>
        <v>13117.SLDPRT</v>
      </c>
      <c r="N642" t="str">
        <f>SHCS[[#This Row],[SERIE]]&amp;SHCS[[#This Row],[MEDIDA]]</f>
        <v>S30M6</v>
      </c>
      <c r="O642" t="str">
        <f>SHCS[[#This Row],[SCREW]]&amp;" "&amp;SHCS[[#This Row],[MEDIDA]]&amp;" X "&amp;SHCS[[#This Row],[PITCH]]&amp;" X "&amp;SHCS[[#This Row],[LENGTH]]&amp;".SLDASM"</f>
        <v>B18.3.4M M6 X 1 X 40.SLDASM</v>
      </c>
      <c r="P64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40 C/T-NUT S30</v>
      </c>
      <c r="Q64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40.SLDASM</v>
      </c>
      <c r="R64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3" spans="1:18" x14ac:dyDescent="0.25">
      <c r="A64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45</v>
      </c>
      <c r="B64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45</v>
      </c>
      <c r="C643" t="s">
        <v>86</v>
      </c>
      <c r="D643" t="s">
        <v>87</v>
      </c>
      <c r="E643" t="s">
        <v>90</v>
      </c>
      <c r="F643" t="s">
        <v>75</v>
      </c>
      <c r="G643" t="s">
        <v>81</v>
      </c>
      <c r="H643" t="s">
        <v>78</v>
      </c>
      <c r="I643" t="s">
        <v>9</v>
      </c>
      <c r="J643" t="s">
        <v>66</v>
      </c>
      <c r="K643">
        <v>1</v>
      </c>
      <c r="L643">
        <v>45</v>
      </c>
      <c r="M643" t="str">
        <f>_xlfn.XLOOKUP(SHCS[[#This Row],[QUERY]],NUTS[MEDIDA],NUTS[$SLD@T-NUT-1],0/0,0,1)&amp;".SLDPRT"</f>
        <v>13117.SLDPRT</v>
      </c>
      <c r="N643" t="str">
        <f>SHCS[[#This Row],[SERIE]]&amp;SHCS[[#This Row],[MEDIDA]]</f>
        <v>S30M6</v>
      </c>
      <c r="O643" t="str">
        <f>SHCS[[#This Row],[SCREW]]&amp;" "&amp;SHCS[[#This Row],[MEDIDA]]&amp;" X "&amp;SHCS[[#This Row],[PITCH]]&amp;" X "&amp;SHCS[[#This Row],[LENGTH]]&amp;".SLDASM"</f>
        <v>B18.3.4M M6 X 1 X 45.SLDASM</v>
      </c>
      <c r="P64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45 C/T-NUT S30</v>
      </c>
      <c r="Q64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45.SLDASM</v>
      </c>
      <c r="R64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4" spans="1:18" x14ac:dyDescent="0.25">
      <c r="A64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50</v>
      </c>
      <c r="B64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50</v>
      </c>
      <c r="C644" t="s">
        <v>86</v>
      </c>
      <c r="D644" t="s">
        <v>87</v>
      </c>
      <c r="E644" t="s">
        <v>90</v>
      </c>
      <c r="F644" t="s">
        <v>75</v>
      </c>
      <c r="G644" t="s">
        <v>81</v>
      </c>
      <c r="H644" t="s">
        <v>78</v>
      </c>
      <c r="I644" t="s">
        <v>9</v>
      </c>
      <c r="J644" t="s">
        <v>66</v>
      </c>
      <c r="K644">
        <v>1</v>
      </c>
      <c r="L644">
        <v>50</v>
      </c>
      <c r="M644" t="str">
        <f>_xlfn.XLOOKUP(SHCS[[#This Row],[QUERY]],NUTS[MEDIDA],NUTS[$SLD@T-NUT-1],0/0,0,1)&amp;".SLDPRT"</f>
        <v>13117.SLDPRT</v>
      </c>
      <c r="N644" t="str">
        <f>SHCS[[#This Row],[SERIE]]&amp;SHCS[[#This Row],[MEDIDA]]</f>
        <v>S30M6</v>
      </c>
      <c r="O644" t="str">
        <f>SHCS[[#This Row],[SCREW]]&amp;" "&amp;SHCS[[#This Row],[MEDIDA]]&amp;" X "&amp;SHCS[[#This Row],[PITCH]]&amp;" X "&amp;SHCS[[#This Row],[LENGTH]]&amp;".SLDASM"</f>
        <v>B18.3.4M M6 X 1 X 50.SLDASM</v>
      </c>
      <c r="P64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50 C/T-NUT S30</v>
      </c>
      <c r="Q64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50.SLDASM</v>
      </c>
      <c r="R644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5" spans="1:18" x14ac:dyDescent="0.25">
      <c r="A64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55</v>
      </c>
      <c r="B64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55</v>
      </c>
      <c r="C645" t="s">
        <v>86</v>
      </c>
      <c r="D645" t="s">
        <v>87</v>
      </c>
      <c r="E645" t="s">
        <v>90</v>
      </c>
      <c r="F645" t="s">
        <v>75</v>
      </c>
      <c r="G645" t="s">
        <v>81</v>
      </c>
      <c r="H645" t="s">
        <v>78</v>
      </c>
      <c r="I645" t="s">
        <v>9</v>
      </c>
      <c r="J645" t="s">
        <v>66</v>
      </c>
      <c r="K645">
        <v>1</v>
      </c>
      <c r="L645">
        <v>55</v>
      </c>
      <c r="M645" t="str">
        <f>_xlfn.XLOOKUP(SHCS[[#This Row],[QUERY]],NUTS[MEDIDA],NUTS[$SLD@T-NUT-1],0/0,0,1)&amp;".SLDPRT"</f>
        <v>13117.SLDPRT</v>
      </c>
      <c r="N645" t="str">
        <f>SHCS[[#This Row],[SERIE]]&amp;SHCS[[#This Row],[MEDIDA]]</f>
        <v>S30M6</v>
      </c>
      <c r="O645" t="str">
        <f>SHCS[[#This Row],[SCREW]]&amp;" "&amp;SHCS[[#This Row],[MEDIDA]]&amp;" X "&amp;SHCS[[#This Row],[PITCH]]&amp;" X "&amp;SHCS[[#This Row],[LENGTH]]&amp;".SLDASM"</f>
        <v>B18.3.4M M6 X 1 X 55.SLDASM</v>
      </c>
      <c r="P64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55 C/T-NUT S30</v>
      </c>
      <c r="Q64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55.SLDASM</v>
      </c>
      <c r="R645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6" spans="1:18" x14ac:dyDescent="0.25">
      <c r="A64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60</v>
      </c>
      <c r="B64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60</v>
      </c>
      <c r="C646" t="s">
        <v>86</v>
      </c>
      <c r="D646" t="s">
        <v>87</v>
      </c>
      <c r="E646" t="s">
        <v>90</v>
      </c>
      <c r="F646" t="s">
        <v>75</v>
      </c>
      <c r="G646" t="s">
        <v>81</v>
      </c>
      <c r="H646" t="s">
        <v>78</v>
      </c>
      <c r="I646" t="s">
        <v>9</v>
      </c>
      <c r="J646" t="s">
        <v>66</v>
      </c>
      <c r="K646">
        <v>1</v>
      </c>
      <c r="L646">
        <v>60</v>
      </c>
      <c r="M646" t="str">
        <f>_xlfn.XLOOKUP(SHCS[[#This Row],[QUERY]],NUTS[MEDIDA],NUTS[$SLD@T-NUT-1],0/0,0,1)&amp;".SLDPRT"</f>
        <v>13117.SLDPRT</v>
      </c>
      <c r="N646" t="str">
        <f>SHCS[[#This Row],[SERIE]]&amp;SHCS[[#This Row],[MEDIDA]]</f>
        <v>S30M6</v>
      </c>
      <c r="O646" t="str">
        <f>SHCS[[#This Row],[SCREW]]&amp;" "&amp;SHCS[[#This Row],[MEDIDA]]&amp;" X "&amp;SHCS[[#This Row],[PITCH]]&amp;" X "&amp;SHCS[[#This Row],[LENGTH]]&amp;".SLDASM"</f>
        <v>B18.3.4M M6 X 1 X 60.SLDASM</v>
      </c>
      <c r="P64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60 C/T-NUT S30</v>
      </c>
      <c r="Q64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60.SLDASM</v>
      </c>
      <c r="R646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7" spans="1:18" x14ac:dyDescent="0.25">
      <c r="A64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65</v>
      </c>
      <c r="B64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65</v>
      </c>
      <c r="C647" t="s">
        <v>86</v>
      </c>
      <c r="D647" t="s">
        <v>87</v>
      </c>
      <c r="E647" t="s">
        <v>90</v>
      </c>
      <c r="F647" t="s">
        <v>75</v>
      </c>
      <c r="G647" t="s">
        <v>81</v>
      </c>
      <c r="H647" t="s">
        <v>78</v>
      </c>
      <c r="I647" t="s">
        <v>9</v>
      </c>
      <c r="J647" t="s">
        <v>66</v>
      </c>
      <c r="K647">
        <v>1</v>
      </c>
      <c r="L647">
        <v>65</v>
      </c>
      <c r="M647" t="str">
        <f>_xlfn.XLOOKUP(SHCS[[#This Row],[QUERY]],NUTS[MEDIDA],NUTS[$SLD@T-NUT-1],0/0,0,1)&amp;".SLDPRT"</f>
        <v>13117.SLDPRT</v>
      </c>
      <c r="N647" t="str">
        <f>SHCS[[#This Row],[SERIE]]&amp;SHCS[[#This Row],[MEDIDA]]</f>
        <v>S30M6</v>
      </c>
      <c r="O647" t="str">
        <f>SHCS[[#This Row],[SCREW]]&amp;" "&amp;SHCS[[#This Row],[MEDIDA]]&amp;" X "&amp;SHCS[[#This Row],[PITCH]]&amp;" X "&amp;SHCS[[#This Row],[LENGTH]]&amp;".SLDASM"</f>
        <v>B18.3.4M M6 X 1 X 65.SLDASM</v>
      </c>
      <c r="P64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65 C/T-NUT S30</v>
      </c>
      <c r="Q64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65.SLDASM</v>
      </c>
      <c r="R647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8" spans="1:18" x14ac:dyDescent="0.25">
      <c r="A64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70</v>
      </c>
      <c r="B64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70</v>
      </c>
      <c r="C648" t="s">
        <v>86</v>
      </c>
      <c r="D648" t="s">
        <v>87</v>
      </c>
      <c r="E648" t="s">
        <v>90</v>
      </c>
      <c r="F648" t="s">
        <v>75</v>
      </c>
      <c r="G648" t="s">
        <v>81</v>
      </c>
      <c r="H648" t="s">
        <v>78</v>
      </c>
      <c r="I648" t="s">
        <v>9</v>
      </c>
      <c r="J648" t="s">
        <v>66</v>
      </c>
      <c r="K648">
        <v>1</v>
      </c>
      <c r="L648">
        <v>70</v>
      </c>
      <c r="M648" t="str">
        <f>_xlfn.XLOOKUP(SHCS[[#This Row],[QUERY]],NUTS[MEDIDA],NUTS[$SLD@T-NUT-1],0/0,0,1)&amp;".SLDPRT"</f>
        <v>13117.SLDPRT</v>
      </c>
      <c r="N648" t="str">
        <f>SHCS[[#This Row],[SERIE]]&amp;SHCS[[#This Row],[MEDIDA]]</f>
        <v>S30M6</v>
      </c>
      <c r="O648" t="str">
        <f>SHCS[[#This Row],[SCREW]]&amp;" "&amp;SHCS[[#This Row],[MEDIDA]]&amp;" X "&amp;SHCS[[#This Row],[PITCH]]&amp;" X "&amp;SHCS[[#This Row],[LENGTH]]&amp;".SLDASM"</f>
        <v>B18.3.4M M6 X 1 X 70.SLDASM</v>
      </c>
      <c r="P64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70 C/T-NUT S30</v>
      </c>
      <c r="Q64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70.SLDASM</v>
      </c>
      <c r="R648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49" spans="1:18" x14ac:dyDescent="0.25">
      <c r="A64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80</v>
      </c>
      <c r="B64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80</v>
      </c>
      <c r="C649" t="s">
        <v>86</v>
      </c>
      <c r="D649" t="s">
        <v>87</v>
      </c>
      <c r="E649" t="s">
        <v>90</v>
      </c>
      <c r="F649" t="s">
        <v>75</v>
      </c>
      <c r="G649" t="s">
        <v>81</v>
      </c>
      <c r="H649" t="s">
        <v>78</v>
      </c>
      <c r="I649" t="s">
        <v>9</v>
      </c>
      <c r="J649" t="s">
        <v>66</v>
      </c>
      <c r="K649">
        <v>1</v>
      </c>
      <c r="L649">
        <v>80</v>
      </c>
      <c r="M649" t="str">
        <f>_xlfn.XLOOKUP(SHCS[[#This Row],[QUERY]],NUTS[MEDIDA],NUTS[$SLD@T-NUT-1],0/0,0,1)&amp;".SLDPRT"</f>
        <v>13117.SLDPRT</v>
      </c>
      <c r="N649" t="str">
        <f>SHCS[[#This Row],[SERIE]]&amp;SHCS[[#This Row],[MEDIDA]]</f>
        <v>S30M6</v>
      </c>
      <c r="O649" t="str">
        <f>SHCS[[#This Row],[SCREW]]&amp;" "&amp;SHCS[[#This Row],[MEDIDA]]&amp;" X "&amp;SHCS[[#This Row],[PITCH]]&amp;" X "&amp;SHCS[[#This Row],[LENGTH]]&amp;".SLDASM"</f>
        <v>B18.3.4M M6 X 1 X 80.SLDASM</v>
      </c>
      <c r="P64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80 C/T-NUT S30</v>
      </c>
      <c r="Q64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80.SLDASM</v>
      </c>
      <c r="R649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50" spans="1:18" x14ac:dyDescent="0.25">
      <c r="A65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90</v>
      </c>
      <c r="B65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90</v>
      </c>
      <c r="C650" t="s">
        <v>86</v>
      </c>
      <c r="D650" t="s">
        <v>87</v>
      </c>
      <c r="E650" t="s">
        <v>90</v>
      </c>
      <c r="F650" t="s">
        <v>75</v>
      </c>
      <c r="G650" t="s">
        <v>81</v>
      </c>
      <c r="H650" t="s">
        <v>78</v>
      </c>
      <c r="I650" t="s">
        <v>9</v>
      </c>
      <c r="J650" t="s">
        <v>66</v>
      </c>
      <c r="K650">
        <v>1</v>
      </c>
      <c r="L650">
        <v>90</v>
      </c>
      <c r="M650" t="str">
        <f>_xlfn.XLOOKUP(SHCS[[#This Row],[QUERY]],NUTS[MEDIDA],NUTS[$SLD@T-NUT-1],0/0,0,1)&amp;".SLDPRT"</f>
        <v>13117.SLDPRT</v>
      </c>
      <c r="N650" t="str">
        <f>SHCS[[#This Row],[SERIE]]&amp;SHCS[[#This Row],[MEDIDA]]</f>
        <v>S30M6</v>
      </c>
      <c r="O650" t="str">
        <f>SHCS[[#This Row],[SCREW]]&amp;" "&amp;SHCS[[#This Row],[MEDIDA]]&amp;" X "&amp;SHCS[[#This Row],[PITCH]]&amp;" X "&amp;SHCS[[#This Row],[LENGTH]]&amp;".SLDASM"</f>
        <v>B18.3.4M M6 X 1 X 90.SLDASM</v>
      </c>
      <c r="P65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90 C/T-NUT S30</v>
      </c>
      <c r="Q65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90.SLDASM</v>
      </c>
      <c r="R650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51" spans="1:18" x14ac:dyDescent="0.25">
      <c r="A65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100</v>
      </c>
      <c r="B65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100</v>
      </c>
      <c r="C651" t="s">
        <v>86</v>
      </c>
      <c r="D651" t="s">
        <v>87</v>
      </c>
      <c r="E651" t="s">
        <v>90</v>
      </c>
      <c r="F651" t="s">
        <v>75</v>
      </c>
      <c r="G651" t="s">
        <v>81</v>
      </c>
      <c r="H651" t="s">
        <v>78</v>
      </c>
      <c r="I651" t="s">
        <v>9</v>
      </c>
      <c r="J651" t="s">
        <v>66</v>
      </c>
      <c r="K651">
        <v>1</v>
      </c>
      <c r="L651">
        <v>100</v>
      </c>
      <c r="M651" t="str">
        <f>_xlfn.XLOOKUP(SHCS[[#This Row],[QUERY]],NUTS[MEDIDA],NUTS[$SLD@T-NUT-1],0/0,0,1)&amp;".SLDPRT"</f>
        <v>13117.SLDPRT</v>
      </c>
      <c r="N651" t="str">
        <f>SHCS[[#This Row],[SERIE]]&amp;SHCS[[#This Row],[MEDIDA]]</f>
        <v>S30M6</v>
      </c>
      <c r="O651" t="str">
        <f>SHCS[[#This Row],[SCREW]]&amp;" "&amp;SHCS[[#This Row],[MEDIDA]]&amp;" X "&amp;SHCS[[#This Row],[PITCH]]&amp;" X "&amp;SHCS[[#This Row],[LENGTH]]&amp;".SLDASM"</f>
        <v>B18.3.4M M6 X 1 X 100.SLDASM</v>
      </c>
      <c r="P65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100 C/T-NUT S30</v>
      </c>
      <c r="Q65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100.SLDASM</v>
      </c>
      <c r="R651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52" spans="1:18" x14ac:dyDescent="0.25">
      <c r="A65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110</v>
      </c>
      <c r="B65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110</v>
      </c>
      <c r="C652" t="s">
        <v>86</v>
      </c>
      <c r="D652" t="s">
        <v>87</v>
      </c>
      <c r="E652" t="s">
        <v>90</v>
      </c>
      <c r="F652" t="s">
        <v>75</v>
      </c>
      <c r="G652" t="s">
        <v>81</v>
      </c>
      <c r="H652" t="s">
        <v>78</v>
      </c>
      <c r="I652" t="s">
        <v>9</v>
      </c>
      <c r="J652" t="s">
        <v>66</v>
      </c>
      <c r="K652">
        <v>1</v>
      </c>
      <c r="L652">
        <v>110</v>
      </c>
      <c r="M652" t="str">
        <f>_xlfn.XLOOKUP(SHCS[[#This Row],[QUERY]],NUTS[MEDIDA],NUTS[$SLD@T-NUT-1],0/0,0,1)&amp;".SLDPRT"</f>
        <v>13117.SLDPRT</v>
      </c>
      <c r="N652" t="str">
        <f>SHCS[[#This Row],[SERIE]]&amp;SHCS[[#This Row],[MEDIDA]]</f>
        <v>S30M6</v>
      </c>
      <c r="O652" t="str">
        <f>SHCS[[#This Row],[SCREW]]&amp;" "&amp;SHCS[[#This Row],[MEDIDA]]&amp;" X "&amp;SHCS[[#This Row],[PITCH]]&amp;" X "&amp;SHCS[[#This Row],[LENGTH]]&amp;".SLDASM"</f>
        <v>B18.3.4M M6 X 1 X 110.SLDASM</v>
      </c>
      <c r="P65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110 C/T-NUT S30</v>
      </c>
      <c r="Q65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110.SLDASM</v>
      </c>
      <c r="R652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53" spans="1:18" x14ac:dyDescent="0.25">
      <c r="A65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T-NUTS\8020\S30\ASSEMBLIES\B18.3.4M - SBHCS\STAINLESS STEEL\M6\B18.3.4M SS W_T-NUT S30 M6 X 1 X 120</v>
      </c>
      <c r="B65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S30 M6 X 1 X 120</v>
      </c>
      <c r="C653" t="s">
        <v>86</v>
      </c>
      <c r="D653" t="s">
        <v>87</v>
      </c>
      <c r="E653" t="s">
        <v>90</v>
      </c>
      <c r="F653" t="s">
        <v>75</v>
      </c>
      <c r="G653" t="s">
        <v>81</v>
      </c>
      <c r="H653" t="s">
        <v>78</v>
      </c>
      <c r="I653" t="s">
        <v>9</v>
      </c>
      <c r="J653" t="s">
        <v>66</v>
      </c>
      <c r="K653">
        <v>1</v>
      </c>
      <c r="L653">
        <v>120</v>
      </c>
      <c r="M653" t="str">
        <f>_xlfn.XLOOKUP(SHCS[[#This Row],[QUERY]],NUTS[MEDIDA],NUTS[$SLD@T-NUT-1],0/0,0,1)&amp;".SLDPRT"</f>
        <v>13117.SLDPRT</v>
      </c>
      <c r="N653" t="str">
        <f>SHCS[[#This Row],[SERIE]]&amp;SHCS[[#This Row],[MEDIDA]]</f>
        <v>S30M6</v>
      </c>
      <c r="O653" t="str">
        <f>SHCS[[#This Row],[SCREW]]&amp;" "&amp;SHCS[[#This Row],[MEDIDA]]&amp;" X "&amp;SHCS[[#This Row],[PITCH]]&amp;" X "&amp;SHCS[[#This Row],[LENGTH]]&amp;".SLDASM"</f>
        <v>B18.3.4M M6 X 1 X 120.SLDASM</v>
      </c>
      <c r="P65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120 C/T-NUT S30</v>
      </c>
      <c r="Q65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120.SLDASM</v>
      </c>
      <c r="R653" t="str">
        <f>FOLDER&amp;"T-NUTS\8020\"&amp;SHCS[[#This Row],[SERIE]]&amp;"\PARTS\"&amp;SHCS[[#This Row],[MEDIDA]]&amp;"\"&amp;SHCS[[#This Row],[T-NUT]]</f>
        <v>C:\LG\(DATA)\SW 2020\design libraries\FASTENERS\T-NUTS\8020\S30\PARTS\M6\13117.SLDPRT</v>
      </c>
    </row>
    <row r="654" spans="1:18" x14ac:dyDescent="0.25">
      <c r="A65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6</v>
      </c>
      <c r="B65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6</v>
      </c>
      <c r="C654" t="s">
        <v>86</v>
      </c>
      <c r="D654" t="s">
        <v>87</v>
      </c>
      <c r="E654" t="s">
        <v>90</v>
      </c>
      <c r="F654" t="s">
        <v>75</v>
      </c>
      <c r="G654" t="s">
        <v>81</v>
      </c>
      <c r="H654" t="s">
        <v>78</v>
      </c>
      <c r="I654" t="s">
        <v>7</v>
      </c>
      <c r="J654" t="s">
        <v>64</v>
      </c>
      <c r="K654">
        <v>0.7</v>
      </c>
      <c r="L654">
        <v>6</v>
      </c>
      <c r="M654" t="str">
        <f>_xlfn.XLOOKUP(SHCS[[#This Row],[QUERY]],NUTS[MEDIDA],NUTS[$SLD@T-NUT-1],0/0,0,1)&amp;".SLDPRT"</f>
        <v>13123.SLDPRT</v>
      </c>
      <c r="N654" t="str">
        <f>SHCS[[#This Row],[SERIE]]&amp;SHCS[[#This Row],[MEDIDA]]</f>
        <v>S45M4</v>
      </c>
      <c r="O654" t="str">
        <f>SHCS[[#This Row],[SCREW]]&amp;" "&amp;SHCS[[#This Row],[MEDIDA]]&amp;" X "&amp;SHCS[[#This Row],[PITCH]]&amp;" X "&amp;SHCS[[#This Row],[LENGTH]]&amp;".SLDASM"</f>
        <v>B18.3.4M M4 X 0.7 X 6.SLDASM</v>
      </c>
      <c r="P65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 C/T-NUT S45</v>
      </c>
      <c r="Q65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6.SLDASM</v>
      </c>
      <c r="R65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55" spans="1:18" x14ac:dyDescent="0.25">
      <c r="A65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8</v>
      </c>
      <c r="B65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8</v>
      </c>
      <c r="C655" t="s">
        <v>86</v>
      </c>
      <c r="D655" t="s">
        <v>87</v>
      </c>
      <c r="E655" t="s">
        <v>90</v>
      </c>
      <c r="F655" t="s">
        <v>75</v>
      </c>
      <c r="G655" t="s">
        <v>81</v>
      </c>
      <c r="H655" t="s">
        <v>78</v>
      </c>
      <c r="I655" t="s">
        <v>7</v>
      </c>
      <c r="J655" t="s">
        <v>64</v>
      </c>
      <c r="K655">
        <v>0.7</v>
      </c>
      <c r="L655">
        <v>8</v>
      </c>
      <c r="M655" t="str">
        <f>_xlfn.XLOOKUP(SHCS[[#This Row],[QUERY]],NUTS[MEDIDA],NUTS[$SLD@T-NUT-1],0/0,0,1)&amp;".SLDPRT"</f>
        <v>13123.SLDPRT</v>
      </c>
      <c r="N655" t="str">
        <f>SHCS[[#This Row],[SERIE]]&amp;SHCS[[#This Row],[MEDIDA]]</f>
        <v>S45M4</v>
      </c>
      <c r="O655" t="str">
        <f>SHCS[[#This Row],[SCREW]]&amp;" "&amp;SHCS[[#This Row],[MEDIDA]]&amp;" X "&amp;SHCS[[#This Row],[PITCH]]&amp;" X "&amp;SHCS[[#This Row],[LENGTH]]&amp;".SLDASM"</f>
        <v>B18.3.4M M4 X 0.7 X 8.SLDASM</v>
      </c>
      <c r="P65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8 C/T-NUT S45</v>
      </c>
      <c r="Q65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8.SLDASM</v>
      </c>
      <c r="R65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56" spans="1:18" x14ac:dyDescent="0.25">
      <c r="A65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10</v>
      </c>
      <c r="B65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10</v>
      </c>
      <c r="C656" t="s">
        <v>86</v>
      </c>
      <c r="D656" t="s">
        <v>87</v>
      </c>
      <c r="E656" t="s">
        <v>90</v>
      </c>
      <c r="F656" t="s">
        <v>75</v>
      </c>
      <c r="G656" t="s">
        <v>81</v>
      </c>
      <c r="H656" t="s">
        <v>78</v>
      </c>
      <c r="I656" t="s">
        <v>7</v>
      </c>
      <c r="J656" t="s">
        <v>64</v>
      </c>
      <c r="K656">
        <v>0.7</v>
      </c>
      <c r="L656">
        <v>10</v>
      </c>
      <c r="M656" t="str">
        <f>_xlfn.XLOOKUP(SHCS[[#This Row],[QUERY]],NUTS[MEDIDA],NUTS[$SLD@T-NUT-1],0/0,0,1)&amp;".SLDPRT"</f>
        <v>13123.SLDPRT</v>
      </c>
      <c r="N656" t="str">
        <f>SHCS[[#This Row],[SERIE]]&amp;SHCS[[#This Row],[MEDIDA]]</f>
        <v>S45M4</v>
      </c>
      <c r="O656" t="str">
        <f>SHCS[[#This Row],[SCREW]]&amp;" "&amp;SHCS[[#This Row],[MEDIDA]]&amp;" X "&amp;SHCS[[#This Row],[PITCH]]&amp;" X "&amp;SHCS[[#This Row],[LENGTH]]&amp;".SLDASM"</f>
        <v>B18.3.4M M4 X 0.7 X 10.SLDASM</v>
      </c>
      <c r="P65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10 C/T-NUT S45</v>
      </c>
      <c r="Q65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10.SLDASM</v>
      </c>
      <c r="R65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57" spans="1:18" x14ac:dyDescent="0.25">
      <c r="A65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12</v>
      </c>
      <c r="B65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12</v>
      </c>
      <c r="C657" t="s">
        <v>86</v>
      </c>
      <c r="D657" t="s">
        <v>87</v>
      </c>
      <c r="E657" t="s">
        <v>90</v>
      </c>
      <c r="F657" t="s">
        <v>75</v>
      </c>
      <c r="G657" t="s">
        <v>81</v>
      </c>
      <c r="H657" t="s">
        <v>78</v>
      </c>
      <c r="I657" t="s">
        <v>7</v>
      </c>
      <c r="J657" t="s">
        <v>64</v>
      </c>
      <c r="K657">
        <v>0.7</v>
      </c>
      <c r="L657">
        <v>12</v>
      </c>
      <c r="M657" t="str">
        <f>_xlfn.XLOOKUP(SHCS[[#This Row],[QUERY]],NUTS[MEDIDA],NUTS[$SLD@T-NUT-1],0/0,0,1)&amp;".SLDPRT"</f>
        <v>13123.SLDPRT</v>
      </c>
      <c r="N657" t="str">
        <f>SHCS[[#This Row],[SERIE]]&amp;SHCS[[#This Row],[MEDIDA]]</f>
        <v>S45M4</v>
      </c>
      <c r="O657" t="str">
        <f>SHCS[[#This Row],[SCREW]]&amp;" "&amp;SHCS[[#This Row],[MEDIDA]]&amp;" X "&amp;SHCS[[#This Row],[PITCH]]&amp;" X "&amp;SHCS[[#This Row],[LENGTH]]&amp;".SLDASM"</f>
        <v>B18.3.4M M4 X 0.7 X 12.SLDASM</v>
      </c>
      <c r="P65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12 C/T-NUT S45</v>
      </c>
      <c r="Q65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12.SLDASM</v>
      </c>
      <c r="R65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58" spans="1:18" x14ac:dyDescent="0.25">
      <c r="A65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16</v>
      </c>
      <c r="B65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16</v>
      </c>
      <c r="C658" t="s">
        <v>86</v>
      </c>
      <c r="D658" t="s">
        <v>87</v>
      </c>
      <c r="E658" t="s">
        <v>90</v>
      </c>
      <c r="F658" t="s">
        <v>75</v>
      </c>
      <c r="G658" t="s">
        <v>81</v>
      </c>
      <c r="H658" t="s">
        <v>78</v>
      </c>
      <c r="I658" t="s">
        <v>7</v>
      </c>
      <c r="J658" t="s">
        <v>64</v>
      </c>
      <c r="K658">
        <v>0.7</v>
      </c>
      <c r="L658">
        <v>16</v>
      </c>
      <c r="M658" t="str">
        <f>_xlfn.XLOOKUP(SHCS[[#This Row],[QUERY]],NUTS[MEDIDA],NUTS[$SLD@T-NUT-1],0/0,0,1)&amp;".SLDPRT"</f>
        <v>13123.SLDPRT</v>
      </c>
      <c r="N658" t="str">
        <f>SHCS[[#This Row],[SERIE]]&amp;SHCS[[#This Row],[MEDIDA]]</f>
        <v>S45M4</v>
      </c>
      <c r="O658" t="str">
        <f>SHCS[[#This Row],[SCREW]]&amp;" "&amp;SHCS[[#This Row],[MEDIDA]]&amp;" X "&amp;SHCS[[#This Row],[PITCH]]&amp;" X "&amp;SHCS[[#This Row],[LENGTH]]&amp;".SLDASM"</f>
        <v>B18.3.4M M4 X 0.7 X 16.SLDASM</v>
      </c>
      <c r="P65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16 C/T-NUT S45</v>
      </c>
      <c r="Q65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16.SLDASM</v>
      </c>
      <c r="R65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59" spans="1:18" x14ac:dyDescent="0.25">
      <c r="A65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20</v>
      </c>
      <c r="B65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20</v>
      </c>
      <c r="C659" t="s">
        <v>86</v>
      </c>
      <c r="D659" t="s">
        <v>87</v>
      </c>
      <c r="E659" t="s">
        <v>90</v>
      </c>
      <c r="F659" t="s">
        <v>75</v>
      </c>
      <c r="G659" t="s">
        <v>81</v>
      </c>
      <c r="H659" t="s">
        <v>78</v>
      </c>
      <c r="I659" t="s">
        <v>7</v>
      </c>
      <c r="J659" t="s">
        <v>64</v>
      </c>
      <c r="K659">
        <v>0.7</v>
      </c>
      <c r="L659">
        <v>20</v>
      </c>
      <c r="M659" t="str">
        <f>_xlfn.XLOOKUP(SHCS[[#This Row],[QUERY]],NUTS[MEDIDA],NUTS[$SLD@T-NUT-1],0/0,0,1)&amp;".SLDPRT"</f>
        <v>13123.SLDPRT</v>
      </c>
      <c r="N659" t="str">
        <f>SHCS[[#This Row],[SERIE]]&amp;SHCS[[#This Row],[MEDIDA]]</f>
        <v>S45M4</v>
      </c>
      <c r="O659" t="str">
        <f>SHCS[[#This Row],[SCREW]]&amp;" "&amp;SHCS[[#This Row],[MEDIDA]]&amp;" X "&amp;SHCS[[#This Row],[PITCH]]&amp;" X "&amp;SHCS[[#This Row],[LENGTH]]&amp;".SLDASM"</f>
        <v>B18.3.4M M4 X 0.7 X 20.SLDASM</v>
      </c>
      <c r="P65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20 C/T-NUT S45</v>
      </c>
      <c r="Q65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20.SLDASM</v>
      </c>
      <c r="R65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0" spans="1:18" x14ac:dyDescent="0.25">
      <c r="A66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25</v>
      </c>
      <c r="B66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25</v>
      </c>
      <c r="C660" t="s">
        <v>86</v>
      </c>
      <c r="D660" t="s">
        <v>87</v>
      </c>
      <c r="E660" t="s">
        <v>90</v>
      </c>
      <c r="F660" t="s">
        <v>75</v>
      </c>
      <c r="G660" t="s">
        <v>81</v>
      </c>
      <c r="H660" t="s">
        <v>78</v>
      </c>
      <c r="I660" t="s">
        <v>7</v>
      </c>
      <c r="J660" t="s">
        <v>64</v>
      </c>
      <c r="K660">
        <v>0.7</v>
      </c>
      <c r="L660">
        <v>25</v>
      </c>
      <c r="M660" t="str">
        <f>_xlfn.XLOOKUP(SHCS[[#This Row],[QUERY]],NUTS[MEDIDA],NUTS[$SLD@T-NUT-1],0/0,0,1)&amp;".SLDPRT"</f>
        <v>13123.SLDPRT</v>
      </c>
      <c r="N660" t="str">
        <f>SHCS[[#This Row],[SERIE]]&amp;SHCS[[#This Row],[MEDIDA]]</f>
        <v>S45M4</v>
      </c>
      <c r="O660" t="str">
        <f>SHCS[[#This Row],[SCREW]]&amp;" "&amp;SHCS[[#This Row],[MEDIDA]]&amp;" X "&amp;SHCS[[#This Row],[PITCH]]&amp;" X "&amp;SHCS[[#This Row],[LENGTH]]&amp;".SLDASM"</f>
        <v>B18.3.4M M4 X 0.7 X 25.SLDASM</v>
      </c>
      <c r="P66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25 C/T-NUT S45</v>
      </c>
      <c r="Q66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25.SLDASM</v>
      </c>
      <c r="R660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1" spans="1:18" x14ac:dyDescent="0.25">
      <c r="A66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30</v>
      </c>
      <c r="B66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30</v>
      </c>
      <c r="C661" t="s">
        <v>86</v>
      </c>
      <c r="D661" t="s">
        <v>87</v>
      </c>
      <c r="E661" t="s">
        <v>90</v>
      </c>
      <c r="F661" t="s">
        <v>75</v>
      </c>
      <c r="G661" t="s">
        <v>81</v>
      </c>
      <c r="H661" t="s">
        <v>78</v>
      </c>
      <c r="I661" t="s">
        <v>7</v>
      </c>
      <c r="J661" t="s">
        <v>64</v>
      </c>
      <c r="K661">
        <v>0.7</v>
      </c>
      <c r="L661">
        <v>30</v>
      </c>
      <c r="M661" t="str">
        <f>_xlfn.XLOOKUP(SHCS[[#This Row],[QUERY]],NUTS[MEDIDA],NUTS[$SLD@T-NUT-1],0/0,0,1)&amp;".SLDPRT"</f>
        <v>13123.SLDPRT</v>
      </c>
      <c r="N661" t="str">
        <f>SHCS[[#This Row],[SERIE]]&amp;SHCS[[#This Row],[MEDIDA]]</f>
        <v>S45M4</v>
      </c>
      <c r="O661" t="str">
        <f>SHCS[[#This Row],[SCREW]]&amp;" "&amp;SHCS[[#This Row],[MEDIDA]]&amp;" X "&amp;SHCS[[#This Row],[PITCH]]&amp;" X "&amp;SHCS[[#This Row],[LENGTH]]&amp;".SLDASM"</f>
        <v>B18.3.4M M4 X 0.7 X 30.SLDASM</v>
      </c>
      <c r="P66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30 C/T-NUT S45</v>
      </c>
      <c r="Q66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30.SLDASM</v>
      </c>
      <c r="R661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2" spans="1:18" x14ac:dyDescent="0.25">
      <c r="A66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35</v>
      </c>
      <c r="B66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35</v>
      </c>
      <c r="C662" t="s">
        <v>86</v>
      </c>
      <c r="D662" t="s">
        <v>87</v>
      </c>
      <c r="E662" t="s">
        <v>90</v>
      </c>
      <c r="F662" t="s">
        <v>75</v>
      </c>
      <c r="G662" t="s">
        <v>81</v>
      </c>
      <c r="H662" t="s">
        <v>78</v>
      </c>
      <c r="I662" t="s">
        <v>7</v>
      </c>
      <c r="J662" t="s">
        <v>64</v>
      </c>
      <c r="K662">
        <v>0.7</v>
      </c>
      <c r="L662">
        <v>35</v>
      </c>
      <c r="M662" t="str">
        <f>_xlfn.XLOOKUP(SHCS[[#This Row],[QUERY]],NUTS[MEDIDA],NUTS[$SLD@T-NUT-1],0/0,0,1)&amp;".SLDPRT"</f>
        <v>13123.SLDPRT</v>
      </c>
      <c r="N662" t="str">
        <f>SHCS[[#This Row],[SERIE]]&amp;SHCS[[#This Row],[MEDIDA]]</f>
        <v>S45M4</v>
      </c>
      <c r="O662" t="str">
        <f>SHCS[[#This Row],[SCREW]]&amp;" "&amp;SHCS[[#This Row],[MEDIDA]]&amp;" X "&amp;SHCS[[#This Row],[PITCH]]&amp;" X "&amp;SHCS[[#This Row],[LENGTH]]&amp;".SLDASM"</f>
        <v>B18.3.4M M4 X 0.7 X 35.SLDASM</v>
      </c>
      <c r="P66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35 C/T-NUT S45</v>
      </c>
      <c r="Q66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35.SLDASM</v>
      </c>
      <c r="R662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3" spans="1:18" x14ac:dyDescent="0.25">
      <c r="A66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40</v>
      </c>
      <c r="B66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40</v>
      </c>
      <c r="C663" t="s">
        <v>86</v>
      </c>
      <c r="D663" t="s">
        <v>87</v>
      </c>
      <c r="E663" t="s">
        <v>90</v>
      </c>
      <c r="F663" t="s">
        <v>75</v>
      </c>
      <c r="G663" t="s">
        <v>81</v>
      </c>
      <c r="H663" t="s">
        <v>78</v>
      </c>
      <c r="I663" t="s">
        <v>7</v>
      </c>
      <c r="J663" t="s">
        <v>64</v>
      </c>
      <c r="K663">
        <v>0.7</v>
      </c>
      <c r="L663">
        <v>40</v>
      </c>
      <c r="M663" t="str">
        <f>_xlfn.XLOOKUP(SHCS[[#This Row],[QUERY]],NUTS[MEDIDA],NUTS[$SLD@T-NUT-1],0/0,0,1)&amp;".SLDPRT"</f>
        <v>13123.SLDPRT</v>
      </c>
      <c r="N663" t="str">
        <f>SHCS[[#This Row],[SERIE]]&amp;SHCS[[#This Row],[MEDIDA]]</f>
        <v>S45M4</v>
      </c>
      <c r="O663" t="str">
        <f>SHCS[[#This Row],[SCREW]]&amp;" "&amp;SHCS[[#This Row],[MEDIDA]]&amp;" X "&amp;SHCS[[#This Row],[PITCH]]&amp;" X "&amp;SHCS[[#This Row],[LENGTH]]&amp;".SLDASM"</f>
        <v>B18.3.4M M4 X 0.7 X 40.SLDASM</v>
      </c>
      <c r="P66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40 C/T-NUT S45</v>
      </c>
      <c r="Q66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40.SLDASM</v>
      </c>
      <c r="R663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4" spans="1:18" x14ac:dyDescent="0.25">
      <c r="A66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45</v>
      </c>
      <c r="B66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45</v>
      </c>
      <c r="C664" t="s">
        <v>86</v>
      </c>
      <c r="D664" t="s">
        <v>87</v>
      </c>
      <c r="E664" t="s">
        <v>90</v>
      </c>
      <c r="F664" t="s">
        <v>75</v>
      </c>
      <c r="G664" t="s">
        <v>81</v>
      </c>
      <c r="H664" t="s">
        <v>78</v>
      </c>
      <c r="I664" t="s">
        <v>7</v>
      </c>
      <c r="J664" t="s">
        <v>64</v>
      </c>
      <c r="K664">
        <v>0.7</v>
      </c>
      <c r="L664">
        <v>45</v>
      </c>
      <c r="M664" t="str">
        <f>_xlfn.XLOOKUP(SHCS[[#This Row],[QUERY]],NUTS[MEDIDA],NUTS[$SLD@T-NUT-1],0/0,0,1)&amp;".SLDPRT"</f>
        <v>13123.SLDPRT</v>
      </c>
      <c r="N664" t="str">
        <f>SHCS[[#This Row],[SERIE]]&amp;SHCS[[#This Row],[MEDIDA]]</f>
        <v>S45M4</v>
      </c>
      <c r="O664" t="str">
        <f>SHCS[[#This Row],[SCREW]]&amp;" "&amp;SHCS[[#This Row],[MEDIDA]]&amp;" X "&amp;SHCS[[#This Row],[PITCH]]&amp;" X "&amp;SHCS[[#This Row],[LENGTH]]&amp;".SLDASM"</f>
        <v>B18.3.4M M4 X 0.7 X 45.SLDASM</v>
      </c>
      <c r="P66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45 C/T-NUT S45</v>
      </c>
      <c r="Q66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45.SLDASM</v>
      </c>
      <c r="R664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5" spans="1:18" x14ac:dyDescent="0.25">
      <c r="A66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50</v>
      </c>
      <c r="B66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50</v>
      </c>
      <c r="C665" t="s">
        <v>86</v>
      </c>
      <c r="D665" t="s">
        <v>87</v>
      </c>
      <c r="E665" t="s">
        <v>90</v>
      </c>
      <c r="F665" t="s">
        <v>75</v>
      </c>
      <c r="G665" t="s">
        <v>81</v>
      </c>
      <c r="H665" t="s">
        <v>78</v>
      </c>
      <c r="I665" t="s">
        <v>7</v>
      </c>
      <c r="J665" t="s">
        <v>64</v>
      </c>
      <c r="K665">
        <v>0.7</v>
      </c>
      <c r="L665">
        <v>50</v>
      </c>
      <c r="M665" t="str">
        <f>_xlfn.XLOOKUP(SHCS[[#This Row],[QUERY]],NUTS[MEDIDA],NUTS[$SLD@T-NUT-1],0/0,0,1)&amp;".SLDPRT"</f>
        <v>13123.SLDPRT</v>
      </c>
      <c r="N665" t="str">
        <f>SHCS[[#This Row],[SERIE]]&amp;SHCS[[#This Row],[MEDIDA]]</f>
        <v>S45M4</v>
      </c>
      <c r="O665" t="str">
        <f>SHCS[[#This Row],[SCREW]]&amp;" "&amp;SHCS[[#This Row],[MEDIDA]]&amp;" X "&amp;SHCS[[#This Row],[PITCH]]&amp;" X "&amp;SHCS[[#This Row],[LENGTH]]&amp;".SLDASM"</f>
        <v>B18.3.4M M4 X 0.7 X 50.SLDASM</v>
      </c>
      <c r="P66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50 C/T-NUT S45</v>
      </c>
      <c r="Q66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50.SLDASM</v>
      </c>
      <c r="R665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6" spans="1:18" x14ac:dyDescent="0.25">
      <c r="A66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55</v>
      </c>
      <c r="B66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55</v>
      </c>
      <c r="C666" t="s">
        <v>86</v>
      </c>
      <c r="D666" t="s">
        <v>87</v>
      </c>
      <c r="E666" t="s">
        <v>90</v>
      </c>
      <c r="F666" t="s">
        <v>75</v>
      </c>
      <c r="G666" t="s">
        <v>81</v>
      </c>
      <c r="H666" t="s">
        <v>78</v>
      </c>
      <c r="I666" t="s">
        <v>7</v>
      </c>
      <c r="J666" t="s">
        <v>64</v>
      </c>
      <c r="K666">
        <v>0.7</v>
      </c>
      <c r="L666">
        <v>55</v>
      </c>
      <c r="M666" t="str">
        <f>_xlfn.XLOOKUP(SHCS[[#This Row],[QUERY]],NUTS[MEDIDA],NUTS[$SLD@T-NUT-1],0/0,0,1)&amp;".SLDPRT"</f>
        <v>13123.SLDPRT</v>
      </c>
      <c r="N666" t="str">
        <f>SHCS[[#This Row],[SERIE]]&amp;SHCS[[#This Row],[MEDIDA]]</f>
        <v>S45M4</v>
      </c>
      <c r="O666" t="str">
        <f>SHCS[[#This Row],[SCREW]]&amp;" "&amp;SHCS[[#This Row],[MEDIDA]]&amp;" X "&amp;SHCS[[#This Row],[PITCH]]&amp;" X "&amp;SHCS[[#This Row],[LENGTH]]&amp;".SLDASM"</f>
        <v>B18.3.4M M4 X 0.7 X 55.SLDASM</v>
      </c>
      <c r="P66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55 C/T-NUT S45</v>
      </c>
      <c r="Q66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55.SLDASM</v>
      </c>
      <c r="R666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7" spans="1:18" x14ac:dyDescent="0.25">
      <c r="A66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60</v>
      </c>
      <c r="B66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60</v>
      </c>
      <c r="C667" t="s">
        <v>86</v>
      </c>
      <c r="D667" t="s">
        <v>87</v>
      </c>
      <c r="E667" t="s">
        <v>90</v>
      </c>
      <c r="F667" t="s">
        <v>75</v>
      </c>
      <c r="G667" t="s">
        <v>81</v>
      </c>
      <c r="H667" t="s">
        <v>78</v>
      </c>
      <c r="I667" t="s">
        <v>7</v>
      </c>
      <c r="J667" t="s">
        <v>64</v>
      </c>
      <c r="K667">
        <v>0.7</v>
      </c>
      <c r="L667">
        <v>60</v>
      </c>
      <c r="M667" t="str">
        <f>_xlfn.XLOOKUP(SHCS[[#This Row],[QUERY]],NUTS[MEDIDA],NUTS[$SLD@T-NUT-1],0/0,0,1)&amp;".SLDPRT"</f>
        <v>13123.SLDPRT</v>
      </c>
      <c r="N667" t="str">
        <f>SHCS[[#This Row],[SERIE]]&amp;SHCS[[#This Row],[MEDIDA]]</f>
        <v>S45M4</v>
      </c>
      <c r="O667" t="str">
        <f>SHCS[[#This Row],[SCREW]]&amp;" "&amp;SHCS[[#This Row],[MEDIDA]]&amp;" X "&amp;SHCS[[#This Row],[PITCH]]&amp;" X "&amp;SHCS[[#This Row],[LENGTH]]&amp;".SLDASM"</f>
        <v>B18.3.4M M4 X 0.7 X 60.SLDASM</v>
      </c>
      <c r="P66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60 C/T-NUT S45</v>
      </c>
      <c r="Q66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60.SLDASM</v>
      </c>
      <c r="R667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8" spans="1:18" x14ac:dyDescent="0.25">
      <c r="A66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65</v>
      </c>
      <c r="B66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65</v>
      </c>
      <c r="C668" t="s">
        <v>86</v>
      </c>
      <c r="D668" t="s">
        <v>87</v>
      </c>
      <c r="E668" t="s">
        <v>90</v>
      </c>
      <c r="F668" t="s">
        <v>75</v>
      </c>
      <c r="G668" t="s">
        <v>81</v>
      </c>
      <c r="H668" t="s">
        <v>78</v>
      </c>
      <c r="I668" t="s">
        <v>7</v>
      </c>
      <c r="J668" t="s">
        <v>64</v>
      </c>
      <c r="K668">
        <v>0.7</v>
      </c>
      <c r="L668">
        <v>65</v>
      </c>
      <c r="M668" t="str">
        <f>_xlfn.XLOOKUP(SHCS[[#This Row],[QUERY]],NUTS[MEDIDA],NUTS[$SLD@T-NUT-1],0/0,0,1)&amp;".SLDPRT"</f>
        <v>13123.SLDPRT</v>
      </c>
      <c r="N668" t="str">
        <f>SHCS[[#This Row],[SERIE]]&amp;SHCS[[#This Row],[MEDIDA]]</f>
        <v>S45M4</v>
      </c>
      <c r="O668" t="str">
        <f>SHCS[[#This Row],[SCREW]]&amp;" "&amp;SHCS[[#This Row],[MEDIDA]]&amp;" X "&amp;SHCS[[#This Row],[PITCH]]&amp;" X "&amp;SHCS[[#This Row],[LENGTH]]&amp;".SLDASM"</f>
        <v>B18.3.4M M4 X 0.7 X 65.SLDASM</v>
      </c>
      <c r="P66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65 C/T-NUT S45</v>
      </c>
      <c r="Q66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65.SLDASM</v>
      </c>
      <c r="R668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69" spans="1:18" x14ac:dyDescent="0.25">
      <c r="A66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STEEL\M4\B18.3.4M SS W_T-NUT S45 M4 X 0.7 X 70</v>
      </c>
      <c r="B66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M4 X 0.7 X 70</v>
      </c>
      <c r="C669" t="s">
        <v>86</v>
      </c>
      <c r="D669" t="s">
        <v>87</v>
      </c>
      <c r="E669" t="s">
        <v>90</v>
      </c>
      <c r="F669" t="s">
        <v>75</v>
      </c>
      <c r="G669" t="s">
        <v>81</v>
      </c>
      <c r="H669" t="s">
        <v>78</v>
      </c>
      <c r="I669" t="s">
        <v>7</v>
      </c>
      <c r="J669" t="s">
        <v>64</v>
      </c>
      <c r="K669">
        <v>0.7</v>
      </c>
      <c r="L669">
        <v>70</v>
      </c>
      <c r="M669" t="str">
        <f>_xlfn.XLOOKUP(SHCS[[#This Row],[QUERY]],NUTS[MEDIDA],NUTS[$SLD@T-NUT-1],0/0,0,1)&amp;".SLDPRT"</f>
        <v>13123.SLDPRT</v>
      </c>
      <c r="N669" t="str">
        <f>SHCS[[#This Row],[SERIE]]&amp;SHCS[[#This Row],[MEDIDA]]</f>
        <v>S45M4</v>
      </c>
      <c r="O669" t="str">
        <f>SHCS[[#This Row],[SCREW]]&amp;" "&amp;SHCS[[#This Row],[MEDIDA]]&amp;" X "&amp;SHCS[[#This Row],[PITCH]]&amp;" X "&amp;SHCS[[#This Row],[LENGTH]]&amp;".SLDASM"</f>
        <v>B18.3.4M M4 X 0.7 X 70.SLDASM</v>
      </c>
      <c r="P66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M4 X 0.7 X 70 C/T-NUT S45</v>
      </c>
      <c r="Q66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STEEL\ASSEMBLIES\M4\B18.3.4M M4 X 0.7 X 70.SLDASM</v>
      </c>
      <c r="R669" t="str">
        <f>FOLDER&amp;"T-NUTS\8020\"&amp;SHCS[[#This Row],[SERIE]]&amp;"\PARTS\"&amp;SHCS[[#This Row],[MEDIDA]]&amp;"\"&amp;SHCS[[#This Row],[T-NUT]]</f>
        <v>C:\LG\(DATA)\SW 2020\design libraries\FASTENERS\T-NUTS\8020\S45\PARTS\M4\13123.SLDPRT</v>
      </c>
    </row>
    <row r="670" spans="1:18" x14ac:dyDescent="0.25">
      <c r="A67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8</v>
      </c>
      <c r="B67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8</v>
      </c>
      <c r="C670" t="s">
        <v>86</v>
      </c>
      <c r="D670" t="s">
        <v>87</v>
      </c>
      <c r="E670" t="s">
        <v>90</v>
      </c>
      <c r="F670" t="s">
        <v>75</v>
      </c>
      <c r="G670" t="s">
        <v>81</v>
      </c>
      <c r="H670" t="s">
        <v>78</v>
      </c>
      <c r="I670" t="s">
        <v>8</v>
      </c>
      <c r="J670" t="s">
        <v>64</v>
      </c>
      <c r="K670">
        <v>0.8</v>
      </c>
      <c r="L670">
        <v>8</v>
      </c>
      <c r="M670" t="str">
        <f>_xlfn.XLOOKUP(SHCS[[#This Row],[QUERY]],NUTS[MEDIDA],NUTS[$SLD@T-NUT-1],0/0,0,1)&amp;".SLDPRT"</f>
        <v>13127.SLDPRT</v>
      </c>
      <c r="N670" t="str">
        <f>SHCS[[#This Row],[SERIE]]&amp;SHCS[[#This Row],[MEDIDA]]</f>
        <v>S45M5</v>
      </c>
      <c r="O670" t="str">
        <f>SHCS[[#This Row],[SCREW]]&amp;" "&amp;SHCS[[#This Row],[MEDIDA]]&amp;" X "&amp;SHCS[[#This Row],[PITCH]]&amp;" X "&amp;SHCS[[#This Row],[LENGTH]]&amp;".SLDASM"</f>
        <v>B18.3.4M M5 X 0.8 X 8.SLDASM</v>
      </c>
      <c r="P67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 C/T-NUT S45</v>
      </c>
      <c r="Q67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8.SLDASM</v>
      </c>
      <c r="R67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1" spans="1:18" x14ac:dyDescent="0.25">
      <c r="A67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10</v>
      </c>
      <c r="B67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10</v>
      </c>
      <c r="C671" t="s">
        <v>86</v>
      </c>
      <c r="D671" t="s">
        <v>87</v>
      </c>
      <c r="E671" t="s">
        <v>90</v>
      </c>
      <c r="F671" t="s">
        <v>75</v>
      </c>
      <c r="G671" t="s">
        <v>81</v>
      </c>
      <c r="H671" t="s">
        <v>78</v>
      </c>
      <c r="I671" t="s">
        <v>8</v>
      </c>
      <c r="J671" t="s">
        <v>64</v>
      </c>
      <c r="K671">
        <v>0.8</v>
      </c>
      <c r="L671">
        <v>10</v>
      </c>
      <c r="M671" t="str">
        <f>_xlfn.XLOOKUP(SHCS[[#This Row],[QUERY]],NUTS[MEDIDA],NUTS[$SLD@T-NUT-1],0/0,0,1)&amp;".SLDPRT"</f>
        <v>13127.SLDPRT</v>
      </c>
      <c r="N671" t="str">
        <f>SHCS[[#This Row],[SERIE]]&amp;SHCS[[#This Row],[MEDIDA]]</f>
        <v>S45M5</v>
      </c>
      <c r="O671" t="str">
        <f>SHCS[[#This Row],[SCREW]]&amp;" "&amp;SHCS[[#This Row],[MEDIDA]]&amp;" X "&amp;SHCS[[#This Row],[PITCH]]&amp;" X "&amp;SHCS[[#This Row],[LENGTH]]&amp;".SLDASM"</f>
        <v>B18.3.4M M5 X 0.8 X 10.SLDASM</v>
      </c>
      <c r="P67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 C/T-NUT S45</v>
      </c>
      <c r="Q67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10.SLDASM</v>
      </c>
      <c r="R67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2" spans="1:18" x14ac:dyDescent="0.25">
      <c r="A67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12</v>
      </c>
      <c r="B67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12</v>
      </c>
      <c r="C672" t="s">
        <v>86</v>
      </c>
      <c r="D672" t="s">
        <v>87</v>
      </c>
      <c r="E672" t="s">
        <v>90</v>
      </c>
      <c r="F672" t="s">
        <v>75</v>
      </c>
      <c r="G672" t="s">
        <v>81</v>
      </c>
      <c r="H672" t="s">
        <v>78</v>
      </c>
      <c r="I672" t="s">
        <v>8</v>
      </c>
      <c r="J672" t="s">
        <v>64</v>
      </c>
      <c r="K672">
        <v>0.8</v>
      </c>
      <c r="L672">
        <v>12</v>
      </c>
      <c r="M672" t="str">
        <f>_xlfn.XLOOKUP(SHCS[[#This Row],[QUERY]],NUTS[MEDIDA],NUTS[$SLD@T-NUT-1],0/0,0,1)&amp;".SLDPRT"</f>
        <v>13127.SLDPRT</v>
      </c>
      <c r="N672" t="str">
        <f>SHCS[[#This Row],[SERIE]]&amp;SHCS[[#This Row],[MEDIDA]]</f>
        <v>S45M5</v>
      </c>
      <c r="O672" t="str">
        <f>SHCS[[#This Row],[SCREW]]&amp;" "&amp;SHCS[[#This Row],[MEDIDA]]&amp;" X "&amp;SHCS[[#This Row],[PITCH]]&amp;" X "&amp;SHCS[[#This Row],[LENGTH]]&amp;".SLDASM"</f>
        <v>B18.3.4M M5 X 0.8 X 12.SLDASM</v>
      </c>
      <c r="P67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12 C/T-NUT S45</v>
      </c>
      <c r="Q67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12.SLDASM</v>
      </c>
      <c r="R67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3" spans="1:18" x14ac:dyDescent="0.25">
      <c r="A67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16</v>
      </c>
      <c r="B67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16</v>
      </c>
      <c r="C673" t="s">
        <v>86</v>
      </c>
      <c r="D673" t="s">
        <v>87</v>
      </c>
      <c r="E673" t="s">
        <v>90</v>
      </c>
      <c r="F673" t="s">
        <v>75</v>
      </c>
      <c r="G673" t="s">
        <v>81</v>
      </c>
      <c r="H673" t="s">
        <v>78</v>
      </c>
      <c r="I673" t="s">
        <v>8</v>
      </c>
      <c r="J673" t="s">
        <v>64</v>
      </c>
      <c r="K673">
        <v>0.8</v>
      </c>
      <c r="L673">
        <v>16</v>
      </c>
      <c r="M673" t="str">
        <f>_xlfn.XLOOKUP(SHCS[[#This Row],[QUERY]],NUTS[MEDIDA],NUTS[$SLD@T-NUT-1],0/0,0,1)&amp;".SLDPRT"</f>
        <v>13127.SLDPRT</v>
      </c>
      <c r="N673" t="str">
        <f>SHCS[[#This Row],[SERIE]]&amp;SHCS[[#This Row],[MEDIDA]]</f>
        <v>S45M5</v>
      </c>
      <c r="O673" t="str">
        <f>SHCS[[#This Row],[SCREW]]&amp;" "&amp;SHCS[[#This Row],[MEDIDA]]&amp;" X "&amp;SHCS[[#This Row],[PITCH]]&amp;" X "&amp;SHCS[[#This Row],[LENGTH]]&amp;".SLDASM"</f>
        <v>B18.3.4M M5 X 0.8 X 16.SLDASM</v>
      </c>
      <c r="P67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16 C/T-NUT S45</v>
      </c>
      <c r="Q67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16.SLDASM</v>
      </c>
      <c r="R67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4" spans="1:18" x14ac:dyDescent="0.25">
      <c r="A67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20</v>
      </c>
      <c r="B67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20</v>
      </c>
      <c r="C674" t="s">
        <v>86</v>
      </c>
      <c r="D674" t="s">
        <v>87</v>
      </c>
      <c r="E674" t="s">
        <v>90</v>
      </c>
      <c r="F674" t="s">
        <v>75</v>
      </c>
      <c r="G674" t="s">
        <v>81</v>
      </c>
      <c r="H674" t="s">
        <v>78</v>
      </c>
      <c r="I674" t="s">
        <v>8</v>
      </c>
      <c r="J674" t="s">
        <v>64</v>
      </c>
      <c r="K674">
        <v>0.8</v>
      </c>
      <c r="L674">
        <v>20</v>
      </c>
      <c r="M674" t="str">
        <f>_xlfn.XLOOKUP(SHCS[[#This Row],[QUERY]],NUTS[MEDIDA],NUTS[$SLD@T-NUT-1],0/0,0,1)&amp;".SLDPRT"</f>
        <v>13127.SLDPRT</v>
      </c>
      <c r="N674" t="str">
        <f>SHCS[[#This Row],[SERIE]]&amp;SHCS[[#This Row],[MEDIDA]]</f>
        <v>S45M5</v>
      </c>
      <c r="O674" t="str">
        <f>SHCS[[#This Row],[SCREW]]&amp;" "&amp;SHCS[[#This Row],[MEDIDA]]&amp;" X "&amp;SHCS[[#This Row],[PITCH]]&amp;" X "&amp;SHCS[[#This Row],[LENGTH]]&amp;".SLDASM"</f>
        <v>B18.3.4M M5 X 0.8 X 20.SLDASM</v>
      </c>
      <c r="P67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20 C/T-NUT S45</v>
      </c>
      <c r="Q67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20.SLDASM</v>
      </c>
      <c r="R67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5" spans="1:18" x14ac:dyDescent="0.25">
      <c r="A67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25</v>
      </c>
      <c r="B67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25</v>
      </c>
      <c r="C675" t="s">
        <v>86</v>
      </c>
      <c r="D675" t="s">
        <v>87</v>
      </c>
      <c r="E675" t="s">
        <v>90</v>
      </c>
      <c r="F675" t="s">
        <v>75</v>
      </c>
      <c r="G675" t="s">
        <v>81</v>
      </c>
      <c r="H675" t="s">
        <v>78</v>
      </c>
      <c r="I675" t="s">
        <v>8</v>
      </c>
      <c r="J675" t="s">
        <v>64</v>
      </c>
      <c r="K675">
        <v>0.8</v>
      </c>
      <c r="L675">
        <v>25</v>
      </c>
      <c r="M675" t="str">
        <f>_xlfn.XLOOKUP(SHCS[[#This Row],[QUERY]],NUTS[MEDIDA],NUTS[$SLD@T-NUT-1],0/0,0,1)&amp;".SLDPRT"</f>
        <v>13127.SLDPRT</v>
      </c>
      <c r="N675" t="str">
        <f>SHCS[[#This Row],[SERIE]]&amp;SHCS[[#This Row],[MEDIDA]]</f>
        <v>S45M5</v>
      </c>
      <c r="O675" t="str">
        <f>SHCS[[#This Row],[SCREW]]&amp;" "&amp;SHCS[[#This Row],[MEDIDA]]&amp;" X "&amp;SHCS[[#This Row],[PITCH]]&amp;" X "&amp;SHCS[[#This Row],[LENGTH]]&amp;".SLDASM"</f>
        <v>B18.3.4M M5 X 0.8 X 25.SLDASM</v>
      </c>
      <c r="P67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25 C/T-NUT S45</v>
      </c>
      <c r="Q67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25.SLDASM</v>
      </c>
      <c r="R67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6" spans="1:18" x14ac:dyDescent="0.25">
      <c r="A67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30</v>
      </c>
      <c r="B67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30</v>
      </c>
      <c r="C676" t="s">
        <v>86</v>
      </c>
      <c r="D676" t="s">
        <v>87</v>
      </c>
      <c r="E676" t="s">
        <v>90</v>
      </c>
      <c r="F676" t="s">
        <v>75</v>
      </c>
      <c r="G676" t="s">
        <v>81</v>
      </c>
      <c r="H676" t="s">
        <v>78</v>
      </c>
      <c r="I676" t="s">
        <v>8</v>
      </c>
      <c r="J676" t="s">
        <v>64</v>
      </c>
      <c r="K676">
        <v>0.8</v>
      </c>
      <c r="L676">
        <v>30</v>
      </c>
      <c r="M676" t="str">
        <f>_xlfn.XLOOKUP(SHCS[[#This Row],[QUERY]],NUTS[MEDIDA],NUTS[$SLD@T-NUT-1],0/0,0,1)&amp;".SLDPRT"</f>
        <v>13127.SLDPRT</v>
      </c>
      <c r="N676" t="str">
        <f>SHCS[[#This Row],[SERIE]]&amp;SHCS[[#This Row],[MEDIDA]]</f>
        <v>S45M5</v>
      </c>
      <c r="O676" t="str">
        <f>SHCS[[#This Row],[SCREW]]&amp;" "&amp;SHCS[[#This Row],[MEDIDA]]&amp;" X "&amp;SHCS[[#This Row],[PITCH]]&amp;" X "&amp;SHCS[[#This Row],[LENGTH]]&amp;".SLDASM"</f>
        <v>B18.3.4M M5 X 0.8 X 30.SLDASM</v>
      </c>
      <c r="P67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30 C/T-NUT S45</v>
      </c>
      <c r="Q67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30.SLDASM</v>
      </c>
      <c r="R67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7" spans="1:18" x14ac:dyDescent="0.25">
      <c r="A67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35</v>
      </c>
      <c r="B67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35</v>
      </c>
      <c r="C677" t="s">
        <v>86</v>
      </c>
      <c r="D677" t="s">
        <v>87</v>
      </c>
      <c r="E677" t="s">
        <v>90</v>
      </c>
      <c r="F677" t="s">
        <v>75</v>
      </c>
      <c r="G677" t="s">
        <v>81</v>
      </c>
      <c r="H677" t="s">
        <v>78</v>
      </c>
      <c r="I677" t="s">
        <v>8</v>
      </c>
      <c r="J677" t="s">
        <v>64</v>
      </c>
      <c r="K677">
        <v>0.8</v>
      </c>
      <c r="L677">
        <v>35</v>
      </c>
      <c r="M677" t="str">
        <f>_xlfn.XLOOKUP(SHCS[[#This Row],[QUERY]],NUTS[MEDIDA],NUTS[$SLD@T-NUT-1],0/0,0,1)&amp;".SLDPRT"</f>
        <v>13127.SLDPRT</v>
      </c>
      <c r="N677" t="str">
        <f>SHCS[[#This Row],[SERIE]]&amp;SHCS[[#This Row],[MEDIDA]]</f>
        <v>S45M5</v>
      </c>
      <c r="O677" t="str">
        <f>SHCS[[#This Row],[SCREW]]&amp;" "&amp;SHCS[[#This Row],[MEDIDA]]&amp;" X "&amp;SHCS[[#This Row],[PITCH]]&amp;" X "&amp;SHCS[[#This Row],[LENGTH]]&amp;".SLDASM"</f>
        <v>B18.3.4M M5 X 0.8 X 35.SLDASM</v>
      </c>
      <c r="P67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35 C/T-NUT S45</v>
      </c>
      <c r="Q67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35.SLDASM</v>
      </c>
      <c r="R67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8" spans="1:18" x14ac:dyDescent="0.25">
      <c r="A67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40</v>
      </c>
      <c r="B67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40</v>
      </c>
      <c r="C678" t="s">
        <v>86</v>
      </c>
      <c r="D678" t="s">
        <v>87</v>
      </c>
      <c r="E678" t="s">
        <v>90</v>
      </c>
      <c r="F678" t="s">
        <v>75</v>
      </c>
      <c r="G678" t="s">
        <v>81</v>
      </c>
      <c r="H678" t="s">
        <v>78</v>
      </c>
      <c r="I678" t="s">
        <v>8</v>
      </c>
      <c r="J678" t="s">
        <v>64</v>
      </c>
      <c r="K678">
        <v>0.8</v>
      </c>
      <c r="L678">
        <v>40</v>
      </c>
      <c r="M678" t="str">
        <f>_xlfn.XLOOKUP(SHCS[[#This Row],[QUERY]],NUTS[MEDIDA],NUTS[$SLD@T-NUT-1],0/0,0,1)&amp;".SLDPRT"</f>
        <v>13127.SLDPRT</v>
      </c>
      <c r="N678" t="str">
        <f>SHCS[[#This Row],[SERIE]]&amp;SHCS[[#This Row],[MEDIDA]]</f>
        <v>S45M5</v>
      </c>
      <c r="O678" t="str">
        <f>SHCS[[#This Row],[SCREW]]&amp;" "&amp;SHCS[[#This Row],[MEDIDA]]&amp;" X "&amp;SHCS[[#This Row],[PITCH]]&amp;" X "&amp;SHCS[[#This Row],[LENGTH]]&amp;".SLDASM"</f>
        <v>B18.3.4M M5 X 0.8 X 40.SLDASM</v>
      </c>
      <c r="P67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40 C/T-NUT S45</v>
      </c>
      <c r="Q67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40.SLDASM</v>
      </c>
      <c r="R678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79" spans="1:18" x14ac:dyDescent="0.25">
      <c r="A67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45</v>
      </c>
      <c r="B67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45</v>
      </c>
      <c r="C679" t="s">
        <v>86</v>
      </c>
      <c r="D679" t="s">
        <v>87</v>
      </c>
      <c r="E679" t="s">
        <v>90</v>
      </c>
      <c r="F679" t="s">
        <v>75</v>
      </c>
      <c r="G679" t="s">
        <v>81</v>
      </c>
      <c r="H679" t="s">
        <v>78</v>
      </c>
      <c r="I679" t="s">
        <v>8</v>
      </c>
      <c r="J679" t="s">
        <v>64</v>
      </c>
      <c r="K679">
        <v>0.8</v>
      </c>
      <c r="L679">
        <v>45</v>
      </c>
      <c r="M679" t="str">
        <f>_xlfn.XLOOKUP(SHCS[[#This Row],[QUERY]],NUTS[MEDIDA],NUTS[$SLD@T-NUT-1],0/0,0,1)&amp;".SLDPRT"</f>
        <v>13127.SLDPRT</v>
      </c>
      <c r="N679" t="str">
        <f>SHCS[[#This Row],[SERIE]]&amp;SHCS[[#This Row],[MEDIDA]]</f>
        <v>S45M5</v>
      </c>
      <c r="O679" t="str">
        <f>SHCS[[#This Row],[SCREW]]&amp;" "&amp;SHCS[[#This Row],[MEDIDA]]&amp;" X "&amp;SHCS[[#This Row],[PITCH]]&amp;" X "&amp;SHCS[[#This Row],[LENGTH]]&amp;".SLDASM"</f>
        <v>B18.3.4M M5 X 0.8 X 45.SLDASM</v>
      </c>
      <c r="P67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45 C/T-NUT S45</v>
      </c>
      <c r="Q67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45.SLDASM</v>
      </c>
      <c r="R679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0" spans="1:18" x14ac:dyDescent="0.25">
      <c r="A68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50</v>
      </c>
      <c r="B68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50</v>
      </c>
      <c r="C680" t="s">
        <v>86</v>
      </c>
      <c r="D680" t="s">
        <v>87</v>
      </c>
      <c r="E680" t="s">
        <v>90</v>
      </c>
      <c r="F680" t="s">
        <v>75</v>
      </c>
      <c r="G680" t="s">
        <v>81</v>
      </c>
      <c r="H680" t="s">
        <v>78</v>
      </c>
      <c r="I680" t="s">
        <v>8</v>
      </c>
      <c r="J680" t="s">
        <v>64</v>
      </c>
      <c r="K680">
        <v>0.8</v>
      </c>
      <c r="L680">
        <v>50</v>
      </c>
      <c r="M680" t="str">
        <f>_xlfn.XLOOKUP(SHCS[[#This Row],[QUERY]],NUTS[MEDIDA],NUTS[$SLD@T-NUT-1],0/0,0,1)&amp;".SLDPRT"</f>
        <v>13127.SLDPRT</v>
      </c>
      <c r="N680" t="str">
        <f>SHCS[[#This Row],[SERIE]]&amp;SHCS[[#This Row],[MEDIDA]]</f>
        <v>S45M5</v>
      </c>
      <c r="O680" t="str">
        <f>SHCS[[#This Row],[SCREW]]&amp;" "&amp;SHCS[[#This Row],[MEDIDA]]&amp;" X "&amp;SHCS[[#This Row],[PITCH]]&amp;" X "&amp;SHCS[[#This Row],[LENGTH]]&amp;".SLDASM"</f>
        <v>B18.3.4M M5 X 0.8 X 50.SLDASM</v>
      </c>
      <c r="P68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50 C/T-NUT S45</v>
      </c>
      <c r="Q68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50.SLDASM</v>
      </c>
      <c r="R680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1" spans="1:18" x14ac:dyDescent="0.25">
      <c r="A68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55</v>
      </c>
      <c r="B68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55</v>
      </c>
      <c r="C681" t="s">
        <v>86</v>
      </c>
      <c r="D681" t="s">
        <v>87</v>
      </c>
      <c r="E681" t="s">
        <v>90</v>
      </c>
      <c r="F681" t="s">
        <v>75</v>
      </c>
      <c r="G681" t="s">
        <v>81</v>
      </c>
      <c r="H681" t="s">
        <v>78</v>
      </c>
      <c r="I681" t="s">
        <v>8</v>
      </c>
      <c r="J681" t="s">
        <v>64</v>
      </c>
      <c r="K681">
        <v>0.8</v>
      </c>
      <c r="L681">
        <v>55</v>
      </c>
      <c r="M681" t="str">
        <f>_xlfn.XLOOKUP(SHCS[[#This Row],[QUERY]],NUTS[MEDIDA],NUTS[$SLD@T-NUT-1],0/0,0,1)&amp;".SLDPRT"</f>
        <v>13127.SLDPRT</v>
      </c>
      <c r="N681" t="str">
        <f>SHCS[[#This Row],[SERIE]]&amp;SHCS[[#This Row],[MEDIDA]]</f>
        <v>S45M5</v>
      </c>
      <c r="O681" t="str">
        <f>SHCS[[#This Row],[SCREW]]&amp;" "&amp;SHCS[[#This Row],[MEDIDA]]&amp;" X "&amp;SHCS[[#This Row],[PITCH]]&amp;" X "&amp;SHCS[[#This Row],[LENGTH]]&amp;".SLDASM"</f>
        <v>B18.3.4M M5 X 0.8 X 55.SLDASM</v>
      </c>
      <c r="P68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55 C/T-NUT S45</v>
      </c>
      <c r="Q68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55.SLDASM</v>
      </c>
      <c r="R681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2" spans="1:18" x14ac:dyDescent="0.25">
      <c r="A68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60</v>
      </c>
      <c r="B68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60</v>
      </c>
      <c r="C682" t="s">
        <v>86</v>
      </c>
      <c r="D682" t="s">
        <v>87</v>
      </c>
      <c r="E682" t="s">
        <v>90</v>
      </c>
      <c r="F682" t="s">
        <v>75</v>
      </c>
      <c r="G682" t="s">
        <v>81</v>
      </c>
      <c r="H682" t="s">
        <v>78</v>
      </c>
      <c r="I682" t="s">
        <v>8</v>
      </c>
      <c r="J682" t="s">
        <v>64</v>
      </c>
      <c r="K682">
        <v>0.8</v>
      </c>
      <c r="L682">
        <v>60</v>
      </c>
      <c r="M682" t="str">
        <f>_xlfn.XLOOKUP(SHCS[[#This Row],[QUERY]],NUTS[MEDIDA],NUTS[$SLD@T-NUT-1],0/0,0,1)&amp;".SLDPRT"</f>
        <v>13127.SLDPRT</v>
      </c>
      <c r="N682" t="str">
        <f>SHCS[[#This Row],[SERIE]]&amp;SHCS[[#This Row],[MEDIDA]]</f>
        <v>S45M5</v>
      </c>
      <c r="O682" t="str">
        <f>SHCS[[#This Row],[SCREW]]&amp;" "&amp;SHCS[[#This Row],[MEDIDA]]&amp;" X "&amp;SHCS[[#This Row],[PITCH]]&amp;" X "&amp;SHCS[[#This Row],[LENGTH]]&amp;".SLDASM"</f>
        <v>B18.3.4M M5 X 0.8 X 60.SLDASM</v>
      </c>
      <c r="P68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60 C/T-NUT S45</v>
      </c>
      <c r="Q68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60.SLDASM</v>
      </c>
      <c r="R682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3" spans="1:18" x14ac:dyDescent="0.25">
      <c r="A68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65</v>
      </c>
      <c r="B68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65</v>
      </c>
      <c r="C683" t="s">
        <v>86</v>
      </c>
      <c r="D683" t="s">
        <v>87</v>
      </c>
      <c r="E683" t="s">
        <v>90</v>
      </c>
      <c r="F683" t="s">
        <v>75</v>
      </c>
      <c r="G683" t="s">
        <v>81</v>
      </c>
      <c r="H683" t="s">
        <v>78</v>
      </c>
      <c r="I683" t="s">
        <v>8</v>
      </c>
      <c r="J683" t="s">
        <v>64</v>
      </c>
      <c r="K683">
        <v>0.8</v>
      </c>
      <c r="L683">
        <v>65</v>
      </c>
      <c r="M683" t="str">
        <f>_xlfn.XLOOKUP(SHCS[[#This Row],[QUERY]],NUTS[MEDIDA],NUTS[$SLD@T-NUT-1],0/0,0,1)&amp;".SLDPRT"</f>
        <v>13127.SLDPRT</v>
      </c>
      <c r="N683" t="str">
        <f>SHCS[[#This Row],[SERIE]]&amp;SHCS[[#This Row],[MEDIDA]]</f>
        <v>S45M5</v>
      </c>
      <c r="O683" t="str">
        <f>SHCS[[#This Row],[SCREW]]&amp;" "&amp;SHCS[[#This Row],[MEDIDA]]&amp;" X "&amp;SHCS[[#This Row],[PITCH]]&amp;" X "&amp;SHCS[[#This Row],[LENGTH]]&amp;".SLDASM"</f>
        <v>B18.3.4M M5 X 0.8 X 65.SLDASM</v>
      </c>
      <c r="P68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65 C/T-NUT S45</v>
      </c>
      <c r="Q68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65.SLDASM</v>
      </c>
      <c r="R683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4" spans="1:18" x14ac:dyDescent="0.25">
      <c r="A68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70</v>
      </c>
      <c r="B68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70</v>
      </c>
      <c r="C684" t="s">
        <v>86</v>
      </c>
      <c r="D684" t="s">
        <v>87</v>
      </c>
      <c r="E684" t="s">
        <v>90</v>
      </c>
      <c r="F684" t="s">
        <v>75</v>
      </c>
      <c r="G684" t="s">
        <v>81</v>
      </c>
      <c r="H684" t="s">
        <v>78</v>
      </c>
      <c r="I684" t="s">
        <v>8</v>
      </c>
      <c r="J684" t="s">
        <v>64</v>
      </c>
      <c r="K684">
        <v>0.8</v>
      </c>
      <c r="L684">
        <v>70</v>
      </c>
      <c r="M684" t="str">
        <f>_xlfn.XLOOKUP(SHCS[[#This Row],[QUERY]],NUTS[MEDIDA],NUTS[$SLD@T-NUT-1],0/0,0,1)&amp;".SLDPRT"</f>
        <v>13127.SLDPRT</v>
      </c>
      <c r="N684" t="str">
        <f>SHCS[[#This Row],[SERIE]]&amp;SHCS[[#This Row],[MEDIDA]]</f>
        <v>S45M5</v>
      </c>
      <c r="O684" t="str">
        <f>SHCS[[#This Row],[SCREW]]&amp;" "&amp;SHCS[[#This Row],[MEDIDA]]&amp;" X "&amp;SHCS[[#This Row],[PITCH]]&amp;" X "&amp;SHCS[[#This Row],[LENGTH]]&amp;".SLDASM"</f>
        <v>B18.3.4M M5 X 0.8 X 70.SLDASM</v>
      </c>
      <c r="P68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70 C/T-NUT S45</v>
      </c>
      <c r="Q68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70.SLDASM</v>
      </c>
      <c r="R684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5" spans="1:18" x14ac:dyDescent="0.25">
      <c r="A68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80</v>
      </c>
      <c r="B68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80</v>
      </c>
      <c r="C685" t="s">
        <v>86</v>
      </c>
      <c r="D685" t="s">
        <v>87</v>
      </c>
      <c r="E685" t="s">
        <v>90</v>
      </c>
      <c r="F685" t="s">
        <v>75</v>
      </c>
      <c r="G685" t="s">
        <v>81</v>
      </c>
      <c r="H685" t="s">
        <v>78</v>
      </c>
      <c r="I685" t="s">
        <v>8</v>
      </c>
      <c r="J685" t="s">
        <v>64</v>
      </c>
      <c r="K685">
        <v>0.8</v>
      </c>
      <c r="L685">
        <v>80</v>
      </c>
      <c r="M685" t="str">
        <f>_xlfn.XLOOKUP(SHCS[[#This Row],[QUERY]],NUTS[MEDIDA],NUTS[$SLD@T-NUT-1],0/0,0,1)&amp;".SLDPRT"</f>
        <v>13127.SLDPRT</v>
      </c>
      <c r="N685" t="str">
        <f>SHCS[[#This Row],[SERIE]]&amp;SHCS[[#This Row],[MEDIDA]]</f>
        <v>S45M5</v>
      </c>
      <c r="O685" t="str">
        <f>SHCS[[#This Row],[SCREW]]&amp;" "&amp;SHCS[[#This Row],[MEDIDA]]&amp;" X "&amp;SHCS[[#This Row],[PITCH]]&amp;" X "&amp;SHCS[[#This Row],[LENGTH]]&amp;".SLDASM"</f>
        <v>B18.3.4M M5 X 0.8 X 80.SLDASM</v>
      </c>
      <c r="P68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80 C/T-NUT S45</v>
      </c>
      <c r="Q68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80.SLDASM</v>
      </c>
      <c r="R685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6" spans="1:18" x14ac:dyDescent="0.25">
      <c r="A68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90</v>
      </c>
      <c r="B68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90</v>
      </c>
      <c r="C686" t="s">
        <v>86</v>
      </c>
      <c r="D686" t="s">
        <v>87</v>
      </c>
      <c r="E686" t="s">
        <v>90</v>
      </c>
      <c r="F686" t="s">
        <v>75</v>
      </c>
      <c r="G686" t="s">
        <v>81</v>
      </c>
      <c r="H686" t="s">
        <v>78</v>
      </c>
      <c r="I686" t="s">
        <v>8</v>
      </c>
      <c r="J686" t="s">
        <v>64</v>
      </c>
      <c r="K686">
        <v>0.8</v>
      </c>
      <c r="L686">
        <v>90</v>
      </c>
      <c r="M686" t="str">
        <f>_xlfn.XLOOKUP(SHCS[[#This Row],[QUERY]],NUTS[MEDIDA],NUTS[$SLD@T-NUT-1],0/0,0,1)&amp;".SLDPRT"</f>
        <v>13127.SLDPRT</v>
      </c>
      <c r="N686" t="str">
        <f>SHCS[[#This Row],[SERIE]]&amp;SHCS[[#This Row],[MEDIDA]]</f>
        <v>S45M5</v>
      </c>
      <c r="O686" t="str">
        <f>SHCS[[#This Row],[SCREW]]&amp;" "&amp;SHCS[[#This Row],[MEDIDA]]&amp;" X "&amp;SHCS[[#This Row],[PITCH]]&amp;" X "&amp;SHCS[[#This Row],[LENGTH]]&amp;".SLDASM"</f>
        <v>B18.3.4M M5 X 0.8 X 90.SLDASM</v>
      </c>
      <c r="P68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90 C/T-NUT S45</v>
      </c>
      <c r="Q68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90.SLDASM</v>
      </c>
      <c r="R686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7" spans="1:18" x14ac:dyDescent="0.25">
      <c r="A68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STEEL\M5\B18.3.4M SS W_T-NUT S45 M5 X 0.8 X 100</v>
      </c>
      <c r="B68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M5 X 0.8 X 100</v>
      </c>
      <c r="C687" t="s">
        <v>86</v>
      </c>
      <c r="D687" t="s">
        <v>87</v>
      </c>
      <c r="E687" t="s">
        <v>90</v>
      </c>
      <c r="F687" t="s">
        <v>75</v>
      </c>
      <c r="G687" t="s">
        <v>81</v>
      </c>
      <c r="H687" t="s">
        <v>78</v>
      </c>
      <c r="I687" t="s">
        <v>8</v>
      </c>
      <c r="J687" t="s">
        <v>64</v>
      </c>
      <c r="K687">
        <v>0.8</v>
      </c>
      <c r="L687">
        <v>100</v>
      </c>
      <c r="M687" t="str">
        <f>_xlfn.XLOOKUP(SHCS[[#This Row],[QUERY]],NUTS[MEDIDA],NUTS[$SLD@T-NUT-1],0/0,0,1)&amp;".SLDPRT"</f>
        <v>13127.SLDPRT</v>
      </c>
      <c r="N687" t="str">
        <f>SHCS[[#This Row],[SERIE]]&amp;SHCS[[#This Row],[MEDIDA]]</f>
        <v>S45M5</v>
      </c>
      <c r="O687" t="str">
        <f>SHCS[[#This Row],[SCREW]]&amp;" "&amp;SHCS[[#This Row],[MEDIDA]]&amp;" X "&amp;SHCS[[#This Row],[PITCH]]&amp;" X "&amp;SHCS[[#This Row],[LENGTH]]&amp;".SLDASM"</f>
        <v>B18.3.4M M5 X 0.8 X 100.SLDASM</v>
      </c>
      <c r="P68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M5 X 0.8 X 100 C/T-NUT S45</v>
      </c>
      <c r="Q68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STEEL\ASSEMBLIES\M5\B18.3.4M M5 X 0.8 X 100.SLDASM</v>
      </c>
      <c r="R687" t="str">
        <f>FOLDER&amp;"T-NUTS\8020\"&amp;SHCS[[#This Row],[SERIE]]&amp;"\PARTS\"&amp;SHCS[[#This Row],[MEDIDA]]&amp;"\"&amp;SHCS[[#This Row],[T-NUT]]</f>
        <v>C:\LG\(DATA)\SW 2020\design libraries\FASTENERS\T-NUTS\8020\S45\PARTS\M5\13127.SLDPRT</v>
      </c>
    </row>
    <row r="688" spans="1:18" x14ac:dyDescent="0.25">
      <c r="A68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10</v>
      </c>
      <c r="B68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10</v>
      </c>
      <c r="C688" t="s">
        <v>86</v>
      </c>
      <c r="D688" t="s">
        <v>87</v>
      </c>
      <c r="E688" t="s">
        <v>90</v>
      </c>
      <c r="F688" t="s">
        <v>75</v>
      </c>
      <c r="G688" t="s">
        <v>81</v>
      </c>
      <c r="H688" t="s">
        <v>78</v>
      </c>
      <c r="I688" t="s">
        <v>9</v>
      </c>
      <c r="J688" t="s">
        <v>64</v>
      </c>
      <c r="K688">
        <v>1</v>
      </c>
      <c r="L688">
        <v>10</v>
      </c>
      <c r="M688" t="str">
        <f>_xlfn.XLOOKUP(SHCS[[#This Row],[QUERY]],NUTS[MEDIDA],NUTS[$SLD@T-NUT-1],0/0,0,1)&amp;".SLDPRT"</f>
        <v>13129.SLDPRT</v>
      </c>
      <c r="N688" t="str">
        <f>SHCS[[#This Row],[SERIE]]&amp;SHCS[[#This Row],[MEDIDA]]</f>
        <v>S45M6</v>
      </c>
      <c r="O688" t="str">
        <f>SHCS[[#This Row],[SCREW]]&amp;" "&amp;SHCS[[#This Row],[MEDIDA]]&amp;" X "&amp;SHCS[[#This Row],[PITCH]]&amp;" X "&amp;SHCS[[#This Row],[LENGTH]]&amp;".SLDASM"</f>
        <v>B18.3.4M M6 X 1 X 10.SLDASM</v>
      </c>
      <c r="P68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 C/T-NUT S45</v>
      </c>
      <c r="Q68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10.SLDASM</v>
      </c>
      <c r="R68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89" spans="1:18" x14ac:dyDescent="0.25">
      <c r="A68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12</v>
      </c>
      <c r="B68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12</v>
      </c>
      <c r="C689" t="s">
        <v>86</v>
      </c>
      <c r="D689" t="s">
        <v>87</v>
      </c>
      <c r="E689" t="s">
        <v>90</v>
      </c>
      <c r="F689" t="s">
        <v>75</v>
      </c>
      <c r="G689" t="s">
        <v>81</v>
      </c>
      <c r="H689" t="s">
        <v>78</v>
      </c>
      <c r="I689" t="s">
        <v>9</v>
      </c>
      <c r="J689" t="s">
        <v>64</v>
      </c>
      <c r="K689">
        <v>1</v>
      </c>
      <c r="L689">
        <v>12</v>
      </c>
      <c r="M689" t="str">
        <f>_xlfn.XLOOKUP(SHCS[[#This Row],[QUERY]],NUTS[MEDIDA],NUTS[$SLD@T-NUT-1],0/0,0,1)&amp;".SLDPRT"</f>
        <v>13129.SLDPRT</v>
      </c>
      <c r="N689" t="str">
        <f>SHCS[[#This Row],[SERIE]]&amp;SHCS[[#This Row],[MEDIDA]]</f>
        <v>S45M6</v>
      </c>
      <c r="O689" t="str">
        <f>SHCS[[#This Row],[SCREW]]&amp;" "&amp;SHCS[[#This Row],[MEDIDA]]&amp;" X "&amp;SHCS[[#This Row],[PITCH]]&amp;" X "&amp;SHCS[[#This Row],[LENGTH]]&amp;".SLDASM"</f>
        <v>B18.3.4M M6 X 1 X 12.SLDASM</v>
      </c>
      <c r="P68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 C/T-NUT S45</v>
      </c>
      <c r="Q68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12.SLDASM</v>
      </c>
      <c r="R68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0" spans="1:18" x14ac:dyDescent="0.25">
      <c r="A69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16</v>
      </c>
      <c r="B69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16</v>
      </c>
      <c r="C690" t="s">
        <v>86</v>
      </c>
      <c r="D690" t="s">
        <v>87</v>
      </c>
      <c r="E690" t="s">
        <v>90</v>
      </c>
      <c r="F690" t="s">
        <v>75</v>
      </c>
      <c r="G690" t="s">
        <v>81</v>
      </c>
      <c r="H690" t="s">
        <v>78</v>
      </c>
      <c r="I690" t="s">
        <v>9</v>
      </c>
      <c r="J690" t="s">
        <v>64</v>
      </c>
      <c r="K690">
        <v>1</v>
      </c>
      <c r="L690">
        <v>16</v>
      </c>
      <c r="M690" t="str">
        <f>_xlfn.XLOOKUP(SHCS[[#This Row],[QUERY]],NUTS[MEDIDA],NUTS[$SLD@T-NUT-1],0/0,0,1)&amp;".SLDPRT"</f>
        <v>13129.SLDPRT</v>
      </c>
      <c r="N690" t="str">
        <f>SHCS[[#This Row],[SERIE]]&amp;SHCS[[#This Row],[MEDIDA]]</f>
        <v>S45M6</v>
      </c>
      <c r="O690" t="str">
        <f>SHCS[[#This Row],[SCREW]]&amp;" "&amp;SHCS[[#This Row],[MEDIDA]]&amp;" X "&amp;SHCS[[#This Row],[PITCH]]&amp;" X "&amp;SHCS[[#This Row],[LENGTH]]&amp;".SLDASM"</f>
        <v>B18.3.4M M6 X 1 X 16.SLDASM</v>
      </c>
      <c r="P69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16 C/T-NUT S45</v>
      </c>
      <c r="Q69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16.SLDASM</v>
      </c>
      <c r="R69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1" spans="1:18" x14ac:dyDescent="0.25">
      <c r="A69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20</v>
      </c>
      <c r="B69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20</v>
      </c>
      <c r="C691" t="s">
        <v>86</v>
      </c>
      <c r="D691" t="s">
        <v>87</v>
      </c>
      <c r="E691" t="s">
        <v>90</v>
      </c>
      <c r="F691" t="s">
        <v>75</v>
      </c>
      <c r="G691" t="s">
        <v>81</v>
      </c>
      <c r="H691" t="s">
        <v>78</v>
      </c>
      <c r="I691" t="s">
        <v>9</v>
      </c>
      <c r="J691" t="s">
        <v>64</v>
      </c>
      <c r="K691">
        <v>1</v>
      </c>
      <c r="L691">
        <v>20</v>
      </c>
      <c r="M691" t="str">
        <f>_xlfn.XLOOKUP(SHCS[[#This Row],[QUERY]],NUTS[MEDIDA],NUTS[$SLD@T-NUT-1],0/0,0,1)&amp;".SLDPRT"</f>
        <v>13129.SLDPRT</v>
      </c>
      <c r="N691" t="str">
        <f>SHCS[[#This Row],[SERIE]]&amp;SHCS[[#This Row],[MEDIDA]]</f>
        <v>S45M6</v>
      </c>
      <c r="O691" t="str">
        <f>SHCS[[#This Row],[SCREW]]&amp;" "&amp;SHCS[[#This Row],[MEDIDA]]&amp;" X "&amp;SHCS[[#This Row],[PITCH]]&amp;" X "&amp;SHCS[[#This Row],[LENGTH]]&amp;".SLDASM"</f>
        <v>B18.3.4M M6 X 1 X 20.SLDASM</v>
      </c>
      <c r="P69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20 C/T-NUT S45</v>
      </c>
      <c r="Q69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20.SLDASM</v>
      </c>
      <c r="R69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2" spans="1:18" x14ac:dyDescent="0.25">
      <c r="A69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25</v>
      </c>
      <c r="B69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25</v>
      </c>
      <c r="C692" t="s">
        <v>86</v>
      </c>
      <c r="D692" t="s">
        <v>87</v>
      </c>
      <c r="E692" t="s">
        <v>90</v>
      </c>
      <c r="F692" t="s">
        <v>75</v>
      </c>
      <c r="G692" t="s">
        <v>81</v>
      </c>
      <c r="H692" t="s">
        <v>78</v>
      </c>
      <c r="I692" t="s">
        <v>9</v>
      </c>
      <c r="J692" t="s">
        <v>64</v>
      </c>
      <c r="K692">
        <v>1</v>
      </c>
      <c r="L692">
        <v>25</v>
      </c>
      <c r="M692" t="str">
        <f>_xlfn.XLOOKUP(SHCS[[#This Row],[QUERY]],NUTS[MEDIDA],NUTS[$SLD@T-NUT-1],0/0,0,1)&amp;".SLDPRT"</f>
        <v>13129.SLDPRT</v>
      </c>
      <c r="N692" t="str">
        <f>SHCS[[#This Row],[SERIE]]&amp;SHCS[[#This Row],[MEDIDA]]</f>
        <v>S45M6</v>
      </c>
      <c r="O692" t="str">
        <f>SHCS[[#This Row],[SCREW]]&amp;" "&amp;SHCS[[#This Row],[MEDIDA]]&amp;" X "&amp;SHCS[[#This Row],[PITCH]]&amp;" X "&amp;SHCS[[#This Row],[LENGTH]]&amp;".SLDASM"</f>
        <v>B18.3.4M M6 X 1 X 25.SLDASM</v>
      </c>
      <c r="P69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25 C/T-NUT S45</v>
      </c>
      <c r="Q69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25.SLDASM</v>
      </c>
      <c r="R69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3" spans="1:18" x14ac:dyDescent="0.25">
      <c r="A69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30</v>
      </c>
      <c r="B69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30</v>
      </c>
      <c r="C693" t="s">
        <v>86</v>
      </c>
      <c r="D693" t="s">
        <v>87</v>
      </c>
      <c r="E693" t="s">
        <v>90</v>
      </c>
      <c r="F693" t="s">
        <v>75</v>
      </c>
      <c r="G693" t="s">
        <v>81</v>
      </c>
      <c r="H693" t="s">
        <v>78</v>
      </c>
      <c r="I693" t="s">
        <v>9</v>
      </c>
      <c r="J693" t="s">
        <v>64</v>
      </c>
      <c r="K693">
        <v>1</v>
      </c>
      <c r="L693">
        <v>30</v>
      </c>
      <c r="M693" t="str">
        <f>_xlfn.XLOOKUP(SHCS[[#This Row],[QUERY]],NUTS[MEDIDA],NUTS[$SLD@T-NUT-1],0/0,0,1)&amp;".SLDPRT"</f>
        <v>13129.SLDPRT</v>
      </c>
      <c r="N693" t="str">
        <f>SHCS[[#This Row],[SERIE]]&amp;SHCS[[#This Row],[MEDIDA]]</f>
        <v>S45M6</v>
      </c>
      <c r="O693" t="str">
        <f>SHCS[[#This Row],[SCREW]]&amp;" "&amp;SHCS[[#This Row],[MEDIDA]]&amp;" X "&amp;SHCS[[#This Row],[PITCH]]&amp;" X "&amp;SHCS[[#This Row],[LENGTH]]&amp;".SLDASM"</f>
        <v>B18.3.4M M6 X 1 X 30.SLDASM</v>
      </c>
      <c r="P69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30 C/T-NUT S45</v>
      </c>
      <c r="Q69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30.SLDASM</v>
      </c>
      <c r="R69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4" spans="1:18" x14ac:dyDescent="0.25">
      <c r="A69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35</v>
      </c>
      <c r="B69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35</v>
      </c>
      <c r="C694" t="s">
        <v>86</v>
      </c>
      <c r="D694" t="s">
        <v>87</v>
      </c>
      <c r="E694" t="s">
        <v>90</v>
      </c>
      <c r="F694" t="s">
        <v>75</v>
      </c>
      <c r="G694" t="s">
        <v>81</v>
      </c>
      <c r="H694" t="s">
        <v>78</v>
      </c>
      <c r="I694" t="s">
        <v>9</v>
      </c>
      <c r="J694" t="s">
        <v>64</v>
      </c>
      <c r="K694">
        <v>1</v>
      </c>
      <c r="L694">
        <v>35</v>
      </c>
      <c r="M694" t="str">
        <f>_xlfn.XLOOKUP(SHCS[[#This Row],[QUERY]],NUTS[MEDIDA],NUTS[$SLD@T-NUT-1],0/0,0,1)&amp;".SLDPRT"</f>
        <v>13129.SLDPRT</v>
      </c>
      <c r="N694" t="str">
        <f>SHCS[[#This Row],[SERIE]]&amp;SHCS[[#This Row],[MEDIDA]]</f>
        <v>S45M6</v>
      </c>
      <c r="O694" t="str">
        <f>SHCS[[#This Row],[SCREW]]&amp;" "&amp;SHCS[[#This Row],[MEDIDA]]&amp;" X "&amp;SHCS[[#This Row],[PITCH]]&amp;" X "&amp;SHCS[[#This Row],[LENGTH]]&amp;".SLDASM"</f>
        <v>B18.3.4M M6 X 1 X 35.SLDASM</v>
      </c>
      <c r="P69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35 C/T-NUT S45</v>
      </c>
      <c r="Q69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35.SLDASM</v>
      </c>
      <c r="R69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5" spans="1:18" x14ac:dyDescent="0.25">
      <c r="A69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40</v>
      </c>
      <c r="B69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40</v>
      </c>
      <c r="C695" t="s">
        <v>86</v>
      </c>
      <c r="D695" t="s">
        <v>87</v>
      </c>
      <c r="E695" t="s">
        <v>90</v>
      </c>
      <c r="F695" t="s">
        <v>75</v>
      </c>
      <c r="G695" t="s">
        <v>81</v>
      </c>
      <c r="H695" t="s">
        <v>78</v>
      </c>
      <c r="I695" t="s">
        <v>9</v>
      </c>
      <c r="J695" t="s">
        <v>64</v>
      </c>
      <c r="K695">
        <v>1</v>
      </c>
      <c r="L695">
        <v>40</v>
      </c>
      <c r="M695" t="str">
        <f>_xlfn.XLOOKUP(SHCS[[#This Row],[QUERY]],NUTS[MEDIDA],NUTS[$SLD@T-NUT-1],0/0,0,1)&amp;".SLDPRT"</f>
        <v>13129.SLDPRT</v>
      </c>
      <c r="N695" t="str">
        <f>SHCS[[#This Row],[SERIE]]&amp;SHCS[[#This Row],[MEDIDA]]</f>
        <v>S45M6</v>
      </c>
      <c r="O695" t="str">
        <f>SHCS[[#This Row],[SCREW]]&amp;" "&amp;SHCS[[#This Row],[MEDIDA]]&amp;" X "&amp;SHCS[[#This Row],[PITCH]]&amp;" X "&amp;SHCS[[#This Row],[LENGTH]]&amp;".SLDASM"</f>
        <v>B18.3.4M M6 X 1 X 40.SLDASM</v>
      </c>
      <c r="P69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40 C/T-NUT S45</v>
      </c>
      <c r="Q69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40.SLDASM</v>
      </c>
      <c r="R69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6" spans="1:18" x14ac:dyDescent="0.25">
      <c r="A69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45</v>
      </c>
      <c r="B69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45</v>
      </c>
      <c r="C696" t="s">
        <v>86</v>
      </c>
      <c r="D696" t="s">
        <v>87</v>
      </c>
      <c r="E696" t="s">
        <v>90</v>
      </c>
      <c r="F696" t="s">
        <v>75</v>
      </c>
      <c r="G696" t="s">
        <v>81</v>
      </c>
      <c r="H696" t="s">
        <v>78</v>
      </c>
      <c r="I696" t="s">
        <v>9</v>
      </c>
      <c r="J696" t="s">
        <v>64</v>
      </c>
      <c r="K696">
        <v>1</v>
      </c>
      <c r="L696">
        <v>45</v>
      </c>
      <c r="M696" t="str">
        <f>_xlfn.XLOOKUP(SHCS[[#This Row],[QUERY]],NUTS[MEDIDA],NUTS[$SLD@T-NUT-1],0/0,0,1)&amp;".SLDPRT"</f>
        <v>13129.SLDPRT</v>
      </c>
      <c r="N696" t="str">
        <f>SHCS[[#This Row],[SERIE]]&amp;SHCS[[#This Row],[MEDIDA]]</f>
        <v>S45M6</v>
      </c>
      <c r="O696" t="str">
        <f>SHCS[[#This Row],[SCREW]]&amp;" "&amp;SHCS[[#This Row],[MEDIDA]]&amp;" X "&amp;SHCS[[#This Row],[PITCH]]&amp;" X "&amp;SHCS[[#This Row],[LENGTH]]&amp;".SLDASM"</f>
        <v>B18.3.4M M6 X 1 X 45.SLDASM</v>
      </c>
      <c r="P69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45 C/T-NUT S45</v>
      </c>
      <c r="Q69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45.SLDASM</v>
      </c>
      <c r="R69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7" spans="1:18" x14ac:dyDescent="0.25">
      <c r="A69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50</v>
      </c>
      <c r="B69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50</v>
      </c>
      <c r="C697" t="s">
        <v>86</v>
      </c>
      <c r="D697" t="s">
        <v>87</v>
      </c>
      <c r="E697" t="s">
        <v>90</v>
      </c>
      <c r="F697" t="s">
        <v>75</v>
      </c>
      <c r="G697" t="s">
        <v>81</v>
      </c>
      <c r="H697" t="s">
        <v>78</v>
      </c>
      <c r="I697" t="s">
        <v>9</v>
      </c>
      <c r="J697" t="s">
        <v>64</v>
      </c>
      <c r="K697">
        <v>1</v>
      </c>
      <c r="L697">
        <v>50</v>
      </c>
      <c r="M697" t="str">
        <f>_xlfn.XLOOKUP(SHCS[[#This Row],[QUERY]],NUTS[MEDIDA],NUTS[$SLD@T-NUT-1],0/0,0,1)&amp;".SLDPRT"</f>
        <v>13129.SLDPRT</v>
      </c>
      <c r="N697" t="str">
        <f>SHCS[[#This Row],[SERIE]]&amp;SHCS[[#This Row],[MEDIDA]]</f>
        <v>S45M6</v>
      </c>
      <c r="O697" t="str">
        <f>SHCS[[#This Row],[SCREW]]&amp;" "&amp;SHCS[[#This Row],[MEDIDA]]&amp;" X "&amp;SHCS[[#This Row],[PITCH]]&amp;" X "&amp;SHCS[[#This Row],[LENGTH]]&amp;".SLDASM"</f>
        <v>B18.3.4M M6 X 1 X 50.SLDASM</v>
      </c>
      <c r="P69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50 C/T-NUT S45</v>
      </c>
      <c r="Q69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50.SLDASM</v>
      </c>
      <c r="R697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8" spans="1:18" x14ac:dyDescent="0.25">
      <c r="A69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55</v>
      </c>
      <c r="B69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55</v>
      </c>
      <c r="C698" t="s">
        <v>86</v>
      </c>
      <c r="D698" t="s">
        <v>87</v>
      </c>
      <c r="E698" t="s">
        <v>90</v>
      </c>
      <c r="F698" t="s">
        <v>75</v>
      </c>
      <c r="G698" t="s">
        <v>81</v>
      </c>
      <c r="H698" t="s">
        <v>78</v>
      </c>
      <c r="I698" t="s">
        <v>9</v>
      </c>
      <c r="J698" t="s">
        <v>64</v>
      </c>
      <c r="K698">
        <v>1</v>
      </c>
      <c r="L698">
        <v>55</v>
      </c>
      <c r="M698" t="str">
        <f>_xlfn.XLOOKUP(SHCS[[#This Row],[QUERY]],NUTS[MEDIDA],NUTS[$SLD@T-NUT-1],0/0,0,1)&amp;".SLDPRT"</f>
        <v>13129.SLDPRT</v>
      </c>
      <c r="N698" t="str">
        <f>SHCS[[#This Row],[SERIE]]&amp;SHCS[[#This Row],[MEDIDA]]</f>
        <v>S45M6</v>
      </c>
      <c r="O698" t="str">
        <f>SHCS[[#This Row],[SCREW]]&amp;" "&amp;SHCS[[#This Row],[MEDIDA]]&amp;" X "&amp;SHCS[[#This Row],[PITCH]]&amp;" X "&amp;SHCS[[#This Row],[LENGTH]]&amp;".SLDASM"</f>
        <v>B18.3.4M M6 X 1 X 55.SLDASM</v>
      </c>
      <c r="P69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55 C/T-NUT S45</v>
      </c>
      <c r="Q69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55.SLDASM</v>
      </c>
      <c r="R698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699" spans="1:18" x14ac:dyDescent="0.25">
      <c r="A69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60</v>
      </c>
      <c r="B69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60</v>
      </c>
      <c r="C699" t="s">
        <v>86</v>
      </c>
      <c r="D699" t="s">
        <v>87</v>
      </c>
      <c r="E699" t="s">
        <v>90</v>
      </c>
      <c r="F699" t="s">
        <v>75</v>
      </c>
      <c r="G699" t="s">
        <v>81</v>
      </c>
      <c r="H699" t="s">
        <v>78</v>
      </c>
      <c r="I699" t="s">
        <v>9</v>
      </c>
      <c r="J699" t="s">
        <v>64</v>
      </c>
      <c r="K699">
        <v>1</v>
      </c>
      <c r="L699">
        <v>60</v>
      </c>
      <c r="M699" t="str">
        <f>_xlfn.XLOOKUP(SHCS[[#This Row],[QUERY]],NUTS[MEDIDA],NUTS[$SLD@T-NUT-1],0/0,0,1)&amp;".SLDPRT"</f>
        <v>13129.SLDPRT</v>
      </c>
      <c r="N699" t="str">
        <f>SHCS[[#This Row],[SERIE]]&amp;SHCS[[#This Row],[MEDIDA]]</f>
        <v>S45M6</v>
      </c>
      <c r="O699" t="str">
        <f>SHCS[[#This Row],[SCREW]]&amp;" "&amp;SHCS[[#This Row],[MEDIDA]]&amp;" X "&amp;SHCS[[#This Row],[PITCH]]&amp;" X "&amp;SHCS[[#This Row],[LENGTH]]&amp;".SLDASM"</f>
        <v>B18.3.4M M6 X 1 X 60.SLDASM</v>
      </c>
      <c r="P69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60 C/T-NUT S45</v>
      </c>
      <c r="Q69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60.SLDASM</v>
      </c>
      <c r="R699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0" spans="1:18" x14ac:dyDescent="0.25">
      <c r="A70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65</v>
      </c>
      <c r="B70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65</v>
      </c>
      <c r="C700" t="s">
        <v>86</v>
      </c>
      <c r="D700" t="s">
        <v>87</v>
      </c>
      <c r="E700" t="s">
        <v>90</v>
      </c>
      <c r="F700" t="s">
        <v>75</v>
      </c>
      <c r="G700" t="s">
        <v>81</v>
      </c>
      <c r="H700" t="s">
        <v>78</v>
      </c>
      <c r="I700" t="s">
        <v>9</v>
      </c>
      <c r="J700" t="s">
        <v>64</v>
      </c>
      <c r="K700">
        <v>1</v>
      </c>
      <c r="L700">
        <v>65</v>
      </c>
      <c r="M700" t="str">
        <f>_xlfn.XLOOKUP(SHCS[[#This Row],[QUERY]],NUTS[MEDIDA],NUTS[$SLD@T-NUT-1],0/0,0,1)&amp;".SLDPRT"</f>
        <v>13129.SLDPRT</v>
      </c>
      <c r="N700" t="str">
        <f>SHCS[[#This Row],[SERIE]]&amp;SHCS[[#This Row],[MEDIDA]]</f>
        <v>S45M6</v>
      </c>
      <c r="O700" t="str">
        <f>SHCS[[#This Row],[SCREW]]&amp;" "&amp;SHCS[[#This Row],[MEDIDA]]&amp;" X "&amp;SHCS[[#This Row],[PITCH]]&amp;" X "&amp;SHCS[[#This Row],[LENGTH]]&amp;".SLDASM"</f>
        <v>B18.3.4M M6 X 1 X 65.SLDASM</v>
      </c>
      <c r="P70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65 C/T-NUT S45</v>
      </c>
      <c r="Q70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65.SLDASM</v>
      </c>
      <c r="R700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1" spans="1:18" x14ac:dyDescent="0.25">
      <c r="A70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70</v>
      </c>
      <c r="B70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70</v>
      </c>
      <c r="C701" t="s">
        <v>86</v>
      </c>
      <c r="D701" t="s">
        <v>87</v>
      </c>
      <c r="E701" t="s">
        <v>90</v>
      </c>
      <c r="F701" t="s">
        <v>75</v>
      </c>
      <c r="G701" t="s">
        <v>81</v>
      </c>
      <c r="H701" t="s">
        <v>78</v>
      </c>
      <c r="I701" t="s">
        <v>9</v>
      </c>
      <c r="J701" t="s">
        <v>64</v>
      </c>
      <c r="K701">
        <v>1</v>
      </c>
      <c r="L701">
        <v>70</v>
      </c>
      <c r="M701" t="str">
        <f>_xlfn.XLOOKUP(SHCS[[#This Row],[QUERY]],NUTS[MEDIDA],NUTS[$SLD@T-NUT-1],0/0,0,1)&amp;".SLDPRT"</f>
        <v>13129.SLDPRT</v>
      </c>
      <c r="N701" t="str">
        <f>SHCS[[#This Row],[SERIE]]&amp;SHCS[[#This Row],[MEDIDA]]</f>
        <v>S45M6</v>
      </c>
      <c r="O701" t="str">
        <f>SHCS[[#This Row],[SCREW]]&amp;" "&amp;SHCS[[#This Row],[MEDIDA]]&amp;" X "&amp;SHCS[[#This Row],[PITCH]]&amp;" X "&amp;SHCS[[#This Row],[LENGTH]]&amp;".SLDASM"</f>
        <v>B18.3.4M M6 X 1 X 70.SLDASM</v>
      </c>
      <c r="P70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70 C/T-NUT S45</v>
      </c>
      <c r="Q70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70.SLDASM</v>
      </c>
      <c r="R701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2" spans="1:18" x14ac:dyDescent="0.25">
      <c r="A70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80</v>
      </c>
      <c r="B70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80</v>
      </c>
      <c r="C702" t="s">
        <v>86</v>
      </c>
      <c r="D702" t="s">
        <v>87</v>
      </c>
      <c r="E702" t="s">
        <v>90</v>
      </c>
      <c r="F702" t="s">
        <v>75</v>
      </c>
      <c r="G702" t="s">
        <v>81</v>
      </c>
      <c r="H702" t="s">
        <v>78</v>
      </c>
      <c r="I702" t="s">
        <v>9</v>
      </c>
      <c r="J702" t="s">
        <v>64</v>
      </c>
      <c r="K702">
        <v>1</v>
      </c>
      <c r="L702">
        <v>80</v>
      </c>
      <c r="M702" t="str">
        <f>_xlfn.XLOOKUP(SHCS[[#This Row],[QUERY]],NUTS[MEDIDA],NUTS[$SLD@T-NUT-1],0/0,0,1)&amp;".SLDPRT"</f>
        <v>13129.SLDPRT</v>
      </c>
      <c r="N702" t="str">
        <f>SHCS[[#This Row],[SERIE]]&amp;SHCS[[#This Row],[MEDIDA]]</f>
        <v>S45M6</v>
      </c>
      <c r="O702" t="str">
        <f>SHCS[[#This Row],[SCREW]]&amp;" "&amp;SHCS[[#This Row],[MEDIDA]]&amp;" X "&amp;SHCS[[#This Row],[PITCH]]&amp;" X "&amp;SHCS[[#This Row],[LENGTH]]&amp;".SLDASM"</f>
        <v>B18.3.4M M6 X 1 X 80.SLDASM</v>
      </c>
      <c r="P70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80 C/T-NUT S45</v>
      </c>
      <c r="Q70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80.SLDASM</v>
      </c>
      <c r="R702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3" spans="1:18" x14ac:dyDescent="0.25">
      <c r="A70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90</v>
      </c>
      <c r="B70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90</v>
      </c>
      <c r="C703" t="s">
        <v>86</v>
      </c>
      <c r="D703" t="s">
        <v>87</v>
      </c>
      <c r="E703" t="s">
        <v>90</v>
      </c>
      <c r="F703" t="s">
        <v>75</v>
      </c>
      <c r="G703" t="s">
        <v>81</v>
      </c>
      <c r="H703" t="s">
        <v>78</v>
      </c>
      <c r="I703" t="s">
        <v>9</v>
      </c>
      <c r="J703" t="s">
        <v>64</v>
      </c>
      <c r="K703">
        <v>1</v>
      </c>
      <c r="L703">
        <v>90</v>
      </c>
      <c r="M703" t="str">
        <f>_xlfn.XLOOKUP(SHCS[[#This Row],[QUERY]],NUTS[MEDIDA],NUTS[$SLD@T-NUT-1],0/0,0,1)&amp;".SLDPRT"</f>
        <v>13129.SLDPRT</v>
      </c>
      <c r="N703" t="str">
        <f>SHCS[[#This Row],[SERIE]]&amp;SHCS[[#This Row],[MEDIDA]]</f>
        <v>S45M6</v>
      </c>
      <c r="O703" t="str">
        <f>SHCS[[#This Row],[SCREW]]&amp;" "&amp;SHCS[[#This Row],[MEDIDA]]&amp;" X "&amp;SHCS[[#This Row],[PITCH]]&amp;" X "&amp;SHCS[[#This Row],[LENGTH]]&amp;".SLDASM"</f>
        <v>B18.3.4M M6 X 1 X 90.SLDASM</v>
      </c>
      <c r="P70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90 C/T-NUT S45</v>
      </c>
      <c r="Q70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90.SLDASM</v>
      </c>
      <c r="R703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4" spans="1:18" x14ac:dyDescent="0.25">
      <c r="A70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100</v>
      </c>
      <c r="B70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100</v>
      </c>
      <c r="C704" t="s">
        <v>86</v>
      </c>
      <c r="D704" t="s">
        <v>87</v>
      </c>
      <c r="E704" t="s">
        <v>90</v>
      </c>
      <c r="F704" t="s">
        <v>75</v>
      </c>
      <c r="G704" t="s">
        <v>81</v>
      </c>
      <c r="H704" t="s">
        <v>78</v>
      </c>
      <c r="I704" t="s">
        <v>9</v>
      </c>
      <c r="J704" t="s">
        <v>64</v>
      </c>
      <c r="K704">
        <v>1</v>
      </c>
      <c r="L704">
        <v>100</v>
      </c>
      <c r="M704" t="str">
        <f>_xlfn.XLOOKUP(SHCS[[#This Row],[QUERY]],NUTS[MEDIDA],NUTS[$SLD@T-NUT-1],0/0,0,1)&amp;".SLDPRT"</f>
        <v>13129.SLDPRT</v>
      </c>
      <c r="N704" t="str">
        <f>SHCS[[#This Row],[SERIE]]&amp;SHCS[[#This Row],[MEDIDA]]</f>
        <v>S45M6</v>
      </c>
      <c r="O704" t="str">
        <f>SHCS[[#This Row],[SCREW]]&amp;" "&amp;SHCS[[#This Row],[MEDIDA]]&amp;" X "&amp;SHCS[[#This Row],[PITCH]]&amp;" X "&amp;SHCS[[#This Row],[LENGTH]]&amp;".SLDASM"</f>
        <v>B18.3.4M M6 X 1 X 100.SLDASM</v>
      </c>
      <c r="P70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100 C/T-NUT S45</v>
      </c>
      <c r="Q70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100.SLDASM</v>
      </c>
      <c r="R704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5" spans="1:18" x14ac:dyDescent="0.25">
      <c r="A70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110</v>
      </c>
      <c r="B70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110</v>
      </c>
      <c r="C705" t="s">
        <v>86</v>
      </c>
      <c r="D705" t="s">
        <v>87</v>
      </c>
      <c r="E705" t="s">
        <v>90</v>
      </c>
      <c r="F705" t="s">
        <v>75</v>
      </c>
      <c r="G705" t="s">
        <v>81</v>
      </c>
      <c r="H705" t="s">
        <v>78</v>
      </c>
      <c r="I705" t="s">
        <v>9</v>
      </c>
      <c r="J705" t="s">
        <v>64</v>
      </c>
      <c r="K705">
        <v>1</v>
      </c>
      <c r="L705">
        <v>110</v>
      </c>
      <c r="M705" t="str">
        <f>_xlfn.XLOOKUP(SHCS[[#This Row],[QUERY]],NUTS[MEDIDA],NUTS[$SLD@T-NUT-1],0/0,0,1)&amp;".SLDPRT"</f>
        <v>13129.SLDPRT</v>
      </c>
      <c r="N705" t="str">
        <f>SHCS[[#This Row],[SERIE]]&amp;SHCS[[#This Row],[MEDIDA]]</f>
        <v>S45M6</v>
      </c>
      <c r="O705" t="str">
        <f>SHCS[[#This Row],[SCREW]]&amp;" "&amp;SHCS[[#This Row],[MEDIDA]]&amp;" X "&amp;SHCS[[#This Row],[PITCH]]&amp;" X "&amp;SHCS[[#This Row],[LENGTH]]&amp;".SLDASM"</f>
        <v>B18.3.4M M6 X 1 X 110.SLDASM</v>
      </c>
      <c r="P70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110 C/T-NUT S45</v>
      </c>
      <c r="Q70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110.SLDASM</v>
      </c>
      <c r="R705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6" spans="1:18" x14ac:dyDescent="0.25">
      <c r="A70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STEEL\M6\B18.3.4M SS W_T-NUT S45 M6 X 1 X 120</v>
      </c>
      <c r="B70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M6 X 1 X 120</v>
      </c>
      <c r="C706" t="s">
        <v>86</v>
      </c>
      <c r="D706" t="s">
        <v>87</v>
      </c>
      <c r="E706" t="s">
        <v>90</v>
      </c>
      <c r="F706" t="s">
        <v>75</v>
      </c>
      <c r="G706" t="s">
        <v>81</v>
      </c>
      <c r="H706" t="s">
        <v>78</v>
      </c>
      <c r="I706" t="s">
        <v>9</v>
      </c>
      <c r="J706" t="s">
        <v>64</v>
      </c>
      <c r="K706">
        <v>1</v>
      </c>
      <c r="L706">
        <v>120</v>
      </c>
      <c r="M706" t="str">
        <f>_xlfn.XLOOKUP(SHCS[[#This Row],[QUERY]],NUTS[MEDIDA],NUTS[$SLD@T-NUT-1],0/0,0,1)&amp;".SLDPRT"</f>
        <v>13129.SLDPRT</v>
      </c>
      <c r="N706" t="str">
        <f>SHCS[[#This Row],[SERIE]]&amp;SHCS[[#This Row],[MEDIDA]]</f>
        <v>S45M6</v>
      </c>
      <c r="O706" t="str">
        <f>SHCS[[#This Row],[SCREW]]&amp;" "&amp;SHCS[[#This Row],[MEDIDA]]&amp;" X "&amp;SHCS[[#This Row],[PITCH]]&amp;" X "&amp;SHCS[[#This Row],[LENGTH]]&amp;".SLDASM"</f>
        <v>B18.3.4M M6 X 1 X 120.SLDASM</v>
      </c>
      <c r="P70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M6 X 1 X 120 C/T-NUT S45</v>
      </c>
      <c r="Q70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STEEL\ASSEMBLIES\M6\B18.3.4M M6 X 1 X 120.SLDASM</v>
      </c>
      <c r="R706" t="str">
        <f>FOLDER&amp;"T-NUTS\8020\"&amp;SHCS[[#This Row],[SERIE]]&amp;"\PARTS\"&amp;SHCS[[#This Row],[MEDIDA]]&amp;"\"&amp;SHCS[[#This Row],[T-NUT]]</f>
        <v>C:\LG\(DATA)\SW 2020\design libraries\FASTENERS\T-NUTS\8020\S45\PARTS\M6\13129.SLDPRT</v>
      </c>
    </row>
    <row r="707" spans="1:18" x14ac:dyDescent="0.25">
      <c r="A70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10</v>
      </c>
      <c r="B70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10</v>
      </c>
      <c r="C707" t="s">
        <v>86</v>
      </c>
      <c r="D707" t="s">
        <v>87</v>
      </c>
      <c r="E707" t="s">
        <v>90</v>
      </c>
      <c r="F707" t="s">
        <v>75</v>
      </c>
      <c r="G707" t="s">
        <v>81</v>
      </c>
      <c r="H707" t="s">
        <v>78</v>
      </c>
      <c r="I707" t="s">
        <v>10</v>
      </c>
      <c r="J707" t="s">
        <v>64</v>
      </c>
      <c r="K707">
        <v>1.25</v>
      </c>
      <c r="L707">
        <v>10</v>
      </c>
      <c r="M707" t="str">
        <f>_xlfn.XLOOKUP(SHCS[[#This Row],[QUERY]],NUTS[MEDIDA],NUTS[$SLD@T-NUT-1],0/0,0,1)&amp;".SLDPRT"</f>
        <v>13132.SLDPRT</v>
      </c>
      <c r="N707" t="str">
        <f>SHCS[[#This Row],[SERIE]]&amp;SHCS[[#This Row],[MEDIDA]]</f>
        <v>S45M8</v>
      </c>
      <c r="O707" t="str">
        <f>SHCS[[#This Row],[SCREW]]&amp;" "&amp;SHCS[[#This Row],[MEDIDA]]&amp;" X "&amp;SHCS[[#This Row],[PITCH]]&amp;" X "&amp;SHCS[[#This Row],[LENGTH]]&amp;".SLDASM"</f>
        <v>B18.3.4M M8 X 1.25 X 10.SLDASM</v>
      </c>
      <c r="P70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10 C/T-NUT S45</v>
      </c>
      <c r="Q70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10.SLDASM</v>
      </c>
      <c r="R70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08" spans="1:18" x14ac:dyDescent="0.25">
      <c r="A70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12</v>
      </c>
      <c r="B70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12</v>
      </c>
      <c r="C708" t="s">
        <v>86</v>
      </c>
      <c r="D708" t="s">
        <v>87</v>
      </c>
      <c r="E708" t="s">
        <v>90</v>
      </c>
      <c r="F708" t="s">
        <v>75</v>
      </c>
      <c r="G708" t="s">
        <v>81</v>
      </c>
      <c r="H708" t="s">
        <v>78</v>
      </c>
      <c r="I708" t="s">
        <v>10</v>
      </c>
      <c r="J708" t="s">
        <v>64</v>
      </c>
      <c r="K708">
        <v>1.25</v>
      </c>
      <c r="L708">
        <v>12</v>
      </c>
      <c r="M708" t="str">
        <f>_xlfn.XLOOKUP(SHCS[[#This Row],[QUERY]],NUTS[MEDIDA],NUTS[$SLD@T-NUT-1],0/0,0,1)&amp;".SLDPRT"</f>
        <v>13132.SLDPRT</v>
      </c>
      <c r="N708" t="str">
        <f>SHCS[[#This Row],[SERIE]]&amp;SHCS[[#This Row],[MEDIDA]]</f>
        <v>S45M8</v>
      </c>
      <c r="O708" t="str">
        <f>SHCS[[#This Row],[SCREW]]&amp;" "&amp;SHCS[[#This Row],[MEDIDA]]&amp;" X "&amp;SHCS[[#This Row],[PITCH]]&amp;" X "&amp;SHCS[[#This Row],[LENGTH]]&amp;".SLDASM"</f>
        <v>B18.3.4M M8 X 1.25 X 12.SLDASM</v>
      </c>
      <c r="P70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12 C/T-NUT S45</v>
      </c>
      <c r="Q70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12.SLDASM</v>
      </c>
      <c r="R70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09" spans="1:18" x14ac:dyDescent="0.25">
      <c r="A70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16</v>
      </c>
      <c r="B70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16</v>
      </c>
      <c r="C709" t="s">
        <v>86</v>
      </c>
      <c r="D709" t="s">
        <v>87</v>
      </c>
      <c r="E709" t="s">
        <v>90</v>
      </c>
      <c r="F709" t="s">
        <v>75</v>
      </c>
      <c r="G709" t="s">
        <v>81</v>
      </c>
      <c r="H709" t="s">
        <v>78</v>
      </c>
      <c r="I709" t="s">
        <v>10</v>
      </c>
      <c r="J709" t="s">
        <v>64</v>
      </c>
      <c r="K709">
        <v>1.25</v>
      </c>
      <c r="L709">
        <v>16</v>
      </c>
      <c r="M709" t="str">
        <f>_xlfn.XLOOKUP(SHCS[[#This Row],[QUERY]],NUTS[MEDIDA],NUTS[$SLD@T-NUT-1],0/0,0,1)&amp;".SLDPRT"</f>
        <v>13132.SLDPRT</v>
      </c>
      <c r="N709" t="str">
        <f>SHCS[[#This Row],[SERIE]]&amp;SHCS[[#This Row],[MEDIDA]]</f>
        <v>S45M8</v>
      </c>
      <c r="O709" t="str">
        <f>SHCS[[#This Row],[SCREW]]&amp;" "&amp;SHCS[[#This Row],[MEDIDA]]&amp;" X "&amp;SHCS[[#This Row],[PITCH]]&amp;" X "&amp;SHCS[[#This Row],[LENGTH]]&amp;".SLDASM"</f>
        <v>B18.3.4M M8 X 1.25 X 16.SLDASM</v>
      </c>
      <c r="P70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16 C/T-NUT S45</v>
      </c>
      <c r="Q70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16.SLDASM</v>
      </c>
      <c r="R70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0" spans="1:18" x14ac:dyDescent="0.25">
      <c r="A71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20</v>
      </c>
      <c r="B71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20</v>
      </c>
      <c r="C710" t="s">
        <v>86</v>
      </c>
      <c r="D710" t="s">
        <v>87</v>
      </c>
      <c r="E710" t="s">
        <v>90</v>
      </c>
      <c r="F710" t="s">
        <v>75</v>
      </c>
      <c r="G710" t="s">
        <v>81</v>
      </c>
      <c r="H710" t="s">
        <v>78</v>
      </c>
      <c r="I710" t="s">
        <v>10</v>
      </c>
      <c r="J710" t="s">
        <v>64</v>
      </c>
      <c r="K710">
        <v>1.25</v>
      </c>
      <c r="L710">
        <v>20</v>
      </c>
      <c r="M710" t="str">
        <f>_xlfn.XLOOKUP(SHCS[[#This Row],[QUERY]],NUTS[MEDIDA],NUTS[$SLD@T-NUT-1],0/0,0,1)&amp;".SLDPRT"</f>
        <v>13132.SLDPRT</v>
      </c>
      <c r="N710" t="str">
        <f>SHCS[[#This Row],[SERIE]]&amp;SHCS[[#This Row],[MEDIDA]]</f>
        <v>S45M8</v>
      </c>
      <c r="O710" t="str">
        <f>SHCS[[#This Row],[SCREW]]&amp;" "&amp;SHCS[[#This Row],[MEDIDA]]&amp;" X "&amp;SHCS[[#This Row],[PITCH]]&amp;" X "&amp;SHCS[[#This Row],[LENGTH]]&amp;".SLDASM"</f>
        <v>B18.3.4M M8 X 1.25 X 20.SLDASM</v>
      </c>
      <c r="P71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20 C/T-NUT S45</v>
      </c>
      <c r="Q71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20.SLDASM</v>
      </c>
      <c r="R71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1" spans="1:18" x14ac:dyDescent="0.25">
      <c r="A71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25</v>
      </c>
      <c r="B71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25</v>
      </c>
      <c r="C711" t="s">
        <v>86</v>
      </c>
      <c r="D711" t="s">
        <v>87</v>
      </c>
      <c r="E711" t="s">
        <v>90</v>
      </c>
      <c r="F711" t="s">
        <v>75</v>
      </c>
      <c r="G711" t="s">
        <v>81</v>
      </c>
      <c r="H711" t="s">
        <v>78</v>
      </c>
      <c r="I711" t="s">
        <v>10</v>
      </c>
      <c r="J711" t="s">
        <v>64</v>
      </c>
      <c r="K711">
        <v>1.25</v>
      </c>
      <c r="L711">
        <v>25</v>
      </c>
      <c r="M711" t="str">
        <f>_xlfn.XLOOKUP(SHCS[[#This Row],[QUERY]],NUTS[MEDIDA],NUTS[$SLD@T-NUT-1],0/0,0,1)&amp;".SLDPRT"</f>
        <v>13132.SLDPRT</v>
      </c>
      <c r="N711" t="str">
        <f>SHCS[[#This Row],[SERIE]]&amp;SHCS[[#This Row],[MEDIDA]]</f>
        <v>S45M8</v>
      </c>
      <c r="O711" t="str">
        <f>SHCS[[#This Row],[SCREW]]&amp;" "&amp;SHCS[[#This Row],[MEDIDA]]&amp;" X "&amp;SHCS[[#This Row],[PITCH]]&amp;" X "&amp;SHCS[[#This Row],[LENGTH]]&amp;".SLDASM"</f>
        <v>B18.3.4M M8 X 1.25 X 25.SLDASM</v>
      </c>
      <c r="P71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25 C/T-NUT S45</v>
      </c>
      <c r="Q71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25.SLDASM</v>
      </c>
      <c r="R71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2" spans="1:18" x14ac:dyDescent="0.25">
      <c r="A71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30</v>
      </c>
      <c r="B71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30</v>
      </c>
      <c r="C712" t="s">
        <v>86</v>
      </c>
      <c r="D712" t="s">
        <v>87</v>
      </c>
      <c r="E712" t="s">
        <v>90</v>
      </c>
      <c r="F712" t="s">
        <v>75</v>
      </c>
      <c r="G712" t="s">
        <v>81</v>
      </c>
      <c r="H712" t="s">
        <v>78</v>
      </c>
      <c r="I712" t="s">
        <v>10</v>
      </c>
      <c r="J712" t="s">
        <v>64</v>
      </c>
      <c r="K712">
        <v>1.25</v>
      </c>
      <c r="L712">
        <v>30</v>
      </c>
      <c r="M712" t="str">
        <f>_xlfn.XLOOKUP(SHCS[[#This Row],[QUERY]],NUTS[MEDIDA],NUTS[$SLD@T-NUT-1],0/0,0,1)&amp;".SLDPRT"</f>
        <v>13132.SLDPRT</v>
      </c>
      <c r="N712" t="str">
        <f>SHCS[[#This Row],[SERIE]]&amp;SHCS[[#This Row],[MEDIDA]]</f>
        <v>S45M8</v>
      </c>
      <c r="O712" t="str">
        <f>SHCS[[#This Row],[SCREW]]&amp;" "&amp;SHCS[[#This Row],[MEDIDA]]&amp;" X "&amp;SHCS[[#This Row],[PITCH]]&amp;" X "&amp;SHCS[[#This Row],[LENGTH]]&amp;".SLDASM"</f>
        <v>B18.3.4M M8 X 1.25 X 30.SLDASM</v>
      </c>
      <c r="P71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30 C/T-NUT S45</v>
      </c>
      <c r="Q71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30.SLDASM</v>
      </c>
      <c r="R71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3" spans="1:18" x14ac:dyDescent="0.25">
      <c r="A71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35</v>
      </c>
      <c r="B71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35</v>
      </c>
      <c r="C713" t="s">
        <v>86</v>
      </c>
      <c r="D713" t="s">
        <v>87</v>
      </c>
      <c r="E713" t="s">
        <v>90</v>
      </c>
      <c r="F713" t="s">
        <v>75</v>
      </c>
      <c r="G713" t="s">
        <v>81</v>
      </c>
      <c r="H713" t="s">
        <v>78</v>
      </c>
      <c r="I713" t="s">
        <v>10</v>
      </c>
      <c r="J713" t="s">
        <v>64</v>
      </c>
      <c r="K713">
        <v>1.25</v>
      </c>
      <c r="L713">
        <v>35</v>
      </c>
      <c r="M713" t="str">
        <f>_xlfn.XLOOKUP(SHCS[[#This Row],[QUERY]],NUTS[MEDIDA],NUTS[$SLD@T-NUT-1],0/0,0,1)&amp;".SLDPRT"</f>
        <v>13132.SLDPRT</v>
      </c>
      <c r="N713" t="str">
        <f>SHCS[[#This Row],[SERIE]]&amp;SHCS[[#This Row],[MEDIDA]]</f>
        <v>S45M8</v>
      </c>
      <c r="O713" t="str">
        <f>SHCS[[#This Row],[SCREW]]&amp;" "&amp;SHCS[[#This Row],[MEDIDA]]&amp;" X "&amp;SHCS[[#This Row],[PITCH]]&amp;" X "&amp;SHCS[[#This Row],[LENGTH]]&amp;".SLDASM"</f>
        <v>B18.3.4M M8 X 1.25 X 35.SLDASM</v>
      </c>
      <c r="P71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35 C/T-NUT S45</v>
      </c>
      <c r="Q71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35.SLDASM</v>
      </c>
      <c r="R71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4" spans="1:18" x14ac:dyDescent="0.25">
      <c r="A71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40</v>
      </c>
      <c r="B71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40</v>
      </c>
      <c r="C714" t="s">
        <v>86</v>
      </c>
      <c r="D714" t="s">
        <v>87</v>
      </c>
      <c r="E714" t="s">
        <v>90</v>
      </c>
      <c r="F714" t="s">
        <v>75</v>
      </c>
      <c r="G714" t="s">
        <v>81</v>
      </c>
      <c r="H714" t="s">
        <v>78</v>
      </c>
      <c r="I714" t="s">
        <v>10</v>
      </c>
      <c r="J714" t="s">
        <v>64</v>
      </c>
      <c r="K714">
        <v>1.25</v>
      </c>
      <c r="L714">
        <v>40</v>
      </c>
      <c r="M714" t="str">
        <f>_xlfn.XLOOKUP(SHCS[[#This Row],[QUERY]],NUTS[MEDIDA],NUTS[$SLD@T-NUT-1],0/0,0,1)&amp;".SLDPRT"</f>
        <v>13132.SLDPRT</v>
      </c>
      <c r="N714" t="str">
        <f>SHCS[[#This Row],[SERIE]]&amp;SHCS[[#This Row],[MEDIDA]]</f>
        <v>S45M8</v>
      </c>
      <c r="O714" t="str">
        <f>SHCS[[#This Row],[SCREW]]&amp;" "&amp;SHCS[[#This Row],[MEDIDA]]&amp;" X "&amp;SHCS[[#This Row],[PITCH]]&amp;" X "&amp;SHCS[[#This Row],[LENGTH]]&amp;".SLDASM"</f>
        <v>B18.3.4M M8 X 1.25 X 40.SLDASM</v>
      </c>
      <c r="P71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40 C/T-NUT S45</v>
      </c>
      <c r="Q71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40.SLDASM</v>
      </c>
      <c r="R71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5" spans="1:18" x14ac:dyDescent="0.25">
      <c r="A71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45</v>
      </c>
      <c r="B71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45</v>
      </c>
      <c r="C715" t="s">
        <v>86</v>
      </c>
      <c r="D715" t="s">
        <v>87</v>
      </c>
      <c r="E715" t="s">
        <v>90</v>
      </c>
      <c r="F715" t="s">
        <v>75</v>
      </c>
      <c r="G715" t="s">
        <v>81</v>
      </c>
      <c r="H715" t="s">
        <v>78</v>
      </c>
      <c r="I715" t="s">
        <v>10</v>
      </c>
      <c r="J715" t="s">
        <v>64</v>
      </c>
      <c r="K715">
        <v>1.25</v>
      </c>
      <c r="L715">
        <v>45</v>
      </c>
      <c r="M715" t="str">
        <f>_xlfn.XLOOKUP(SHCS[[#This Row],[QUERY]],NUTS[MEDIDA],NUTS[$SLD@T-NUT-1],0/0,0,1)&amp;".SLDPRT"</f>
        <v>13132.SLDPRT</v>
      </c>
      <c r="N715" t="str">
        <f>SHCS[[#This Row],[SERIE]]&amp;SHCS[[#This Row],[MEDIDA]]</f>
        <v>S45M8</v>
      </c>
      <c r="O715" t="str">
        <f>SHCS[[#This Row],[SCREW]]&amp;" "&amp;SHCS[[#This Row],[MEDIDA]]&amp;" X "&amp;SHCS[[#This Row],[PITCH]]&amp;" X "&amp;SHCS[[#This Row],[LENGTH]]&amp;".SLDASM"</f>
        <v>B18.3.4M M8 X 1.25 X 45.SLDASM</v>
      </c>
      <c r="P71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45 C/T-NUT S45</v>
      </c>
      <c r="Q71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45.SLDASM</v>
      </c>
      <c r="R71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6" spans="1:18" x14ac:dyDescent="0.25">
      <c r="A71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50</v>
      </c>
      <c r="B71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50</v>
      </c>
      <c r="C716" t="s">
        <v>86</v>
      </c>
      <c r="D716" t="s">
        <v>87</v>
      </c>
      <c r="E716" t="s">
        <v>90</v>
      </c>
      <c r="F716" t="s">
        <v>75</v>
      </c>
      <c r="G716" t="s">
        <v>81</v>
      </c>
      <c r="H716" t="s">
        <v>78</v>
      </c>
      <c r="I716" t="s">
        <v>10</v>
      </c>
      <c r="J716" t="s">
        <v>64</v>
      </c>
      <c r="K716">
        <v>1.25</v>
      </c>
      <c r="L716">
        <v>50</v>
      </c>
      <c r="M716" t="str">
        <f>_xlfn.XLOOKUP(SHCS[[#This Row],[QUERY]],NUTS[MEDIDA],NUTS[$SLD@T-NUT-1],0/0,0,1)&amp;".SLDPRT"</f>
        <v>13132.SLDPRT</v>
      </c>
      <c r="N716" t="str">
        <f>SHCS[[#This Row],[SERIE]]&amp;SHCS[[#This Row],[MEDIDA]]</f>
        <v>S45M8</v>
      </c>
      <c r="O716" t="str">
        <f>SHCS[[#This Row],[SCREW]]&amp;" "&amp;SHCS[[#This Row],[MEDIDA]]&amp;" X "&amp;SHCS[[#This Row],[PITCH]]&amp;" X "&amp;SHCS[[#This Row],[LENGTH]]&amp;".SLDASM"</f>
        <v>B18.3.4M M8 X 1.25 X 50.SLDASM</v>
      </c>
      <c r="P71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50 C/T-NUT S45</v>
      </c>
      <c r="Q71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50.SLDASM</v>
      </c>
      <c r="R71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7" spans="1:18" x14ac:dyDescent="0.25">
      <c r="A71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55</v>
      </c>
      <c r="B71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55</v>
      </c>
      <c r="C717" t="s">
        <v>86</v>
      </c>
      <c r="D717" t="s">
        <v>87</v>
      </c>
      <c r="E717" t="s">
        <v>90</v>
      </c>
      <c r="F717" t="s">
        <v>75</v>
      </c>
      <c r="G717" t="s">
        <v>81</v>
      </c>
      <c r="H717" t="s">
        <v>78</v>
      </c>
      <c r="I717" t="s">
        <v>10</v>
      </c>
      <c r="J717" t="s">
        <v>64</v>
      </c>
      <c r="K717">
        <v>1.25</v>
      </c>
      <c r="L717">
        <v>55</v>
      </c>
      <c r="M717" t="str">
        <f>_xlfn.XLOOKUP(SHCS[[#This Row],[QUERY]],NUTS[MEDIDA],NUTS[$SLD@T-NUT-1],0/0,0,1)&amp;".SLDPRT"</f>
        <v>13132.SLDPRT</v>
      </c>
      <c r="N717" t="str">
        <f>SHCS[[#This Row],[SERIE]]&amp;SHCS[[#This Row],[MEDIDA]]</f>
        <v>S45M8</v>
      </c>
      <c r="O717" t="str">
        <f>SHCS[[#This Row],[SCREW]]&amp;" "&amp;SHCS[[#This Row],[MEDIDA]]&amp;" X "&amp;SHCS[[#This Row],[PITCH]]&amp;" X "&amp;SHCS[[#This Row],[LENGTH]]&amp;".SLDASM"</f>
        <v>B18.3.4M M8 X 1.25 X 55.SLDASM</v>
      </c>
      <c r="P71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55 C/T-NUT S45</v>
      </c>
      <c r="Q71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55.SLDASM</v>
      </c>
      <c r="R71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8" spans="1:18" x14ac:dyDescent="0.25">
      <c r="A71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60</v>
      </c>
      <c r="B71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60</v>
      </c>
      <c r="C718" t="s">
        <v>86</v>
      </c>
      <c r="D718" t="s">
        <v>87</v>
      </c>
      <c r="E718" t="s">
        <v>90</v>
      </c>
      <c r="F718" t="s">
        <v>75</v>
      </c>
      <c r="G718" t="s">
        <v>81</v>
      </c>
      <c r="H718" t="s">
        <v>78</v>
      </c>
      <c r="I718" t="s">
        <v>10</v>
      </c>
      <c r="J718" t="s">
        <v>64</v>
      </c>
      <c r="K718">
        <v>1.25</v>
      </c>
      <c r="L718">
        <v>60</v>
      </c>
      <c r="M718" t="str">
        <f>_xlfn.XLOOKUP(SHCS[[#This Row],[QUERY]],NUTS[MEDIDA],NUTS[$SLD@T-NUT-1],0/0,0,1)&amp;".SLDPRT"</f>
        <v>13132.SLDPRT</v>
      </c>
      <c r="N718" t="str">
        <f>SHCS[[#This Row],[SERIE]]&amp;SHCS[[#This Row],[MEDIDA]]</f>
        <v>S45M8</v>
      </c>
      <c r="O718" t="str">
        <f>SHCS[[#This Row],[SCREW]]&amp;" "&amp;SHCS[[#This Row],[MEDIDA]]&amp;" X "&amp;SHCS[[#This Row],[PITCH]]&amp;" X "&amp;SHCS[[#This Row],[LENGTH]]&amp;".SLDASM"</f>
        <v>B18.3.4M M8 X 1.25 X 60.SLDASM</v>
      </c>
      <c r="P71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60 C/T-NUT S45</v>
      </c>
      <c r="Q71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60.SLDASM</v>
      </c>
      <c r="R71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19" spans="1:18" x14ac:dyDescent="0.25">
      <c r="A71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65</v>
      </c>
      <c r="B71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65</v>
      </c>
      <c r="C719" t="s">
        <v>86</v>
      </c>
      <c r="D719" t="s">
        <v>87</v>
      </c>
      <c r="E719" t="s">
        <v>90</v>
      </c>
      <c r="F719" t="s">
        <v>75</v>
      </c>
      <c r="G719" t="s">
        <v>81</v>
      </c>
      <c r="H719" t="s">
        <v>78</v>
      </c>
      <c r="I719" t="s">
        <v>10</v>
      </c>
      <c r="J719" t="s">
        <v>64</v>
      </c>
      <c r="K719">
        <v>1.25</v>
      </c>
      <c r="L719">
        <v>65</v>
      </c>
      <c r="M719" t="str">
        <f>_xlfn.XLOOKUP(SHCS[[#This Row],[QUERY]],NUTS[MEDIDA],NUTS[$SLD@T-NUT-1],0/0,0,1)&amp;".SLDPRT"</f>
        <v>13132.SLDPRT</v>
      </c>
      <c r="N719" t="str">
        <f>SHCS[[#This Row],[SERIE]]&amp;SHCS[[#This Row],[MEDIDA]]</f>
        <v>S45M8</v>
      </c>
      <c r="O719" t="str">
        <f>SHCS[[#This Row],[SCREW]]&amp;" "&amp;SHCS[[#This Row],[MEDIDA]]&amp;" X "&amp;SHCS[[#This Row],[PITCH]]&amp;" X "&amp;SHCS[[#This Row],[LENGTH]]&amp;".SLDASM"</f>
        <v>B18.3.4M M8 X 1.25 X 65.SLDASM</v>
      </c>
      <c r="P71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65 C/T-NUT S45</v>
      </c>
      <c r="Q71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65.SLDASM</v>
      </c>
      <c r="R71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0" spans="1:18" x14ac:dyDescent="0.25">
      <c r="A720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70</v>
      </c>
      <c r="B720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70</v>
      </c>
      <c r="C720" t="s">
        <v>86</v>
      </c>
      <c r="D720" t="s">
        <v>87</v>
      </c>
      <c r="E720" t="s">
        <v>90</v>
      </c>
      <c r="F720" t="s">
        <v>75</v>
      </c>
      <c r="G720" t="s">
        <v>81</v>
      </c>
      <c r="H720" t="s">
        <v>78</v>
      </c>
      <c r="I720" t="s">
        <v>10</v>
      </c>
      <c r="J720" t="s">
        <v>64</v>
      </c>
      <c r="K720">
        <v>1.25</v>
      </c>
      <c r="L720">
        <v>70</v>
      </c>
      <c r="M720" t="str">
        <f>_xlfn.XLOOKUP(SHCS[[#This Row],[QUERY]],NUTS[MEDIDA],NUTS[$SLD@T-NUT-1],0/0,0,1)&amp;".SLDPRT"</f>
        <v>13132.SLDPRT</v>
      </c>
      <c r="N720" t="str">
        <f>SHCS[[#This Row],[SERIE]]&amp;SHCS[[#This Row],[MEDIDA]]</f>
        <v>S45M8</v>
      </c>
      <c r="O720" t="str">
        <f>SHCS[[#This Row],[SCREW]]&amp;" "&amp;SHCS[[#This Row],[MEDIDA]]&amp;" X "&amp;SHCS[[#This Row],[PITCH]]&amp;" X "&amp;SHCS[[#This Row],[LENGTH]]&amp;".SLDASM"</f>
        <v>B18.3.4M M8 X 1.25 X 70.SLDASM</v>
      </c>
      <c r="P720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70 C/T-NUT S45</v>
      </c>
      <c r="Q720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70.SLDASM</v>
      </c>
      <c r="R720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1" spans="1:18" x14ac:dyDescent="0.25">
      <c r="A721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80</v>
      </c>
      <c r="B721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80</v>
      </c>
      <c r="C721" t="s">
        <v>86</v>
      </c>
      <c r="D721" t="s">
        <v>87</v>
      </c>
      <c r="E721" t="s">
        <v>90</v>
      </c>
      <c r="F721" t="s">
        <v>75</v>
      </c>
      <c r="G721" t="s">
        <v>81</v>
      </c>
      <c r="H721" t="s">
        <v>78</v>
      </c>
      <c r="I721" t="s">
        <v>10</v>
      </c>
      <c r="J721" t="s">
        <v>64</v>
      </c>
      <c r="K721">
        <v>1.25</v>
      </c>
      <c r="L721">
        <v>80</v>
      </c>
      <c r="M721" t="str">
        <f>_xlfn.XLOOKUP(SHCS[[#This Row],[QUERY]],NUTS[MEDIDA],NUTS[$SLD@T-NUT-1],0/0,0,1)&amp;".SLDPRT"</f>
        <v>13132.SLDPRT</v>
      </c>
      <c r="N721" t="str">
        <f>SHCS[[#This Row],[SERIE]]&amp;SHCS[[#This Row],[MEDIDA]]</f>
        <v>S45M8</v>
      </c>
      <c r="O721" t="str">
        <f>SHCS[[#This Row],[SCREW]]&amp;" "&amp;SHCS[[#This Row],[MEDIDA]]&amp;" X "&amp;SHCS[[#This Row],[PITCH]]&amp;" X "&amp;SHCS[[#This Row],[LENGTH]]&amp;".SLDASM"</f>
        <v>B18.3.4M M8 X 1.25 X 80.SLDASM</v>
      </c>
      <c r="P721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80 C/T-NUT S45</v>
      </c>
      <c r="Q721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80.SLDASM</v>
      </c>
      <c r="R721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2" spans="1:18" x14ac:dyDescent="0.25">
      <c r="A722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90</v>
      </c>
      <c r="B722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90</v>
      </c>
      <c r="C722" t="s">
        <v>86</v>
      </c>
      <c r="D722" t="s">
        <v>87</v>
      </c>
      <c r="E722" t="s">
        <v>90</v>
      </c>
      <c r="F722" t="s">
        <v>75</v>
      </c>
      <c r="G722" t="s">
        <v>81</v>
      </c>
      <c r="H722" t="s">
        <v>78</v>
      </c>
      <c r="I722" t="s">
        <v>10</v>
      </c>
      <c r="J722" t="s">
        <v>64</v>
      </c>
      <c r="K722">
        <v>1.25</v>
      </c>
      <c r="L722">
        <v>90</v>
      </c>
      <c r="M722" t="str">
        <f>_xlfn.XLOOKUP(SHCS[[#This Row],[QUERY]],NUTS[MEDIDA],NUTS[$SLD@T-NUT-1],0/0,0,1)&amp;".SLDPRT"</f>
        <v>13132.SLDPRT</v>
      </c>
      <c r="N722" t="str">
        <f>SHCS[[#This Row],[SERIE]]&amp;SHCS[[#This Row],[MEDIDA]]</f>
        <v>S45M8</v>
      </c>
      <c r="O722" t="str">
        <f>SHCS[[#This Row],[SCREW]]&amp;" "&amp;SHCS[[#This Row],[MEDIDA]]&amp;" X "&amp;SHCS[[#This Row],[PITCH]]&amp;" X "&amp;SHCS[[#This Row],[LENGTH]]&amp;".SLDASM"</f>
        <v>B18.3.4M M8 X 1.25 X 90.SLDASM</v>
      </c>
      <c r="P722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90 C/T-NUT S45</v>
      </c>
      <c r="Q722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90.SLDASM</v>
      </c>
      <c r="R722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3" spans="1:18" x14ac:dyDescent="0.25">
      <c r="A723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100</v>
      </c>
      <c r="B723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100</v>
      </c>
      <c r="C723" t="s">
        <v>86</v>
      </c>
      <c r="D723" t="s">
        <v>87</v>
      </c>
      <c r="E723" t="s">
        <v>90</v>
      </c>
      <c r="F723" t="s">
        <v>75</v>
      </c>
      <c r="G723" t="s">
        <v>81</v>
      </c>
      <c r="H723" t="s">
        <v>78</v>
      </c>
      <c r="I723" t="s">
        <v>10</v>
      </c>
      <c r="J723" t="s">
        <v>64</v>
      </c>
      <c r="K723">
        <v>1.25</v>
      </c>
      <c r="L723">
        <v>100</v>
      </c>
      <c r="M723" t="str">
        <f>_xlfn.XLOOKUP(SHCS[[#This Row],[QUERY]],NUTS[MEDIDA],NUTS[$SLD@T-NUT-1],0/0,0,1)&amp;".SLDPRT"</f>
        <v>13132.SLDPRT</v>
      </c>
      <c r="N723" t="str">
        <f>SHCS[[#This Row],[SERIE]]&amp;SHCS[[#This Row],[MEDIDA]]</f>
        <v>S45M8</v>
      </c>
      <c r="O723" t="str">
        <f>SHCS[[#This Row],[SCREW]]&amp;" "&amp;SHCS[[#This Row],[MEDIDA]]&amp;" X "&amp;SHCS[[#This Row],[PITCH]]&amp;" X "&amp;SHCS[[#This Row],[LENGTH]]&amp;".SLDASM"</f>
        <v>B18.3.4M M8 X 1.25 X 100.SLDASM</v>
      </c>
      <c r="P723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100 C/T-NUT S45</v>
      </c>
      <c r="Q723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100.SLDASM</v>
      </c>
      <c r="R723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4" spans="1:18" x14ac:dyDescent="0.25">
      <c r="A724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110</v>
      </c>
      <c r="B724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110</v>
      </c>
      <c r="C724" t="s">
        <v>86</v>
      </c>
      <c r="D724" t="s">
        <v>87</v>
      </c>
      <c r="E724" t="s">
        <v>90</v>
      </c>
      <c r="F724" t="s">
        <v>75</v>
      </c>
      <c r="G724" t="s">
        <v>81</v>
      </c>
      <c r="H724" t="s">
        <v>78</v>
      </c>
      <c r="I724" t="s">
        <v>10</v>
      </c>
      <c r="J724" t="s">
        <v>64</v>
      </c>
      <c r="K724">
        <v>1.25</v>
      </c>
      <c r="L724">
        <v>110</v>
      </c>
      <c r="M724" t="str">
        <f>_xlfn.XLOOKUP(SHCS[[#This Row],[QUERY]],NUTS[MEDIDA],NUTS[$SLD@T-NUT-1],0/0,0,1)&amp;".SLDPRT"</f>
        <v>13132.SLDPRT</v>
      </c>
      <c r="N724" t="str">
        <f>SHCS[[#This Row],[SERIE]]&amp;SHCS[[#This Row],[MEDIDA]]</f>
        <v>S45M8</v>
      </c>
      <c r="O724" t="str">
        <f>SHCS[[#This Row],[SCREW]]&amp;" "&amp;SHCS[[#This Row],[MEDIDA]]&amp;" X "&amp;SHCS[[#This Row],[PITCH]]&amp;" X "&amp;SHCS[[#This Row],[LENGTH]]&amp;".SLDASM"</f>
        <v>B18.3.4M M8 X 1.25 X 110.SLDASM</v>
      </c>
      <c r="P724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110 C/T-NUT S45</v>
      </c>
      <c r="Q724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110.SLDASM</v>
      </c>
      <c r="R724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5" spans="1:18" x14ac:dyDescent="0.25">
      <c r="A725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120</v>
      </c>
      <c r="B725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120</v>
      </c>
      <c r="C725" t="s">
        <v>86</v>
      </c>
      <c r="D725" t="s">
        <v>87</v>
      </c>
      <c r="E725" t="s">
        <v>90</v>
      </c>
      <c r="F725" t="s">
        <v>75</v>
      </c>
      <c r="G725" t="s">
        <v>81</v>
      </c>
      <c r="H725" t="s">
        <v>78</v>
      </c>
      <c r="I725" t="s">
        <v>10</v>
      </c>
      <c r="J725" t="s">
        <v>64</v>
      </c>
      <c r="K725">
        <v>1.25</v>
      </c>
      <c r="L725">
        <v>120</v>
      </c>
      <c r="M725" t="str">
        <f>_xlfn.XLOOKUP(SHCS[[#This Row],[QUERY]],NUTS[MEDIDA],NUTS[$SLD@T-NUT-1],0/0,0,1)&amp;".SLDPRT"</f>
        <v>13132.SLDPRT</v>
      </c>
      <c r="N725" t="str">
        <f>SHCS[[#This Row],[SERIE]]&amp;SHCS[[#This Row],[MEDIDA]]</f>
        <v>S45M8</v>
      </c>
      <c r="O725" t="str">
        <f>SHCS[[#This Row],[SCREW]]&amp;" "&amp;SHCS[[#This Row],[MEDIDA]]&amp;" X "&amp;SHCS[[#This Row],[PITCH]]&amp;" X "&amp;SHCS[[#This Row],[LENGTH]]&amp;".SLDASM"</f>
        <v>B18.3.4M M8 X 1.25 X 120.SLDASM</v>
      </c>
      <c r="P725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120 C/T-NUT S45</v>
      </c>
      <c r="Q725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120.SLDASM</v>
      </c>
      <c r="R725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6" spans="1:18" x14ac:dyDescent="0.25">
      <c r="A726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130</v>
      </c>
      <c r="B726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130</v>
      </c>
      <c r="C726" t="s">
        <v>86</v>
      </c>
      <c r="D726" t="s">
        <v>87</v>
      </c>
      <c r="E726" t="s">
        <v>90</v>
      </c>
      <c r="F726" t="s">
        <v>75</v>
      </c>
      <c r="G726" t="s">
        <v>81</v>
      </c>
      <c r="H726" t="s">
        <v>78</v>
      </c>
      <c r="I726" t="s">
        <v>10</v>
      </c>
      <c r="J726" t="s">
        <v>64</v>
      </c>
      <c r="K726">
        <v>1.25</v>
      </c>
      <c r="L726">
        <v>130</v>
      </c>
      <c r="M726" t="str">
        <f>_xlfn.XLOOKUP(SHCS[[#This Row],[QUERY]],NUTS[MEDIDA],NUTS[$SLD@T-NUT-1],0/0,0,1)&amp;".SLDPRT"</f>
        <v>13132.SLDPRT</v>
      </c>
      <c r="N726" t="str">
        <f>SHCS[[#This Row],[SERIE]]&amp;SHCS[[#This Row],[MEDIDA]]</f>
        <v>S45M8</v>
      </c>
      <c r="O726" t="str">
        <f>SHCS[[#This Row],[SCREW]]&amp;" "&amp;SHCS[[#This Row],[MEDIDA]]&amp;" X "&amp;SHCS[[#This Row],[PITCH]]&amp;" X "&amp;SHCS[[#This Row],[LENGTH]]&amp;".SLDASM"</f>
        <v>B18.3.4M M8 X 1.25 X 130.SLDASM</v>
      </c>
      <c r="P726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130 C/T-NUT S45</v>
      </c>
      <c r="Q726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130.SLDASM</v>
      </c>
      <c r="R726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7" spans="1:18" x14ac:dyDescent="0.25">
      <c r="A727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140</v>
      </c>
      <c r="B727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140</v>
      </c>
      <c r="C727" t="s">
        <v>86</v>
      </c>
      <c r="D727" t="s">
        <v>87</v>
      </c>
      <c r="E727" t="s">
        <v>90</v>
      </c>
      <c r="F727" t="s">
        <v>75</v>
      </c>
      <c r="G727" t="s">
        <v>81</v>
      </c>
      <c r="H727" t="s">
        <v>78</v>
      </c>
      <c r="I727" t="s">
        <v>10</v>
      </c>
      <c r="J727" t="s">
        <v>64</v>
      </c>
      <c r="K727">
        <v>1.25</v>
      </c>
      <c r="L727">
        <v>140</v>
      </c>
      <c r="M727" t="str">
        <f>_xlfn.XLOOKUP(SHCS[[#This Row],[QUERY]],NUTS[MEDIDA],NUTS[$SLD@T-NUT-1],0/0,0,1)&amp;".SLDPRT"</f>
        <v>13132.SLDPRT</v>
      </c>
      <c r="N727" t="str">
        <f>SHCS[[#This Row],[SERIE]]&amp;SHCS[[#This Row],[MEDIDA]]</f>
        <v>S45M8</v>
      </c>
      <c r="O727" t="str">
        <f>SHCS[[#This Row],[SCREW]]&amp;" "&amp;SHCS[[#This Row],[MEDIDA]]&amp;" X "&amp;SHCS[[#This Row],[PITCH]]&amp;" X "&amp;SHCS[[#This Row],[LENGTH]]&amp;".SLDASM"</f>
        <v>B18.3.4M M8 X 1.25 X 140.SLDASM</v>
      </c>
      <c r="P727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140 C/T-NUT S45</v>
      </c>
      <c r="Q727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140.SLDASM</v>
      </c>
      <c r="R727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8" spans="1:18" x14ac:dyDescent="0.25">
      <c r="A728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150</v>
      </c>
      <c r="B728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150</v>
      </c>
      <c r="C728" t="s">
        <v>86</v>
      </c>
      <c r="D728" t="s">
        <v>87</v>
      </c>
      <c r="E728" t="s">
        <v>90</v>
      </c>
      <c r="F728" t="s">
        <v>75</v>
      </c>
      <c r="G728" t="s">
        <v>81</v>
      </c>
      <c r="H728" t="s">
        <v>78</v>
      </c>
      <c r="I728" t="s">
        <v>10</v>
      </c>
      <c r="J728" t="s">
        <v>64</v>
      </c>
      <c r="K728">
        <v>1.25</v>
      </c>
      <c r="L728">
        <v>150</v>
      </c>
      <c r="M728" t="str">
        <f>_xlfn.XLOOKUP(SHCS[[#This Row],[QUERY]],NUTS[MEDIDA],NUTS[$SLD@T-NUT-1],0/0,0,1)&amp;".SLDPRT"</f>
        <v>13132.SLDPRT</v>
      </c>
      <c r="N728" t="str">
        <f>SHCS[[#This Row],[SERIE]]&amp;SHCS[[#This Row],[MEDIDA]]</f>
        <v>S45M8</v>
      </c>
      <c r="O728" t="str">
        <f>SHCS[[#This Row],[SCREW]]&amp;" "&amp;SHCS[[#This Row],[MEDIDA]]&amp;" X "&amp;SHCS[[#This Row],[PITCH]]&amp;" X "&amp;SHCS[[#This Row],[LENGTH]]&amp;".SLDASM"</f>
        <v>B18.3.4M M8 X 1.25 X 150.SLDASM</v>
      </c>
      <c r="P728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150 C/T-NUT S45</v>
      </c>
      <c r="Q728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150.SLDASM</v>
      </c>
      <c r="R728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  <row r="729" spans="1:18" x14ac:dyDescent="0.25">
      <c r="A729" t="str">
        <f>"T-NUTS\8020\"&amp;SHCS[[#This Row],[SERIE]]&amp;"\ASSEMBLIES\"&amp;SHCS[[#This Row],[SCREW FOLDER]]&amp;"\"&amp;SHCS[[#This Row],[FINISH FOLDER]]&amp;"\"&amp;SHCS[[#This Row],[MEDIDA]]&amp;"\"&amp;SHCS[[#This Row],[SCREW]]&amp;" "&amp;SHCS[[#This Row],[FINISH]]&amp;"W_T-NUT "&amp;SHCS[[#This Row],[SERIE]]&amp;" "&amp;SHCS[[#This Row],[MEDIDA]]&amp;" X "&amp;SHCS[[#This Row],[PITCH]]&amp;" X "&amp;SHCS[[#This Row],[LENGTH]]</f>
        <v>T-NUTS\8020\S45\ASSEMBLIES\B18.3.4M - SBHCS\STAINLESS STEEL\M8\B18.3.4M SS W_T-NUT S45 M8 X 1.25 X 160</v>
      </c>
      <c r="B729" t="str">
        <f>SHCS[[#This Row],[SCREW]]&amp;" "&amp;SHCS[[#This Row],[FINISH]]&amp;"W_T-NUT "&amp;SHCS[[#This Row],[SERIE]]&amp;" "&amp;SHCS[[#This Row],[MEDIDA]]&amp;" X "&amp;SHCS[[#This Row],[PITCH]]&amp;" X "&amp;SHCS[[#This Row],[LENGTH]]</f>
        <v>B18.3.4M SS W_T-NUT S45 M8 X 1.25 X 160</v>
      </c>
      <c r="C729" t="s">
        <v>86</v>
      </c>
      <c r="D729" t="s">
        <v>87</v>
      </c>
      <c r="E729" t="s">
        <v>90</v>
      </c>
      <c r="F729" t="s">
        <v>75</v>
      </c>
      <c r="G729" t="s">
        <v>81</v>
      </c>
      <c r="H729" t="s">
        <v>78</v>
      </c>
      <c r="I729" t="s">
        <v>10</v>
      </c>
      <c r="J729" t="s">
        <v>64</v>
      </c>
      <c r="K729">
        <v>1.25</v>
      </c>
      <c r="L729">
        <v>160</v>
      </c>
      <c r="M729" t="str">
        <f>_xlfn.XLOOKUP(SHCS[[#This Row],[QUERY]],NUTS[MEDIDA],NUTS[$SLD@T-NUT-1],0/0,0,1)&amp;".SLDPRT"</f>
        <v>13132.SLDPRT</v>
      </c>
      <c r="N729" t="str">
        <f>SHCS[[#This Row],[SERIE]]&amp;SHCS[[#This Row],[MEDIDA]]</f>
        <v>S45M8</v>
      </c>
      <c r="O729" t="str">
        <f>SHCS[[#This Row],[SCREW]]&amp;" "&amp;SHCS[[#This Row],[MEDIDA]]&amp;" X "&amp;SHCS[[#This Row],[PITCH]]&amp;" X "&amp;SHCS[[#This Row],[LENGTH]]&amp;".SLDASM"</f>
        <v>B18.3.4M M8 X 1.25 X 160.SLDASM</v>
      </c>
      <c r="P729" t="str">
        <f>"TORNILLO ALLEN "&amp;SHCS[[#This Row],[SCREW DESCRIPTION]]&amp;" "&amp;SHCS[[#This Row],[FINISH DESCRIPTION]]&amp;" "&amp;SHCS[[#This Row],[MEDIDA]]&amp;" X "&amp;SHCS[[#This Row],[PITCH]]&amp;" X "&amp;SHCS[[#This Row],[LENGTH]]&amp;" C/T-NUT "&amp;SHCS[[#This Row],[SERIE]]</f>
        <v>TORNILLO ALLEN BOTÓN INOXIDABLE M8 X 1.25 X 160 C/T-NUT S45</v>
      </c>
      <c r="Q729" t="str">
        <f>FOLDER&amp;"SCREWS\"&amp;SHCS[[#This Row],[SCREW FOLDER]]&amp;"\"&amp;SHCS[[#This Row],[FINISH FOLDER]]&amp;"\ASSEMBLIES\"&amp;SHCS[[#This Row],[MEDIDA]]&amp;"\"&amp;SHCS[[#This Row],[SCREW QUERY]]</f>
        <v>C:\LG\(DATA)\SW 2020\design libraries\FASTENERS\SCREWS\B18.3.4M - SBHCS\STAINLESS STEEL\ASSEMBLIES\M8\B18.3.4M M8 X 1.25 X 160.SLDASM</v>
      </c>
      <c r="R729" t="str">
        <f>FOLDER&amp;"T-NUTS\8020\"&amp;SHCS[[#This Row],[SERIE]]&amp;"\PARTS\"&amp;SHCS[[#This Row],[MEDIDA]]&amp;"\"&amp;SHCS[[#This Row],[T-NUT]]</f>
        <v>C:\LG\(DATA)\SW 2020\design libraries\FASTENERS\T-NUTS\8020\S45\PARTS\M8\13132.SLDPRT</v>
      </c>
    </row>
  </sheetData>
  <phoneticPr fontId="4" type="noConversion"/>
  <hyperlinks>
    <hyperlink ref="P1" r:id="rId1" xr:uid="{D2E91DE6-695D-47AC-AFFA-009AC52FF17B}"/>
    <hyperlink ref="Q1" r:id="rId2" xr:uid="{C7FC5376-C55E-4D8E-B6AE-24A4F76F7C4B}"/>
    <hyperlink ref="R1" r:id="rId3" xr:uid="{B04E94EC-39EB-4785-BCA4-C0DEA7174309}"/>
  </hyperlinks>
  <pageMargins left="0.7" right="0.7" top="0.75" bottom="0.75" header="0.3" footer="0.3"/>
  <pageSetup paperSize="9" orientation="portrait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F20A-47DC-47B4-B953-EF591A1B2CA3}">
  <dimension ref="A1:B11"/>
  <sheetViews>
    <sheetView workbookViewId="0">
      <selection activeCell="C1" sqref="C1"/>
    </sheetView>
  </sheetViews>
  <sheetFormatPr defaultRowHeight="15" x14ac:dyDescent="0.25"/>
  <cols>
    <col min="1" max="1" width="23.7109375" customWidth="1"/>
    <col min="2" max="2" width="24" bestFit="1" customWidth="1"/>
  </cols>
  <sheetData>
    <row r="1" spans="1:2" ht="75.75" x14ac:dyDescent="0.25">
      <c r="A1" t="s">
        <v>5</v>
      </c>
      <c r="B1" s="1" t="s">
        <v>56</v>
      </c>
    </row>
    <row r="2" spans="1:2" x14ac:dyDescent="0.25">
      <c r="A2" t="s">
        <v>59</v>
      </c>
      <c r="B2">
        <v>13114</v>
      </c>
    </row>
    <row r="3" spans="1:2" x14ac:dyDescent="0.25">
      <c r="A3" t="s">
        <v>60</v>
      </c>
      <c r="B3">
        <v>13116</v>
      </c>
    </row>
    <row r="4" spans="1:2" x14ac:dyDescent="0.25">
      <c r="A4" t="s">
        <v>61</v>
      </c>
      <c r="B4">
        <v>13119</v>
      </c>
    </row>
    <row r="5" spans="1:2" x14ac:dyDescent="0.25">
      <c r="A5" t="s">
        <v>67</v>
      </c>
      <c r="B5">
        <v>13113</v>
      </c>
    </row>
    <row r="6" spans="1:2" x14ac:dyDescent="0.25">
      <c r="A6" t="s">
        <v>68</v>
      </c>
      <c r="B6">
        <v>13115</v>
      </c>
    </row>
    <row r="7" spans="1:2" x14ac:dyDescent="0.25">
      <c r="A7" t="s">
        <v>69</v>
      </c>
      <c r="B7">
        <v>13117</v>
      </c>
    </row>
    <row r="8" spans="1:2" x14ac:dyDescent="0.25">
      <c r="A8" t="s">
        <v>70</v>
      </c>
      <c r="B8">
        <v>13123</v>
      </c>
    </row>
    <row r="9" spans="1:2" x14ac:dyDescent="0.25">
      <c r="A9" t="s">
        <v>71</v>
      </c>
      <c r="B9">
        <v>13127</v>
      </c>
    </row>
    <row r="10" spans="1:2" x14ac:dyDescent="0.25">
      <c r="A10" t="s">
        <v>72</v>
      </c>
      <c r="B10">
        <v>13129</v>
      </c>
    </row>
    <row r="11" spans="1:2" x14ac:dyDescent="0.25">
      <c r="A11" t="s">
        <v>73</v>
      </c>
      <c r="B11">
        <v>13132</v>
      </c>
    </row>
  </sheetData>
  <hyperlinks>
    <hyperlink ref="B1" r:id="rId1" xr:uid="{CDF0FA51-2876-4B62-8BC8-48D1982900D9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8BA-4642-48D5-B76A-224249084052}">
  <dimension ref="A1:C9"/>
  <sheetViews>
    <sheetView workbookViewId="0">
      <selection activeCell="C4" sqref="C4"/>
    </sheetView>
  </sheetViews>
  <sheetFormatPr defaultRowHeight="15" x14ac:dyDescent="0.25"/>
  <cols>
    <col min="1" max="1" width="23.7109375" customWidth="1"/>
    <col min="2" max="2" width="24" bestFit="1" customWidth="1"/>
    <col min="3" max="3" width="26.28515625" bestFit="1" customWidth="1"/>
  </cols>
  <sheetData>
    <row r="1" spans="1:3" ht="102.75" x14ac:dyDescent="0.25">
      <c r="A1" t="s">
        <v>5</v>
      </c>
      <c r="B1" s="1" t="s">
        <v>2</v>
      </c>
      <c r="C1" s="1" t="s">
        <v>3</v>
      </c>
    </row>
    <row r="2" spans="1:3" x14ac:dyDescent="0.25">
      <c r="A2" t="s">
        <v>6</v>
      </c>
      <c r="B2" t="s">
        <v>14</v>
      </c>
      <c r="C2" s="2" t="s">
        <v>22</v>
      </c>
    </row>
    <row r="3" spans="1:3" x14ac:dyDescent="0.25">
      <c r="A3" t="s">
        <v>7</v>
      </c>
      <c r="B3" t="s">
        <v>15</v>
      </c>
      <c r="C3" t="s">
        <v>23</v>
      </c>
    </row>
    <row r="4" spans="1:3" x14ac:dyDescent="0.25">
      <c r="A4" t="s">
        <v>8</v>
      </c>
      <c r="B4" s="2" t="s">
        <v>16</v>
      </c>
      <c r="C4" t="s">
        <v>24</v>
      </c>
    </row>
    <row r="5" spans="1:3" x14ac:dyDescent="0.25">
      <c r="A5" t="s">
        <v>9</v>
      </c>
      <c r="B5" s="2" t="s">
        <v>17</v>
      </c>
      <c r="C5" t="s">
        <v>25</v>
      </c>
    </row>
    <row r="6" spans="1:3" x14ac:dyDescent="0.25">
      <c r="A6" t="s">
        <v>10</v>
      </c>
      <c r="B6" t="s">
        <v>18</v>
      </c>
      <c r="C6" t="s">
        <v>26</v>
      </c>
    </row>
    <row r="7" spans="1:3" x14ac:dyDescent="0.25">
      <c r="A7" t="s">
        <v>11</v>
      </c>
      <c r="B7" t="s">
        <v>19</v>
      </c>
      <c r="C7" t="s">
        <v>27</v>
      </c>
    </row>
    <row r="8" spans="1:3" x14ac:dyDescent="0.25">
      <c r="A8" t="s">
        <v>12</v>
      </c>
      <c r="B8" t="s">
        <v>20</v>
      </c>
      <c r="C8" t="s">
        <v>28</v>
      </c>
    </row>
    <row r="9" spans="1:3" x14ac:dyDescent="0.25">
      <c r="A9" t="s">
        <v>13</v>
      </c>
      <c r="B9" t="s">
        <v>21</v>
      </c>
      <c r="C9" t="s">
        <v>29</v>
      </c>
    </row>
  </sheetData>
  <hyperlinks>
    <hyperlink ref="B1" r:id="rId1" xr:uid="{4E9268EA-F3A0-46F0-81ED-319C9FD2A2F8}"/>
    <hyperlink ref="C1" r:id="rId2" xr:uid="{8291BEDB-C640-4F22-BB73-B9AAB6B67558}"/>
  </hyperlinks>
  <pageMargins left="0.7" right="0.7" top="0.75" bottom="0.75" header="0.3" footer="0.3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F6FF-8232-41E2-A39E-2576DE4DDFB0}">
  <dimension ref="A2:B2"/>
  <sheetViews>
    <sheetView workbookViewId="0">
      <selection activeCell="B3" sqref="B3"/>
    </sheetView>
  </sheetViews>
  <sheetFormatPr defaultRowHeight="15" x14ac:dyDescent="0.25"/>
  <sheetData>
    <row r="2" spans="1:2" x14ac:dyDescent="0.25">
      <c r="A2" t="s">
        <v>4</v>
      </c>
      <c r="B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SHCS</vt:lpstr>
      <vt:lpstr>NUTS</vt:lpstr>
      <vt:lpstr>WASHERS</vt:lpstr>
      <vt:lpstr>HOME</vt:lpstr>
      <vt:lpstr>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Encinas</dc:creator>
  <cp:lastModifiedBy>Edgar Encinas</cp:lastModifiedBy>
  <dcterms:created xsi:type="dcterms:W3CDTF">2022-09-25T23:19:09Z</dcterms:created>
  <dcterms:modified xsi:type="dcterms:W3CDTF">2023-04-18T00:10:41Z</dcterms:modified>
</cp:coreProperties>
</file>