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80" windowWidth="16515" windowHeight="9210" activeTab="1"/>
  </bookViews>
  <sheets>
    <sheet name="Costo del SMSC" sheetId="1" r:id="rId1"/>
    <sheet name="Flujo de Caja" sheetId="2" r:id="rId2"/>
  </sheets>
  <calcPr calcId="145621"/>
</workbook>
</file>

<file path=xl/calcChain.xml><?xml version="1.0" encoding="utf-8"?>
<calcChain xmlns="http://schemas.openxmlformats.org/spreadsheetml/2006/main">
  <c r="D20" i="2" l="1"/>
  <c r="E20" i="2" s="1"/>
  <c r="B20" i="2"/>
  <c r="A20" i="2"/>
  <c r="F18" i="1"/>
  <c r="B18" i="2"/>
  <c r="A18" i="2"/>
  <c r="F16" i="1"/>
  <c r="A17" i="2"/>
  <c r="F15" i="1"/>
  <c r="D17" i="2" s="1"/>
  <c r="E17" i="2" s="1"/>
  <c r="F17" i="2" s="1"/>
  <c r="G17" i="2" s="1"/>
  <c r="H17" i="2" s="1"/>
  <c r="I17" i="2" s="1"/>
  <c r="J17" i="2" s="1"/>
  <c r="K17" i="2" s="1"/>
  <c r="L17" i="2" s="1"/>
  <c r="M17" i="2" s="1"/>
  <c r="N17" i="2" s="1"/>
  <c r="C5" i="2"/>
  <c r="D5" i="2"/>
  <c r="E5" i="2"/>
  <c r="F5" i="2"/>
  <c r="G5" i="2"/>
  <c r="H5" i="2"/>
  <c r="I5" i="2"/>
  <c r="J5" i="2"/>
  <c r="K5" i="2"/>
  <c r="L5" i="2"/>
  <c r="M5" i="2"/>
  <c r="N5" i="2"/>
  <c r="B5" i="2"/>
  <c r="B23" i="2"/>
  <c r="C23" i="2" s="1"/>
  <c r="D23" i="2" s="1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A24" i="2"/>
  <c r="A23" i="2"/>
  <c r="A22" i="2"/>
  <c r="A21" i="2"/>
  <c r="A19" i="2"/>
  <c r="A13" i="2"/>
  <c r="A11" i="2"/>
  <c r="E37" i="1" l="1"/>
  <c r="E38" i="1" s="1"/>
  <c r="F17" i="1" l="1"/>
  <c r="B19" i="2" s="1"/>
  <c r="G16" i="2" l="1"/>
  <c r="H16" i="2" s="1"/>
  <c r="I16" i="2" s="1"/>
  <c r="J16" i="2" s="1"/>
  <c r="K16" i="2" s="1"/>
  <c r="L16" i="2" s="1"/>
  <c r="M16" i="2" s="1"/>
  <c r="N16" i="2" s="1"/>
  <c r="G25" i="2"/>
  <c r="H25" i="2"/>
  <c r="I25" i="2"/>
  <c r="J25" i="2"/>
  <c r="K25" i="2"/>
  <c r="L25" i="2"/>
  <c r="M25" i="2"/>
  <c r="N25" i="2"/>
  <c r="F20" i="1"/>
  <c r="B22" i="2" s="1"/>
  <c r="C22" i="2" s="1"/>
  <c r="D22" i="2" s="1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F21" i="1"/>
  <c r="F29" i="1"/>
  <c r="F28" i="1"/>
  <c r="F30" i="1" s="1"/>
  <c r="F10" i="1"/>
  <c r="B11" i="2" s="1"/>
  <c r="F11" i="1"/>
  <c r="B13" i="2" s="1"/>
  <c r="F12" i="1"/>
  <c r="F13" i="1"/>
  <c r="F14" i="1"/>
  <c r="F19" i="1"/>
  <c r="B21" i="2" s="1"/>
  <c r="C21" i="2" s="1"/>
  <c r="D21" i="2" s="1"/>
  <c r="E21" i="2" s="1"/>
  <c r="F21" i="2" s="1"/>
  <c r="G21" i="2" s="1"/>
  <c r="H21" i="2" s="1"/>
  <c r="I21" i="2" s="1"/>
  <c r="J21" i="2" s="1"/>
  <c r="K21" i="2" s="1"/>
  <c r="L21" i="2" s="1"/>
  <c r="M21" i="2" s="1"/>
  <c r="N21" i="2" s="1"/>
  <c r="F22" i="1"/>
  <c r="B24" i="2" s="1"/>
  <c r="B26" i="2" l="1"/>
  <c r="F25" i="2"/>
  <c r="E25" i="2" l="1"/>
  <c r="C25" i="2" l="1"/>
  <c r="D25" i="2"/>
  <c r="D19" i="2"/>
  <c r="E19" i="2" s="1"/>
  <c r="F19" i="2" s="1"/>
  <c r="G19" i="2" s="1"/>
  <c r="H19" i="2" l="1"/>
  <c r="C14" i="2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B27" i="2"/>
  <c r="B16" i="2"/>
  <c r="D16" i="2" s="1"/>
  <c r="E16" i="2" s="1"/>
  <c r="B12" i="2"/>
  <c r="C24" i="2"/>
  <c r="D24" i="2" s="1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C13" i="2"/>
  <c r="D13" i="2" s="1"/>
  <c r="E13" i="2" s="1"/>
  <c r="F13" i="2" s="1"/>
  <c r="G13" i="2" s="1"/>
  <c r="H13" i="2" s="1"/>
  <c r="I13" i="2" s="1"/>
  <c r="J13" i="2" s="1"/>
  <c r="K13" i="2" s="1"/>
  <c r="L13" i="2" s="1"/>
  <c r="M13" i="2" s="1"/>
  <c r="N13" i="2" s="1"/>
  <c r="F23" i="1"/>
  <c r="C35" i="1" s="1"/>
  <c r="C36" i="1" s="1"/>
  <c r="C37" i="1" s="1"/>
  <c r="C38" i="1" s="1"/>
  <c r="D35" i="1" l="1"/>
  <c r="C11" i="2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B10" i="2"/>
  <c r="I19" i="2"/>
  <c r="D36" i="1"/>
  <c r="D37" i="1" s="1"/>
  <c r="D38" i="1" s="1"/>
  <c r="D39" i="1" s="1"/>
  <c r="B25" i="2"/>
  <c r="D10" i="2"/>
  <c r="D9" i="2" s="1"/>
  <c r="C10" i="2"/>
  <c r="C9" i="2" s="1"/>
  <c r="B9" i="2" l="1"/>
  <c r="J19" i="2"/>
  <c r="N11" i="2"/>
  <c r="D29" i="2"/>
  <c r="C29" i="2"/>
  <c r="B29" i="2" l="1"/>
  <c r="G10" i="2"/>
  <c r="G9" i="2" s="1"/>
  <c r="K19" i="2"/>
  <c r="F10" i="2"/>
  <c r="F9" i="2" s="1"/>
  <c r="E10" i="2"/>
  <c r="E9" i="2" s="1"/>
  <c r="H10" i="2" l="1"/>
  <c r="H9" i="2" s="1"/>
  <c r="G29" i="2"/>
  <c r="F29" i="2"/>
  <c r="L19" i="2"/>
  <c r="E29" i="2"/>
  <c r="I10" i="2" l="1"/>
  <c r="I9" i="2" s="1"/>
  <c r="I29" i="2" s="1"/>
  <c r="H29" i="2"/>
  <c r="M19" i="2"/>
  <c r="J10" i="2" l="1"/>
  <c r="J9" i="2" s="1"/>
  <c r="N19" i="2"/>
  <c r="K10" i="2" l="1"/>
  <c r="K9" i="2" s="1"/>
  <c r="J29" i="2"/>
  <c r="L10" i="2" l="1"/>
  <c r="L9" i="2" s="1"/>
  <c r="K29" i="2"/>
  <c r="N10" i="2" l="1"/>
  <c r="N9" i="2" s="1"/>
  <c r="M10" i="2"/>
  <c r="M9" i="2" s="1"/>
  <c r="M29" i="2" s="1"/>
  <c r="L29" i="2"/>
  <c r="N29" i="2" l="1"/>
  <c r="B31" i="2" s="1"/>
  <c r="B32" i="2" l="1"/>
</calcChain>
</file>

<file path=xl/sharedStrings.xml><?xml version="1.0" encoding="utf-8"?>
<sst xmlns="http://schemas.openxmlformats.org/spreadsheetml/2006/main" count="76" uniqueCount="59">
  <si>
    <t>Total</t>
  </si>
  <si>
    <t>Costos Variables</t>
  </si>
  <si>
    <t xml:space="preserve"> </t>
  </si>
  <si>
    <t>Documentador</t>
  </si>
  <si>
    <t xml:space="preserve">Testeador </t>
  </si>
  <si>
    <t>Equipo Celular</t>
  </si>
  <si>
    <t xml:space="preserve">Costo Unidad </t>
  </si>
  <si>
    <t>Impresiones</t>
  </si>
  <si>
    <t>Luz y Agua</t>
  </si>
  <si>
    <t>Detalle Costo</t>
  </si>
  <si>
    <t>Utiles de Oficina (Papeleria, Muebles y Silla)</t>
  </si>
  <si>
    <t>Costo de Software</t>
  </si>
  <si>
    <t>Meses</t>
  </si>
  <si>
    <t>GASTOS</t>
  </si>
  <si>
    <t>INGRESOS</t>
  </si>
  <si>
    <t>VAN</t>
  </si>
  <si>
    <t>TIR (mes)</t>
  </si>
  <si>
    <t>Periodo</t>
  </si>
  <si>
    <t>Costo</t>
  </si>
  <si>
    <t>Costo de Venta del Software</t>
  </si>
  <si>
    <t>FLUJO ECONOMICO (Capital Propio)</t>
  </si>
  <si>
    <t>Programador/Testeador</t>
  </si>
  <si>
    <t>Analista de Diseño/Document.</t>
  </si>
  <si>
    <t>Analista de Diseño/Doc</t>
  </si>
  <si>
    <t>Persona</t>
  </si>
  <si>
    <t>Unidad</t>
  </si>
  <si>
    <t>Equipo</t>
  </si>
  <si>
    <t>Servicio</t>
  </si>
  <si>
    <t>Cant.</t>
  </si>
  <si>
    <t>TOTAL</t>
  </si>
  <si>
    <t>COSTOS FIJOS</t>
  </si>
  <si>
    <t>Recurso</t>
  </si>
  <si>
    <t>COSTOS VARIABLES</t>
  </si>
  <si>
    <r>
      <t xml:space="preserve">Utiles de Oficina
</t>
    </r>
    <r>
      <rPr>
        <sz val="10"/>
        <color theme="1"/>
        <rFont val="Cambria"/>
        <family val="1"/>
        <scheme val="major"/>
      </rPr>
      <t>(Papelería, Muebles y Silla)</t>
    </r>
  </si>
  <si>
    <t>Material</t>
  </si>
  <si>
    <t>Costo
Acum.</t>
  </si>
  <si>
    <t>COSTO POR PERIODOS</t>
  </si>
  <si>
    <t>Fecha de Inicio:</t>
  </si>
  <si>
    <t>Fecha de Termino:</t>
  </si>
  <si>
    <t>Local</t>
  </si>
  <si>
    <t>Capacitación</t>
  </si>
  <si>
    <t>Tasa de dscto (meses)</t>
  </si>
  <si>
    <t>Municipalidades</t>
  </si>
  <si>
    <t>Mantenimiento del servidor</t>
  </si>
  <si>
    <t>Movistar Speedy Negocio Avanzando</t>
  </si>
  <si>
    <t>PROYECTO: "Solución Movil de Seguridad Ciudadana"</t>
  </si>
  <si>
    <t xml:space="preserve">Alquiler del local </t>
  </si>
  <si>
    <t>Servidor</t>
  </si>
  <si>
    <t>Analista de Diseño, Equipo Celular, Luz y Agua,  Costos Variables, Alquiler de Inmueble, Servidor</t>
  </si>
  <si>
    <t>Programador,Documentador, Testeador, Luz y Agua, Alquiler de Inmueble, Movistar Speedy Negocio</t>
  </si>
  <si>
    <t>Aplicativo Android</t>
  </si>
  <si>
    <t>Aplicativo  JSF web</t>
  </si>
  <si>
    <t>Publicidad</t>
  </si>
  <si>
    <t>Servicios</t>
  </si>
  <si>
    <t>Tape backup</t>
  </si>
  <si>
    <t>Cinta</t>
  </si>
  <si>
    <t>Cartucho para almacenamiento</t>
  </si>
  <si>
    <t>Licencia SQL</t>
  </si>
  <si>
    <t>Licencia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</si>
</sst>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2C0A]\ #,##0.00"/>
    <numFmt numFmtId="165" formatCode="[$S/.-280A]\ #,##0.0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2"/>
      <name val="Cambria"/>
      <family val="1"/>
      <scheme val="major"/>
    </font>
    <font>
      <b/>
      <sz val="14"/>
      <color theme="0"/>
      <name val="Cambria"/>
      <family val="1"/>
      <scheme val="major"/>
    </font>
    <font>
      <sz val="10"/>
      <color theme="1"/>
      <name val="Cambria"/>
      <family val="1"/>
      <scheme val="major"/>
    </font>
    <font>
      <b/>
      <i/>
      <sz val="12"/>
      <color theme="1"/>
      <name val="Cambria"/>
      <family val="1"/>
      <scheme val="major"/>
    </font>
    <font>
      <b/>
      <sz val="12"/>
      <color rgb="FFFF0000"/>
      <name val="Cambria"/>
      <family val="1"/>
      <scheme val="major"/>
    </font>
    <font>
      <sz val="12"/>
      <color theme="4" tint="0.39997558519241921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ck">
        <color rgb="FF0070C0"/>
      </left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  <border>
      <left style="thick">
        <color rgb="FF0070C0"/>
      </left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 style="thick">
        <color rgb="FF0070C0"/>
      </left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 style="thick">
        <color rgb="FF0070C0"/>
      </left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0070C0"/>
      </left>
      <right/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 style="thick">
        <color rgb="FF0070C0"/>
      </left>
      <right/>
      <top style="thin">
        <color rgb="FF0070C0"/>
      </top>
      <bottom style="thick">
        <color rgb="FF0070C0"/>
      </bottom>
      <diagonal/>
    </border>
    <border>
      <left style="thick">
        <color rgb="FF0070C0"/>
      </left>
      <right style="thick">
        <color rgb="FF0070C0"/>
      </right>
      <top style="thin">
        <color rgb="FF0070C0"/>
      </top>
      <bottom/>
      <diagonal/>
    </border>
    <border>
      <left/>
      <right/>
      <top style="medium">
        <color rgb="FF0070C0"/>
      </top>
      <bottom style="thick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double">
        <color theme="3" tint="0.39994506668294322"/>
      </bottom>
      <diagonal/>
    </border>
    <border>
      <left style="thick">
        <color rgb="FF0070C0"/>
      </left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 style="thick">
        <color rgb="FF0070C0"/>
      </right>
      <top/>
      <bottom style="thick">
        <color rgb="FF0070C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0070C0"/>
      </left>
      <right style="thick">
        <color rgb="FF0070C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70C0"/>
      </left>
      <right/>
      <top style="thick">
        <color rgb="FF0070C0"/>
      </top>
      <bottom style="thin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" fontId="3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4" fontId="4" fillId="3" borderId="1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164" fontId="1" fillId="0" borderId="10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3" fontId="2" fillId="0" borderId="17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2" fillId="2" borderId="16" xfId="0" applyNumberFormat="1" applyFont="1" applyFill="1" applyBorder="1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0" fontId="3" fillId="2" borderId="19" xfId="0" applyFont="1" applyFill="1" applyBorder="1" applyAlignment="1">
      <alignment horizontal="center" vertical="center" wrapText="1"/>
    </xf>
    <xf numFmtId="165" fontId="1" fillId="0" borderId="21" xfId="0" applyNumberFormat="1" applyFont="1" applyBorder="1" applyAlignment="1">
      <alignment horizontal="center" vertical="center"/>
    </xf>
    <xf numFmtId="165" fontId="1" fillId="0" borderId="22" xfId="0" applyNumberFormat="1" applyFont="1" applyBorder="1" applyAlignment="1">
      <alignment horizontal="center" vertical="center"/>
    </xf>
    <xf numFmtId="165" fontId="1" fillId="0" borderId="23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65" fontId="4" fillId="3" borderId="20" xfId="0" applyNumberFormat="1" applyFont="1" applyFill="1" applyBorder="1" applyAlignment="1">
      <alignment horizontal="center" vertical="center"/>
    </xf>
    <xf numFmtId="4" fontId="4" fillId="3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165" fontId="1" fillId="0" borderId="18" xfId="0" applyNumberFormat="1" applyFont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165" fontId="2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165" fontId="7" fillId="4" borderId="0" xfId="0" applyNumberFormat="1" applyFont="1" applyFill="1" applyBorder="1" applyAlignment="1">
      <alignment horizontal="center" vertical="center"/>
    </xf>
    <xf numFmtId="4" fontId="1" fillId="4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10" fontId="2" fillId="4" borderId="0" xfId="0" applyNumberFormat="1" applyFont="1" applyFill="1" applyBorder="1" applyAlignment="1">
      <alignment horizontal="center" vertical="center"/>
    </xf>
    <xf numFmtId="10" fontId="6" fillId="4" borderId="0" xfId="0" applyNumberFormat="1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165" fontId="1" fillId="0" borderId="27" xfId="0" applyNumberFormat="1" applyFont="1" applyBorder="1" applyAlignment="1">
      <alignment horizontal="center" vertical="center"/>
    </xf>
    <xf numFmtId="165" fontId="1" fillId="0" borderId="28" xfId="0" applyNumberFormat="1" applyFont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165" fontId="1" fillId="0" borderId="25" xfId="0" applyNumberFormat="1" applyFont="1" applyBorder="1" applyAlignment="1">
      <alignment horizontal="center" vertical="center"/>
    </xf>
    <xf numFmtId="0" fontId="1" fillId="0" borderId="25" xfId="0" applyFont="1" applyBorder="1" applyAlignment="1">
      <alignment horizontal="left" vertical="center"/>
    </xf>
    <xf numFmtId="0" fontId="1" fillId="0" borderId="2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M47"/>
  <sheetViews>
    <sheetView zoomScale="70" zoomScaleNormal="70" workbookViewId="0">
      <selection activeCell="L19" sqref="L19"/>
    </sheetView>
  </sheetViews>
  <sheetFormatPr baseColWidth="10" defaultRowHeight="15.75" x14ac:dyDescent="0.25"/>
  <cols>
    <col min="1" max="1" width="3" style="2" customWidth="1"/>
    <col min="2" max="2" width="38.5703125" style="2" bestFit="1" customWidth="1"/>
    <col min="3" max="3" width="15.42578125" style="2" bestFit="1" customWidth="1"/>
    <col min="4" max="4" width="16" style="2" bestFit="1" customWidth="1"/>
    <col min="5" max="5" width="15.42578125" style="2" bestFit="1" customWidth="1"/>
    <col min="6" max="6" width="18.140625" style="2" customWidth="1"/>
    <col min="7" max="7" width="12.7109375" style="2" customWidth="1"/>
    <col min="8" max="256" width="11.42578125" style="2"/>
    <col min="257" max="257" width="3" style="2" customWidth="1"/>
    <col min="258" max="258" width="34.85546875" style="2" bestFit="1" customWidth="1"/>
    <col min="259" max="259" width="21.7109375" style="2" bestFit="1" customWidth="1"/>
    <col min="260" max="260" width="19.85546875" style="2" bestFit="1" customWidth="1"/>
    <col min="261" max="512" width="11.42578125" style="2"/>
    <col min="513" max="513" width="3" style="2" customWidth="1"/>
    <col min="514" max="514" width="34.85546875" style="2" bestFit="1" customWidth="1"/>
    <col min="515" max="515" width="21.7109375" style="2" bestFit="1" customWidth="1"/>
    <col min="516" max="516" width="19.85546875" style="2" bestFit="1" customWidth="1"/>
    <col min="517" max="768" width="11.42578125" style="2"/>
    <col min="769" max="769" width="3" style="2" customWidth="1"/>
    <col min="770" max="770" width="34.85546875" style="2" bestFit="1" customWidth="1"/>
    <col min="771" max="771" width="21.7109375" style="2" bestFit="1" customWidth="1"/>
    <col min="772" max="772" width="19.85546875" style="2" bestFit="1" customWidth="1"/>
    <col min="773" max="1024" width="11.42578125" style="2"/>
    <col min="1025" max="1025" width="3" style="2" customWidth="1"/>
    <col min="1026" max="1026" width="34.85546875" style="2" bestFit="1" customWidth="1"/>
    <col min="1027" max="1027" width="21.7109375" style="2" bestFit="1" customWidth="1"/>
    <col min="1028" max="1028" width="19.85546875" style="2" bestFit="1" customWidth="1"/>
    <col min="1029" max="1280" width="11.42578125" style="2"/>
    <col min="1281" max="1281" width="3" style="2" customWidth="1"/>
    <col min="1282" max="1282" width="34.85546875" style="2" bestFit="1" customWidth="1"/>
    <col min="1283" max="1283" width="21.7109375" style="2" bestFit="1" customWidth="1"/>
    <col min="1284" max="1284" width="19.85546875" style="2" bestFit="1" customWidth="1"/>
    <col min="1285" max="1536" width="11.42578125" style="2"/>
    <col min="1537" max="1537" width="3" style="2" customWidth="1"/>
    <col min="1538" max="1538" width="34.85546875" style="2" bestFit="1" customWidth="1"/>
    <col min="1539" max="1539" width="21.7109375" style="2" bestFit="1" customWidth="1"/>
    <col min="1540" max="1540" width="19.85546875" style="2" bestFit="1" customWidth="1"/>
    <col min="1541" max="1792" width="11.42578125" style="2"/>
    <col min="1793" max="1793" width="3" style="2" customWidth="1"/>
    <col min="1794" max="1794" width="34.85546875" style="2" bestFit="1" customWidth="1"/>
    <col min="1795" max="1795" width="21.7109375" style="2" bestFit="1" customWidth="1"/>
    <col min="1796" max="1796" width="19.85546875" style="2" bestFit="1" customWidth="1"/>
    <col min="1797" max="2048" width="11.42578125" style="2"/>
    <col min="2049" max="2049" width="3" style="2" customWidth="1"/>
    <col min="2050" max="2050" width="34.85546875" style="2" bestFit="1" customWidth="1"/>
    <col min="2051" max="2051" width="21.7109375" style="2" bestFit="1" customWidth="1"/>
    <col min="2052" max="2052" width="19.85546875" style="2" bestFit="1" customWidth="1"/>
    <col min="2053" max="2304" width="11.42578125" style="2"/>
    <col min="2305" max="2305" width="3" style="2" customWidth="1"/>
    <col min="2306" max="2306" width="34.85546875" style="2" bestFit="1" customWidth="1"/>
    <col min="2307" max="2307" width="21.7109375" style="2" bestFit="1" customWidth="1"/>
    <col min="2308" max="2308" width="19.85546875" style="2" bestFit="1" customWidth="1"/>
    <col min="2309" max="2560" width="11.42578125" style="2"/>
    <col min="2561" max="2561" width="3" style="2" customWidth="1"/>
    <col min="2562" max="2562" width="34.85546875" style="2" bestFit="1" customWidth="1"/>
    <col min="2563" max="2563" width="21.7109375" style="2" bestFit="1" customWidth="1"/>
    <col min="2564" max="2564" width="19.85546875" style="2" bestFit="1" customWidth="1"/>
    <col min="2565" max="2816" width="11.42578125" style="2"/>
    <col min="2817" max="2817" width="3" style="2" customWidth="1"/>
    <col min="2818" max="2818" width="34.85546875" style="2" bestFit="1" customWidth="1"/>
    <col min="2819" max="2819" width="21.7109375" style="2" bestFit="1" customWidth="1"/>
    <col min="2820" max="2820" width="19.85546875" style="2" bestFit="1" customWidth="1"/>
    <col min="2821" max="3072" width="11.42578125" style="2"/>
    <col min="3073" max="3073" width="3" style="2" customWidth="1"/>
    <col min="3074" max="3074" width="34.85546875" style="2" bestFit="1" customWidth="1"/>
    <col min="3075" max="3075" width="21.7109375" style="2" bestFit="1" customWidth="1"/>
    <col min="3076" max="3076" width="19.85546875" style="2" bestFit="1" customWidth="1"/>
    <col min="3077" max="3328" width="11.42578125" style="2"/>
    <col min="3329" max="3329" width="3" style="2" customWidth="1"/>
    <col min="3330" max="3330" width="34.85546875" style="2" bestFit="1" customWidth="1"/>
    <col min="3331" max="3331" width="21.7109375" style="2" bestFit="1" customWidth="1"/>
    <col min="3332" max="3332" width="19.85546875" style="2" bestFit="1" customWidth="1"/>
    <col min="3333" max="3584" width="11.42578125" style="2"/>
    <col min="3585" max="3585" width="3" style="2" customWidth="1"/>
    <col min="3586" max="3586" width="34.85546875" style="2" bestFit="1" customWidth="1"/>
    <col min="3587" max="3587" width="21.7109375" style="2" bestFit="1" customWidth="1"/>
    <col min="3588" max="3588" width="19.85546875" style="2" bestFit="1" customWidth="1"/>
    <col min="3589" max="3840" width="11.42578125" style="2"/>
    <col min="3841" max="3841" width="3" style="2" customWidth="1"/>
    <col min="3842" max="3842" width="34.85546875" style="2" bestFit="1" customWidth="1"/>
    <col min="3843" max="3843" width="21.7109375" style="2" bestFit="1" customWidth="1"/>
    <col min="3844" max="3844" width="19.85546875" style="2" bestFit="1" customWidth="1"/>
    <col min="3845" max="4096" width="11.42578125" style="2"/>
    <col min="4097" max="4097" width="3" style="2" customWidth="1"/>
    <col min="4098" max="4098" width="34.85546875" style="2" bestFit="1" customWidth="1"/>
    <col min="4099" max="4099" width="21.7109375" style="2" bestFit="1" customWidth="1"/>
    <col min="4100" max="4100" width="19.85546875" style="2" bestFit="1" customWidth="1"/>
    <col min="4101" max="4352" width="11.42578125" style="2"/>
    <col min="4353" max="4353" width="3" style="2" customWidth="1"/>
    <col min="4354" max="4354" width="34.85546875" style="2" bestFit="1" customWidth="1"/>
    <col min="4355" max="4355" width="21.7109375" style="2" bestFit="1" customWidth="1"/>
    <col min="4356" max="4356" width="19.85546875" style="2" bestFit="1" customWidth="1"/>
    <col min="4357" max="4608" width="11.42578125" style="2"/>
    <col min="4609" max="4609" width="3" style="2" customWidth="1"/>
    <col min="4610" max="4610" width="34.85546875" style="2" bestFit="1" customWidth="1"/>
    <col min="4611" max="4611" width="21.7109375" style="2" bestFit="1" customWidth="1"/>
    <col min="4612" max="4612" width="19.85546875" style="2" bestFit="1" customWidth="1"/>
    <col min="4613" max="4864" width="11.42578125" style="2"/>
    <col min="4865" max="4865" width="3" style="2" customWidth="1"/>
    <col min="4866" max="4866" width="34.85546875" style="2" bestFit="1" customWidth="1"/>
    <col min="4867" max="4867" width="21.7109375" style="2" bestFit="1" customWidth="1"/>
    <col min="4868" max="4868" width="19.85546875" style="2" bestFit="1" customWidth="1"/>
    <col min="4869" max="5120" width="11.42578125" style="2"/>
    <col min="5121" max="5121" width="3" style="2" customWidth="1"/>
    <col min="5122" max="5122" width="34.85546875" style="2" bestFit="1" customWidth="1"/>
    <col min="5123" max="5123" width="21.7109375" style="2" bestFit="1" customWidth="1"/>
    <col min="5124" max="5124" width="19.85546875" style="2" bestFit="1" customWidth="1"/>
    <col min="5125" max="5376" width="11.42578125" style="2"/>
    <col min="5377" max="5377" width="3" style="2" customWidth="1"/>
    <col min="5378" max="5378" width="34.85546875" style="2" bestFit="1" customWidth="1"/>
    <col min="5379" max="5379" width="21.7109375" style="2" bestFit="1" customWidth="1"/>
    <col min="5380" max="5380" width="19.85546875" style="2" bestFit="1" customWidth="1"/>
    <col min="5381" max="5632" width="11.42578125" style="2"/>
    <col min="5633" max="5633" width="3" style="2" customWidth="1"/>
    <col min="5634" max="5634" width="34.85546875" style="2" bestFit="1" customWidth="1"/>
    <col min="5635" max="5635" width="21.7109375" style="2" bestFit="1" customWidth="1"/>
    <col min="5636" max="5636" width="19.85546875" style="2" bestFit="1" customWidth="1"/>
    <col min="5637" max="5888" width="11.42578125" style="2"/>
    <col min="5889" max="5889" width="3" style="2" customWidth="1"/>
    <col min="5890" max="5890" width="34.85546875" style="2" bestFit="1" customWidth="1"/>
    <col min="5891" max="5891" width="21.7109375" style="2" bestFit="1" customWidth="1"/>
    <col min="5892" max="5892" width="19.85546875" style="2" bestFit="1" customWidth="1"/>
    <col min="5893" max="6144" width="11.42578125" style="2"/>
    <col min="6145" max="6145" width="3" style="2" customWidth="1"/>
    <col min="6146" max="6146" width="34.85546875" style="2" bestFit="1" customWidth="1"/>
    <col min="6147" max="6147" width="21.7109375" style="2" bestFit="1" customWidth="1"/>
    <col min="6148" max="6148" width="19.85546875" style="2" bestFit="1" customWidth="1"/>
    <col min="6149" max="6400" width="11.42578125" style="2"/>
    <col min="6401" max="6401" width="3" style="2" customWidth="1"/>
    <col min="6402" max="6402" width="34.85546875" style="2" bestFit="1" customWidth="1"/>
    <col min="6403" max="6403" width="21.7109375" style="2" bestFit="1" customWidth="1"/>
    <col min="6404" max="6404" width="19.85546875" style="2" bestFit="1" customWidth="1"/>
    <col min="6405" max="6656" width="11.42578125" style="2"/>
    <col min="6657" max="6657" width="3" style="2" customWidth="1"/>
    <col min="6658" max="6658" width="34.85546875" style="2" bestFit="1" customWidth="1"/>
    <col min="6659" max="6659" width="21.7109375" style="2" bestFit="1" customWidth="1"/>
    <col min="6660" max="6660" width="19.85546875" style="2" bestFit="1" customWidth="1"/>
    <col min="6661" max="6912" width="11.42578125" style="2"/>
    <col min="6913" max="6913" width="3" style="2" customWidth="1"/>
    <col min="6914" max="6914" width="34.85546875" style="2" bestFit="1" customWidth="1"/>
    <col min="6915" max="6915" width="21.7109375" style="2" bestFit="1" customWidth="1"/>
    <col min="6916" max="6916" width="19.85546875" style="2" bestFit="1" customWidth="1"/>
    <col min="6917" max="7168" width="11.42578125" style="2"/>
    <col min="7169" max="7169" width="3" style="2" customWidth="1"/>
    <col min="7170" max="7170" width="34.85546875" style="2" bestFit="1" customWidth="1"/>
    <col min="7171" max="7171" width="21.7109375" style="2" bestFit="1" customWidth="1"/>
    <col min="7172" max="7172" width="19.85546875" style="2" bestFit="1" customWidth="1"/>
    <col min="7173" max="7424" width="11.42578125" style="2"/>
    <col min="7425" max="7425" width="3" style="2" customWidth="1"/>
    <col min="7426" max="7426" width="34.85546875" style="2" bestFit="1" customWidth="1"/>
    <col min="7427" max="7427" width="21.7109375" style="2" bestFit="1" customWidth="1"/>
    <col min="7428" max="7428" width="19.85546875" style="2" bestFit="1" customWidth="1"/>
    <col min="7429" max="7680" width="11.42578125" style="2"/>
    <col min="7681" max="7681" width="3" style="2" customWidth="1"/>
    <col min="7682" max="7682" width="34.85546875" style="2" bestFit="1" customWidth="1"/>
    <col min="7683" max="7683" width="21.7109375" style="2" bestFit="1" customWidth="1"/>
    <col min="7684" max="7684" width="19.85546875" style="2" bestFit="1" customWidth="1"/>
    <col min="7685" max="7936" width="11.42578125" style="2"/>
    <col min="7937" max="7937" width="3" style="2" customWidth="1"/>
    <col min="7938" max="7938" width="34.85546875" style="2" bestFit="1" customWidth="1"/>
    <col min="7939" max="7939" width="21.7109375" style="2" bestFit="1" customWidth="1"/>
    <col min="7940" max="7940" width="19.85546875" style="2" bestFit="1" customWidth="1"/>
    <col min="7941" max="8192" width="11.42578125" style="2"/>
    <col min="8193" max="8193" width="3" style="2" customWidth="1"/>
    <col min="8194" max="8194" width="34.85546875" style="2" bestFit="1" customWidth="1"/>
    <col min="8195" max="8195" width="21.7109375" style="2" bestFit="1" customWidth="1"/>
    <col min="8196" max="8196" width="19.85546875" style="2" bestFit="1" customWidth="1"/>
    <col min="8197" max="8448" width="11.42578125" style="2"/>
    <col min="8449" max="8449" width="3" style="2" customWidth="1"/>
    <col min="8450" max="8450" width="34.85546875" style="2" bestFit="1" customWidth="1"/>
    <col min="8451" max="8451" width="21.7109375" style="2" bestFit="1" customWidth="1"/>
    <col min="8452" max="8452" width="19.85546875" style="2" bestFit="1" customWidth="1"/>
    <col min="8453" max="8704" width="11.42578125" style="2"/>
    <col min="8705" max="8705" width="3" style="2" customWidth="1"/>
    <col min="8706" max="8706" width="34.85546875" style="2" bestFit="1" customWidth="1"/>
    <col min="8707" max="8707" width="21.7109375" style="2" bestFit="1" customWidth="1"/>
    <col min="8708" max="8708" width="19.85546875" style="2" bestFit="1" customWidth="1"/>
    <col min="8709" max="8960" width="11.42578125" style="2"/>
    <col min="8961" max="8961" width="3" style="2" customWidth="1"/>
    <col min="8962" max="8962" width="34.85546875" style="2" bestFit="1" customWidth="1"/>
    <col min="8963" max="8963" width="21.7109375" style="2" bestFit="1" customWidth="1"/>
    <col min="8964" max="8964" width="19.85546875" style="2" bestFit="1" customWidth="1"/>
    <col min="8965" max="9216" width="11.42578125" style="2"/>
    <col min="9217" max="9217" width="3" style="2" customWidth="1"/>
    <col min="9218" max="9218" width="34.85546875" style="2" bestFit="1" customWidth="1"/>
    <col min="9219" max="9219" width="21.7109375" style="2" bestFit="1" customWidth="1"/>
    <col min="9220" max="9220" width="19.85546875" style="2" bestFit="1" customWidth="1"/>
    <col min="9221" max="9472" width="11.42578125" style="2"/>
    <col min="9473" max="9473" width="3" style="2" customWidth="1"/>
    <col min="9474" max="9474" width="34.85546875" style="2" bestFit="1" customWidth="1"/>
    <col min="9475" max="9475" width="21.7109375" style="2" bestFit="1" customWidth="1"/>
    <col min="9476" max="9476" width="19.85546875" style="2" bestFit="1" customWidth="1"/>
    <col min="9477" max="9728" width="11.42578125" style="2"/>
    <col min="9729" max="9729" width="3" style="2" customWidth="1"/>
    <col min="9730" max="9730" width="34.85546875" style="2" bestFit="1" customWidth="1"/>
    <col min="9731" max="9731" width="21.7109375" style="2" bestFit="1" customWidth="1"/>
    <col min="9732" max="9732" width="19.85546875" style="2" bestFit="1" customWidth="1"/>
    <col min="9733" max="9984" width="11.42578125" style="2"/>
    <col min="9985" max="9985" width="3" style="2" customWidth="1"/>
    <col min="9986" max="9986" width="34.85546875" style="2" bestFit="1" customWidth="1"/>
    <col min="9987" max="9987" width="21.7109375" style="2" bestFit="1" customWidth="1"/>
    <col min="9988" max="9988" width="19.85546875" style="2" bestFit="1" customWidth="1"/>
    <col min="9989" max="10240" width="11.42578125" style="2"/>
    <col min="10241" max="10241" width="3" style="2" customWidth="1"/>
    <col min="10242" max="10242" width="34.85546875" style="2" bestFit="1" customWidth="1"/>
    <col min="10243" max="10243" width="21.7109375" style="2" bestFit="1" customWidth="1"/>
    <col min="10244" max="10244" width="19.85546875" style="2" bestFit="1" customWidth="1"/>
    <col min="10245" max="10496" width="11.42578125" style="2"/>
    <col min="10497" max="10497" width="3" style="2" customWidth="1"/>
    <col min="10498" max="10498" width="34.85546875" style="2" bestFit="1" customWidth="1"/>
    <col min="10499" max="10499" width="21.7109375" style="2" bestFit="1" customWidth="1"/>
    <col min="10500" max="10500" width="19.85546875" style="2" bestFit="1" customWidth="1"/>
    <col min="10501" max="10752" width="11.42578125" style="2"/>
    <col min="10753" max="10753" width="3" style="2" customWidth="1"/>
    <col min="10754" max="10754" width="34.85546875" style="2" bestFit="1" customWidth="1"/>
    <col min="10755" max="10755" width="21.7109375" style="2" bestFit="1" customWidth="1"/>
    <col min="10756" max="10756" width="19.85546875" style="2" bestFit="1" customWidth="1"/>
    <col min="10757" max="11008" width="11.42578125" style="2"/>
    <col min="11009" max="11009" width="3" style="2" customWidth="1"/>
    <col min="11010" max="11010" width="34.85546875" style="2" bestFit="1" customWidth="1"/>
    <col min="11011" max="11011" width="21.7109375" style="2" bestFit="1" customWidth="1"/>
    <col min="11012" max="11012" width="19.85546875" style="2" bestFit="1" customWidth="1"/>
    <col min="11013" max="11264" width="11.42578125" style="2"/>
    <col min="11265" max="11265" width="3" style="2" customWidth="1"/>
    <col min="11266" max="11266" width="34.85546875" style="2" bestFit="1" customWidth="1"/>
    <col min="11267" max="11267" width="21.7109375" style="2" bestFit="1" customWidth="1"/>
    <col min="11268" max="11268" width="19.85546875" style="2" bestFit="1" customWidth="1"/>
    <col min="11269" max="11520" width="11.42578125" style="2"/>
    <col min="11521" max="11521" width="3" style="2" customWidth="1"/>
    <col min="11522" max="11522" width="34.85546875" style="2" bestFit="1" customWidth="1"/>
    <col min="11523" max="11523" width="21.7109375" style="2" bestFit="1" customWidth="1"/>
    <col min="11524" max="11524" width="19.85546875" style="2" bestFit="1" customWidth="1"/>
    <col min="11525" max="11776" width="11.42578125" style="2"/>
    <col min="11777" max="11777" width="3" style="2" customWidth="1"/>
    <col min="11778" max="11778" width="34.85546875" style="2" bestFit="1" customWidth="1"/>
    <col min="11779" max="11779" width="21.7109375" style="2" bestFit="1" customWidth="1"/>
    <col min="11780" max="11780" width="19.85546875" style="2" bestFit="1" customWidth="1"/>
    <col min="11781" max="12032" width="11.42578125" style="2"/>
    <col min="12033" max="12033" width="3" style="2" customWidth="1"/>
    <col min="12034" max="12034" width="34.85546875" style="2" bestFit="1" customWidth="1"/>
    <col min="12035" max="12035" width="21.7109375" style="2" bestFit="1" customWidth="1"/>
    <col min="12036" max="12036" width="19.85546875" style="2" bestFit="1" customWidth="1"/>
    <col min="12037" max="12288" width="11.42578125" style="2"/>
    <col min="12289" max="12289" width="3" style="2" customWidth="1"/>
    <col min="12290" max="12290" width="34.85546875" style="2" bestFit="1" customWidth="1"/>
    <col min="12291" max="12291" width="21.7109375" style="2" bestFit="1" customWidth="1"/>
    <col min="12292" max="12292" width="19.85546875" style="2" bestFit="1" customWidth="1"/>
    <col min="12293" max="12544" width="11.42578125" style="2"/>
    <col min="12545" max="12545" width="3" style="2" customWidth="1"/>
    <col min="12546" max="12546" width="34.85546875" style="2" bestFit="1" customWidth="1"/>
    <col min="12547" max="12547" width="21.7109375" style="2" bestFit="1" customWidth="1"/>
    <col min="12548" max="12548" width="19.85546875" style="2" bestFit="1" customWidth="1"/>
    <col min="12549" max="12800" width="11.42578125" style="2"/>
    <col min="12801" max="12801" width="3" style="2" customWidth="1"/>
    <col min="12802" max="12802" width="34.85546875" style="2" bestFit="1" customWidth="1"/>
    <col min="12803" max="12803" width="21.7109375" style="2" bestFit="1" customWidth="1"/>
    <col min="12804" max="12804" width="19.85546875" style="2" bestFit="1" customWidth="1"/>
    <col min="12805" max="13056" width="11.42578125" style="2"/>
    <col min="13057" max="13057" width="3" style="2" customWidth="1"/>
    <col min="13058" max="13058" width="34.85546875" style="2" bestFit="1" customWidth="1"/>
    <col min="13059" max="13059" width="21.7109375" style="2" bestFit="1" customWidth="1"/>
    <col min="13060" max="13060" width="19.85546875" style="2" bestFit="1" customWidth="1"/>
    <col min="13061" max="13312" width="11.42578125" style="2"/>
    <col min="13313" max="13313" width="3" style="2" customWidth="1"/>
    <col min="13314" max="13314" width="34.85546875" style="2" bestFit="1" customWidth="1"/>
    <col min="13315" max="13315" width="21.7109375" style="2" bestFit="1" customWidth="1"/>
    <col min="13316" max="13316" width="19.85546875" style="2" bestFit="1" customWidth="1"/>
    <col min="13317" max="13568" width="11.42578125" style="2"/>
    <col min="13569" max="13569" width="3" style="2" customWidth="1"/>
    <col min="13570" max="13570" width="34.85546875" style="2" bestFit="1" customWidth="1"/>
    <col min="13571" max="13571" width="21.7109375" style="2" bestFit="1" customWidth="1"/>
    <col min="13572" max="13572" width="19.85546875" style="2" bestFit="1" customWidth="1"/>
    <col min="13573" max="13824" width="11.42578125" style="2"/>
    <col min="13825" max="13825" width="3" style="2" customWidth="1"/>
    <col min="13826" max="13826" width="34.85546875" style="2" bestFit="1" customWidth="1"/>
    <col min="13827" max="13827" width="21.7109375" style="2" bestFit="1" customWidth="1"/>
    <col min="13828" max="13828" width="19.85546875" style="2" bestFit="1" customWidth="1"/>
    <col min="13829" max="14080" width="11.42578125" style="2"/>
    <col min="14081" max="14081" width="3" style="2" customWidth="1"/>
    <col min="14082" max="14082" width="34.85546875" style="2" bestFit="1" customWidth="1"/>
    <col min="14083" max="14083" width="21.7109375" style="2" bestFit="1" customWidth="1"/>
    <col min="14084" max="14084" width="19.85546875" style="2" bestFit="1" customWidth="1"/>
    <col min="14085" max="14336" width="11.42578125" style="2"/>
    <col min="14337" max="14337" width="3" style="2" customWidth="1"/>
    <col min="14338" max="14338" width="34.85546875" style="2" bestFit="1" customWidth="1"/>
    <col min="14339" max="14339" width="21.7109375" style="2" bestFit="1" customWidth="1"/>
    <col min="14340" max="14340" width="19.85546875" style="2" bestFit="1" customWidth="1"/>
    <col min="14341" max="14592" width="11.42578125" style="2"/>
    <col min="14593" max="14593" width="3" style="2" customWidth="1"/>
    <col min="14594" max="14594" width="34.85546875" style="2" bestFit="1" customWidth="1"/>
    <col min="14595" max="14595" width="21.7109375" style="2" bestFit="1" customWidth="1"/>
    <col min="14596" max="14596" width="19.85546875" style="2" bestFit="1" customWidth="1"/>
    <col min="14597" max="14848" width="11.42578125" style="2"/>
    <col min="14849" max="14849" width="3" style="2" customWidth="1"/>
    <col min="14850" max="14850" width="34.85546875" style="2" bestFit="1" customWidth="1"/>
    <col min="14851" max="14851" width="21.7109375" style="2" bestFit="1" customWidth="1"/>
    <col min="14852" max="14852" width="19.85546875" style="2" bestFit="1" customWidth="1"/>
    <col min="14853" max="15104" width="11.42578125" style="2"/>
    <col min="15105" max="15105" width="3" style="2" customWidth="1"/>
    <col min="15106" max="15106" width="34.85546875" style="2" bestFit="1" customWidth="1"/>
    <col min="15107" max="15107" width="21.7109375" style="2" bestFit="1" customWidth="1"/>
    <col min="15108" max="15108" width="19.85546875" style="2" bestFit="1" customWidth="1"/>
    <col min="15109" max="15360" width="11.42578125" style="2"/>
    <col min="15361" max="15361" width="3" style="2" customWidth="1"/>
    <col min="15362" max="15362" width="34.85546875" style="2" bestFit="1" customWidth="1"/>
    <col min="15363" max="15363" width="21.7109375" style="2" bestFit="1" customWidth="1"/>
    <col min="15364" max="15364" width="19.85546875" style="2" bestFit="1" customWidth="1"/>
    <col min="15365" max="15616" width="11.42578125" style="2"/>
    <col min="15617" max="15617" width="3" style="2" customWidth="1"/>
    <col min="15618" max="15618" width="34.85546875" style="2" bestFit="1" customWidth="1"/>
    <col min="15619" max="15619" width="21.7109375" style="2" bestFit="1" customWidth="1"/>
    <col min="15620" max="15620" width="19.85546875" style="2" bestFit="1" customWidth="1"/>
    <col min="15621" max="15872" width="11.42578125" style="2"/>
    <col min="15873" max="15873" width="3" style="2" customWidth="1"/>
    <col min="15874" max="15874" width="34.85546875" style="2" bestFit="1" customWidth="1"/>
    <col min="15875" max="15875" width="21.7109375" style="2" bestFit="1" customWidth="1"/>
    <col min="15876" max="15876" width="19.85546875" style="2" bestFit="1" customWidth="1"/>
    <col min="15877" max="16128" width="11.42578125" style="2"/>
    <col min="16129" max="16129" width="3" style="2" customWidth="1"/>
    <col min="16130" max="16130" width="34.85546875" style="2" bestFit="1" customWidth="1"/>
    <col min="16131" max="16131" width="21.7109375" style="2" bestFit="1" customWidth="1"/>
    <col min="16132" max="16132" width="19.85546875" style="2" bestFit="1" customWidth="1"/>
    <col min="16133" max="16384" width="11.42578125" style="2"/>
  </cols>
  <sheetData>
    <row r="1" spans="2:13" ht="16.5" thickBot="1" x14ac:dyDescent="0.3"/>
    <row r="2" spans="2:13" ht="15" customHeight="1" thickTop="1" x14ac:dyDescent="0.25">
      <c r="B2" s="53" t="s">
        <v>45</v>
      </c>
      <c r="C2" s="54"/>
      <c r="D2" s="54"/>
      <c r="E2" s="54"/>
      <c r="F2" s="55"/>
    </row>
    <row r="3" spans="2:13" ht="16.5" thickBot="1" x14ac:dyDescent="0.3">
      <c r="B3" s="56"/>
      <c r="C3" s="57"/>
      <c r="D3" s="57"/>
      <c r="E3" s="57"/>
      <c r="F3" s="58"/>
    </row>
    <row r="4" spans="2:13" ht="17.25" thickTop="1" thickBot="1" x14ac:dyDescent="0.3"/>
    <row r="5" spans="2:13" ht="17.25" thickTop="1" thickBot="1" x14ac:dyDescent="0.3">
      <c r="B5" s="18" t="s">
        <v>37</v>
      </c>
      <c r="C5" s="1">
        <v>41001</v>
      </c>
    </row>
    <row r="6" spans="2:13" ht="17.25" thickTop="1" thickBot="1" x14ac:dyDescent="0.3">
      <c r="B6" s="18" t="s">
        <v>38</v>
      </c>
      <c r="C6" s="1">
        <v>41096</v>
      </c>
    </row>
    <row r="7" spans="2:13" ht="17.25" thickTop="1" thickBot="1" x14ac:dyDescent="0.3"/>
    <row r="8" spans="2:13" ht="19.5" thickTop="1" thickBot="1" x14ac:dyDescent="0.3">
      <c r="B8" s="52" t="s">
        <v>30</v>
      </c>
      <c r="C8" s="52"/>
      <c r="D8" s="52"/>
      <c r="E8" s="52"/>
      <c r="F8" s="52"/>
    </row>
    <row r="9" spans="2:13" ht="20.25" customHeight="1" thickTop="1" thickBot="1" x14ac:dyDescent="0.3">
      <c r="B9" s="19" t="s">
        <v>31</v>
      </c>
      <c r="C9" s="19" t="s">
        <v>25</v>
      </c>
      <c r="D9" s="19" t="s">
        <v>28</v>
      </c>
      <c r="E9" s="19" t="s">
        <v>6</v>
      </c>
      <c r="F9" s="45" t="s">
        <v>0</v>
      </c>
      <c r="I9" s="50"/>
    </row>
    <row r="10" spans="2:13" ht="16.5" thickTop="1" x14ac:dyDescent="0.25">
      <c r="B10" s="11" t="s">
        <v>22</v>
      </c>
      <c r="C10" s="11" t="s">
        <v>24</v>
      </c>
      <c r="D10" s="11">
        <v>1</v>
      </c>
      <c r="E10" s="42">
        <v>0</v>
      </c>
      <c r="F10" s="46">
        <f t="shared" ref="F10:F22" si="0">E10*D10</f>
        <v>0</v>
      </c>
      <c r="G10" s="24"/>
    </row>
    <row r="11" spans="2:13" x14ac:dyDescent="0.25">
      <c r="B11" s="11" t="s">
        <v>21</v>
      </c>
      <c r="C11" s="11" t="s">
        <v>24</v>
      </c>
      <c r="D11" s="11">
        <v>2</v>
      </c>
      <c r="E11" s="42">
        <v>0</v>
      </c>
      <c r="F11" s="47">
        <f t="shared" si="0"/>
        <v>0</v>
      </c>
      <c r="G11" s="24"/>
      <c r="M11" s="3"/>
    </row>
    <row r="12" spans="2:13" hidden="1" x14ac:dyDescent="0.25">
      <c r="B12" s="11" t="s">
        <v>3</v>
      </c>
      <c r="C12" s="11"/>
      <c r="D12" s="11">
        <v>0</v>
      </c>
      <c r="E12" s="42">
        <v>0</v>
      </c>
      <c r="F12" s="47">
        <f t="shared" si="0"/>
        <v>0</v>
      </c>
      <c r="G12" s="24"/>
    </row>
    <row r="13" spans="2:13" hidden="1" x14ac:dyDescent="0.25">
      <c r="B13" s="65" t="s">
        <v>4</v>
      </c>
      <c r="C13" s="65"/>
      <c r="D13" s="65">
        <v>0</v>
      </c>
      <c r="E13" s="42">
        <v>0</v>
      </c>
      <c r="F13" s="47">
        <f t="shared" si="0"/>
        <v>0</v>
      </c>
      <c r="G13" s="24"/>
    </row>
    <row r="14" spans="2:13" x14ac:dyDescent="0.25">
      <c r="B14" s="80" t="s">
        <v>5</v>
      </c>
      <c r="C14" s="80" t="s">
        <v>26</v>
      </c>
      <c r="D14" s="80">
        <v>1</v>
      </c>
      <c r="E14" s="81">
        <v>60</v>
      </c>
      <c r="F14" s="81">
        <f t="shared" si="0"/>
        <v>60</v>
      </c>
      <c r="G14" s="24"/>
      <c r="I14" s="49"/>
    </row>
    <row r="15" spans="2:13" x14ac:dyDescent="0.25">
      <c r="B15" s="80" t="s">
        <v>54</v>
      </c>
      <c r="C15" s="80" t="s">
        <v>26</v>
      </c>
      <c r="D15" s="80">
        <v>1</v>
      </c>
      <c r="E15" s="81">
        <v>1500</v>
      </c>
      <c r="F15" s="81">
        <f t="shared" si="0"/>
        <v>1500</v>
      </c>
      <c r="G15" s="24"/>
      <c r="I15" s="49"/>
    </row>
    <row r="16" spans="2:13" x14ac:dyDescent="0.25">
      <c r="B16" s="80" t="s">
        <v>56</v>
      </c>
      <c r="C16" s="80" t="s">
        <v>55</v>
      </c>
      <c r="D16" s="80">
        <v>24</v>
      </c>
      <c r="E16" s="81">
        <v>70</v>
      </c>
      <c r="F16" s="81">
        <f>D16*E16</f>
        <v>1680</v>
      </c>
      <c r="G16" s="24"/>
      <c r="I16" s="49"/>
    </row>
    <row r="17" spans="2:12" x14ac:dyDescent="0.25">
      <c r="B17" s="80" t="s">
        <v>47</v>
      </c>
      <c r="C17" s="80" t="s">
        <v>26</v>
      </c>
      <c r="D17" s="80">
        <v>1</v>
      </c>
      <c r="E17" s="81">
        <v>6000</v>
      </c>
      <c r="F17" s="81">
        <f t="shared" si="0"/>
        <v>6000</v>
      </c>
      <c r="G17" s="24"/>
      <c r="I17" s="49"/>
    </row>
    <row r="18" spans="2:12" x14ac:dyDescent="0.25">
      <c r="B18" s="80" t="s">
        <v>57</v>
      </c>
      <c r="C18" s="80" t="s">
        <v>58</v>
      </c>
      <c r="D18" s="80">
        <v>1</v>
      </c>
      <c r="E18" s="81">
        <v>13000</v>
      </c>
      <c r="F18" s="81">
        <f t="shared" si="0"/>
        <v>13000</v>
      </c>
      <c r="G18" s="24"/>
      <c r="I18" s="49"/>
    </row>
    <row r="19" spans="2:12" x14ac:dyDescent="0.25">
      <c r="B19" s="82" t="s">
        <v>44</v>
      </c>
      <c r="C19" s="83" t="s">
        <v>27</v>
      </c>
      <c r="D19" s="83">
        <v>1</v>
      </c>
      <c r="E19" s="81">
        <v>436.29300000000001</v>
      </c>
      <c r="F19" s="81">
        <f t="shared" si="0"/>
        <v>436.29300000000001</v>
      </c>
      <c r="G19" s="24"/>
    </row>
    <row r="20" spans="2:12" x14ac:dyDescent="0.25">
      <c r="B20" s="79" t="s">
        <v>43</v>
      </c>
      <c r="C20" s="79" t="s">
        <v>27</v>
      </c>
      <c r="D20" s="79">
        <v>1</v>
      </c>
      <c r="E20" s="42">
        <v>0</v>
      </c>
      <c r="F20" s="47">
        <f t="shared" si="0"/>
        <v>0</v>
      </c>
      <c r="G20" s="24"/>
      <c r="J20" s="3"/>
    </row>
    <row r="21" spans="2:12" x14ac:dyDescent="0.25">
      <c r="B21" s="25" t="s">
        <v>46</v>
      </c>
      <c r="C21" s="25" t="s">
        <v>39</v>
      </c>
      <c r="D21" s="25">
        <v>1</v>
      </c>
      <c r="E21" s="42">
        <v>50</v>
      </c>
      <c r="F21" s="47">
        <f t="shared" ref="F21" si="1">E21*D21</f>
        <v>50</v>
      </c>
      <c r="G21" s="24"/>
    </row>
    <row r="22" spans="2:12" ht="16.5" thickBot="1" x14ac:dyDescent="0.3">
      <c r="B22" s="14" t="s">
        <v>8</v>
      </c>
      <c r="C22" s="14" t="s">
        <v>27</v>
      </c>
      <c r="D22" s="14">
        <v>1</v>
      </c>
      <c r="E22" s="42">
        <v>120</v>
      </c>
      <c r="F22" s="48">
        <f t="shared" si="0"/>
        <v>120</v>
      </c>
      <c r="G22" s="24"/>
    </row>
    <row r="23" spans="2:12" ht="19.5" thickTop="1" thickBot="1" x14ac:dyDescent="0.3">
      <c r="B23" s="16"/>
      <c r="D23" s="17"/>
      <c r="E23" s="20" t="s">
        <v>29</v>
      </c>
      <c r="F23" s="51">
        <f>SUM(F10:F22)</f>
        <v>22846.293000000001</v>
      </c>
    </row>
    <row r="24" spans="2:12" ht="16.5" thickTop="1" x14ac:dyDescent="0.25">
      <c r="I24" s="3"/>
      <c r="J24" s="3"/>
      <c r="K24" s="4"/>
      <c r="L24" s="5"/>
    </row>
    <row r="25" spans="2:12" ht="16.5" thickBot="1" x14ac:dyDescent="0.3">
      <c r="I25" s="3"/>
      <c r="J25" s="3"/>
      <c r="K25" s="4"/>
      <c r="L25" s="5"/>
    </row>
    <row r="26" spans="2:12" ht="19.5" thickTop="1" thickBot="1" x14ac:dyDescent="0.3">
      <c r="B26" s="52" t="s">
        <v>32</v>
      </c>
      <c r="C26" s="52"/>
      <c r="D26" s="52"/>
      <c r="E26" s="52"/>
      <c r="F26" s="52"/>
      <c r="I26" s="3"/>
      <c r="J26" s="3"/>
      <c r="K26" s="4"/>
      <c r="L26" s="5"/>
    </row>
    <row r="27" spans="2:12" ht="19.5" customHeight="1" thickTop="1" thickBot="1" x14ac:dyDescent="0.3">
      <c r="B27" s="19" t="s">
        <v>31</v>
      </c>
      <c r="C27" s="19" t="s">
        <v>25</v>
      </c>
      <c r="D27" s="19" t="s">
        <v>28</v>
      </c>
      <c r="E27" s="19" t="s">
        <v>6</v>
      </c>
      <c r="F27" s="45" t="s">
        <v>0</v>
      </c>
    </row>
    <row r="28" spans="2:12" ht="29.25" thickTop="1" x14ac:dyDescent="0.25">
      <c r="B28" s="21" t="s">
        <v>33</v>
      </c>
      <c r="C28" s="9" t="s">
        <v>34</v>
      </c>
      <c r="D28" s="9">
        <v>1</v>
      </c>
      <c r="E28" s="42">
        <v>50</v>
      </c>
      <c r="F28" s="46">
        <f>+E28*D28</f>
        <v>50</v>
      </c>
    </row>
    <row r="29" spans="2:12" ht="16.5" thickBot="1" x14ac:dyDescent="0.3">
      <c r="B29" s="14" t="s">
        <v>7</v>
      </c>
      <c r="C29" s="14" t="s">
        <v>34</v>
      </c>
      <c r="D29" s="14">
        <v>1</v>
      </c>
      <c r="E29" s="42">
        <v>5</v>
      </c>
      <c r="F29" s="48">
        <f t="shared" ref="F29" si="2">+E29*D29</f>
        <v>5</v>
      </c>
    </row>
    <row r="30" spans="2:12" ht="19.5" thickTop="1" thickBot="1" x14ac:dyDescent="0.3">
      <c r="E30" s="20" t="s">
        <v>29</v>
      </c>
      <c r="F30" s="51">
        <f>SUM(F28:F29)</f>
        <v>55</v>
      </c>
    </row>
    <row r="31" spans="2:12" ht="16.5" thickTop="1" x14ac:dyDescent="0.25">
      <c r="K31" s="4"/>
      <c r="L31" s="4"/>
    </row>
    <row r="32" spans="2:12" ht="16.5" thickBot="1" x14ac:dyDescent="0.3">
      <c r="K32" s="4"/>
      <c r="L32" s="4"/>
    </row>
    <row r="33" spans="2:13" ht="19.5" thickTop="1" thickBot="1" x14ac:dyDescent="0.3">
      <c r="B33" s="52" t="s">
        <v>36</v>
      </c>
      <c r="C33" s="52"/>
      <c r="D33" s="52"/>
      <c r="E33" s="52"/>
      <c r="F33" s="52"/>
      <c r="G33" s="52"/>
      <c r="J33" s="6"/>
    </row>
    <row r="34" spans="2:13" ht="33" thickTop="1" thickBot="1" x14ac:dyDescent="0.3">
      <c r="B34" s="19" t="s">
        <v>17</v>
      </c>
      <c r="C34" s="19" t="s">
        <v>18</v>
      </c>
      <c r="D34" s="19" t="s">
        <v>35</v>
      </c>
      <c r="E34" s="62" t="s">
        <v>9</v>
      </c>
      <c r="F34" s="63"/>
      <c r="G34" s="64"/>
      <c r="J34" s="6"/>
    </row>
    <row r="35" spans="2:13" s="7" customFormat="1" ht="36" customHeight="1" thickTop="1" x14ac:dyDescent="0.25">
      <c r="B35" s="9">
        <v>1</v>
      </c>
      <c r="C35" s="10">
        <f>F23+F30</f>
        <v>22901.293000000001</v>
      </c>
      <c r="D35" s="10">
        <f>C35</f>
        <v>22901.293000000001</v>
      </c>
      <c r="E35" s="59" t="s">
        <v>48</v>
      </c>
      <c r="F35" s="59"/>
      <c r="G35" s="59"/>
    </row>
    <row r="36" spans="2:13" ht="36" customHeight="1" x14ac:dyDescent="0.25">
      <c r="B36" s="11">
        <v>2</v>
      </c>
      <c r="C36" s="66">
        <f>C35-(F17+F14)</f>
        <v>16841.293000000001</v>
      </c>
      <c r="D36" s="12">
        <f>D35+C36</f>
        <v>39742.586000000003</v>
      </c>
      <c r="E36" s="60" t="s">
        <v>49</v>
      </c>
      <c r="F36" s="60"/>
      <c r="G36" s="60"/>
      <c r="M36" s="8"/>
    </row>
    <row r="37" spans="2:13" ht="36" customHeight="1" x14ac:dyDescent="0.25">
      <c r="B37" s="13">
        <v>3</v>
      </c>
      <c r="C37" s="22">
        <f>C36</f>
        <v>16841.293000000001</v>
      </c>
      <c r="D37" s="12">
        <f t="shared" ref="D37:D38" si="3">D36+C37</f>
        <v>56583.879000000001</v>
      </c>
      <c r="E37" s="60" t="str">
        <f>+E36</f>
        <v>Programador,Documentador, Testeador, Luz y Agua, Alquiler de Inmueble, Movistar Speedy Negocio</v>
      </c>
      <c r="F37" s="60"/>
      <c r="G37" s="60"/>
      <c r="M37" s="8"/>
    </row>
    <row r="38" spans="2:13" ht="36" customHeight="1" x14ac:dyDescent="0.25">
      <c r="B38" s="11">
        <v>4</v>
      </c>
      <c r="C38" s="12">
        <f>C37</f>
        <v>16841.293000000001</v>
      </c>
      <c r="D38" s="12">
        <f t="shared" si="3"/>
        <v>73425.172000000006</v>
      </c>
      <c r="E38" s="60" t="str">
        <f>+E37</f>
        <v>Programador,Documentador, Testeador, Luz y Agua, Alquiler de Inmueble, Movistar Speedy Negocio</v>
      </c>
      <c r="F38" s="60"/>
      <c r="G38" s="60"/>
      <c r="M38" s="8"/>
    </row>
    <row r="39" spans="2:13" ht="36" customHeight="1" thickBot="1" x14ac:dyDescent="0.3">
      <c r="B39" s="23">
        <v>5</v>
      </c>
      <c r="C39" s="15"/>
      <c r="D39" s="15">
        <f>D38+C39</f>
        <v>73425.172000000006</v>
      </c>
      <c r="E39" s="61"/>
      <c r="F39" s="61"/>
      <c r="G39" s="61"/>
      <c r="M39" s="8"/>
    </row>
    <row r="40" spans="2:13" ht="16.5" thickTop="1" x14ac:dyDescent="0.25"/>
    <row r="43" spans="2:13" ht="16.5" thickBot="1" x14ac:dyDescent="0.3"/>
    <row r="44" spans="2:13" ht="33" thickTop="1" thickBot="1" x14ac:dyDescent="0.3">
      <c r="B44" s="19" t="s">
        <v>11</v>
      </c>
      <c r="C44" s="45" t="s">
        <v>6</v>
      </c>
      <c r="M44" s="2" t="s">
        <v>2</v>
      </c>
    </row>
    <row r="45" spans="2:13" ht="16.5" thickTop="1" x14ac:dyDescent="0.25">
      <c r="B45" s="76" t="s">
        <v>50</v>
      </c>
      <c r="C45" s="77">
        <v>0</v>
      </c>
    </row>
    <row r="46" spans="2:13" ht="16.5" thickBot="1" x14ac:dyDescent="0.3">
      <c r="B46" s="41" t="s">
        <v>51</v>
      </c>
      <c r="C46" s="78">
        <v>0</v>
      </c>
    </row>
    <row r="47" spans="2:13" ht="16.5" thickTop="1" x14ac:dyDescent="0.25"/>
  </sheetData>
  <mergeCells count="10">
    <mergeCell ref="B8:F8"/>
    <mergeCell ref="B2:F3"/>
    <mergeCell ref="B26:F26"/>
    <mergeCell ref="E35:G35"/>
    <mergeCell ref="E36:G36"/>
    <mergeCell ref="E37:G37"/>
    <mergeCell ref="E38:G38"/>
    <mergeCell ref="E39:G39"/>
    <mergeCell ref="B33:G33"/>
    <mergeCell ref="E34:G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Q48"/>
  <sheetViews>
    <sheetView showGridLines="0" tabSelected="1" zoomScale="80" zoomScaleNormal="80" workbookViewId="0">
      <selection activeCell="F45" sqref="F45"/>
    </sheetView>
  </sheetViews>
  <sheetFormatPr baseColWidth="10" defaultRowHeight="15.75" x14ac:dyDescent="0.25"/>
  <cols>
    <col min="1" max="1" width="46.28515625" style="2" bestFit="1" customWidth="1"/>
    <col min="2" max="2" width="16.5703125" style="2" bestFit="1" customWidth="1"/>
    <col min="3" max="3" width="14.42578125" style="2" bestFit="1" customWidth="1"/>
    <col min="4" max="4" width="19.28515625" style="2" bestFit="1" customWidth="1"/>
    <col min="5" max="7" width="14.42578125" style="2" bestFit="1" customWidth="1"/>
    <col min="8" max="14" width="15.85546875" style="2" bestFit="1" customWidth="1"/>
    <col min="15" max="16384" width="11.42578125" style="2"/>
  </cols>
  <sheetData>
    <row r="1" spans="1:14" ht="16.5" thickBot="1" x14ac:dyDescent="0.3"/>
    <row r="2" spans="1:14" ht="16.5" thickBot="1" x14ac:dyDescent="0.3">
      <c r="A2" s="39" t="s">
        <v>19</v>
      </c>
      <c r="B2" s="67">
        <v>0</v>
      </c>
      <c r="C2" s="40"/>
      <c r="D2" s="39" t="s">
        <v>42</v>
      </c>
      <c r="E2" s="40"/>
      <c r="F2" s="40">
        <v>3</v>
      </c>
      <c r="G2" s="26"/>
      <c r="H2" s="27"/>
      <c r="I2" s="28"/>
      <c r="J2" s="27"/>
      <c r="K2" s="27"/>
      <c r="L2" s="27"/>
      <c r="M2" s="27"/>
      <c r="N2" s="27"/>
    </row>
    <row r="3" spans="1:14" ht="17.25" thickTop="1" thickBot="1" x14ac:dyDescent="0.3">
      <c r="A3" s="29"/>
      <c r="B3" s="8"/>
      <c r="D3" s="29"/>
      <c r="G3" s="26"/>
      <c r="H3" s="27"/>
      <c r="I3" s="28"/>
      <c r="J3" s="27"/>
      <c r="K3" s="27"/>
      <c r="L3" s="27"/>
      <c r="M3" s="27"/>
      <c r="N3" s="27"/>
    </row>
    <row r="4" spans="1:14" ht="16.5" thickBot="1" x14ac:dyDescent="0.3">
      <c r="A4" s="36" t="s">
        <v>12</v>
      </c>
      <c r="B4" s="37">
        <v>0</v>
      </c>
      <c r="C4" s="37">
        <v>1</v>
      </c>
      <c r="D4" s="37">
        <v>2</v>
      </c>
      <c r="E4" s="36">
        <v>3</v>
      </c>
      <c r="F4" s="36">
        <v>4</v>
      </c>
      <c r="G4" s="36">
        <v>5</v>
      </c>
      <c r="H4" s="36">
        <v>6</v>
      </c>
      <c r="I4" s="36">
        <v>7</v>
      </c>
      <c r="J4" s="36">
        <v>8</v>
      </c>
      <c r="K4" s="36">
        <v>9</v>
      </c>
      <c r="L4" s="36">
        <v>10</v>
      </c>
      <c r="M4" s="36">
        <v>11</v>
      </c>
      <c r="N4" s="36">
        <v>12</v>
      </c>
    </row>
    <row r="5" spans="1:14" ht="16.5" thickBot="1" x14ac:dyDescent="0.3">
      <c r="A5" s="34" t="s">
        <v>14</v>
      </c>
      <c r="B5" s="43">
        <f>SUM(B6:B8)</f>
        <v>0</v>
      </c>
      <c r="C5" s="43">
        <f t="shared" ref="C5:N5" si="0">SUM(C6:C8)</f>
        <v>3200</v>
      </c>
      <c r="D5" s="43">
        <f t="shared" si="0"/>
        <v>4000</v>
      </c>
      <c r="E5" s="43">
        <f t="shared" si="0"/>
        <v>5000</v>
      </c>
      <c r="F5" s="43">
        <f t="shared" si="0"/>
        <v>6000</v>
      </c>
      <c r="G5" s="43">
        <f t="shared" si="0"/>
        <v>7000</v>
      </c>
      <c r="H5" s="43">
        <f t="shared" si="0"/>
        <v>10200</v>
      </c>
      <c r="I5" s="43">
        <f t="shared" si="0"/>
        <v>11000</v>
      </c>
      <c r="J5" s="43">
        <f t="shared" si="0"/>
        <v>12000</v>
      </c>
      <c r="K5" s="43">
        <f t="shared" si="0"/>
        <v>13000</v>
      </c>
      <c r="L5" s="43">
        <f t="shared" si="0"/>
        <v>14000</v>
      </c>
      <c r="M5" s="43">
        <f t="shared" si="0"/>
        <v>12000</v>
      </c>
      <c r="N5" s="43">
        <f t="shared" si="0"/>
        <v>15200</v>
      </c>
    </row>
    <row r="6" spans="1:14" ht="16.5" thickTop="1" x14ac:dyDescent="0.25">
      <c r="A6" s="38" t="s">
        <v>52</v>
      </c>
      <c r="B6" s="42">
        <v>0</v>
      </c>
      <c r="C6" s="42">
        <v>1000</v>
      </c>
      <c r="D6" s="42">
        <v>2000</v>
      </c>
      <c r="E6" s="42">
        <v>3000</v>
      </c>
      <c r="F6" s="42">
        <v>4000</v>
      </c>
      <c r="G6" s="42">
        <v>5000</v>
      </c>
      <c r="H6" s="42">
        <v>6000</v>
      </c>
      <c r="I6" s="42">
        <v>7000</v>
      </c>
      <c r="J6" s="42">
        <v>8000</v>
      </c>
      <c r="K6" s="42">
        <v>9000</v>
      </c>
      <c r="L6" s="42">
        <v>10000</v>
      </c>
      <c r="M6" s="42">
        <v>8000</v>
      </c>
      <c r="N6" s="42">
        <v>9000</v>
      </c>
    </row>
    <row r="7" spans="1:14" x14ac:dyDescent="0.25">
      <c r="A7" s="38" t="s">
        <v>53</v>
      </c>
      <c r="B7" s="42">
        <v>0</v>
      </c>
      <c r="C7" s="42">
        <v>2000</v>
      </c>
      <c r="D7" s="42">
        <v>2000</v>
      </c>
      <c r="E7" s="42">
        <v>2000</v>
      </c>
      <c r="F7" s="42">
        <v>2000</v>
      </c>
      <c r="G7" s="42">
        <v>2000</v>
      </c>
      <c r="H7" s="42">
        <v>4000</v>
      </c>
      <c r="I7" s="42">
        <v>4000</v>
      </c>
      <c r="J7" s="42">
        <v>4000</v>
      </c>
      <c r="K7" s="42">
        <v>4000</v>
      </c>
      <c r="L7" s="42">
        <v>4000</v>
      </c>
      <c r="M7" s="42">
        <v>4000</v>
      </c>
      <c r="N7" s="42">
        <v>6000</v>
      </c>
    </row>
    <row r="8" spans="1:14" ht="16.5" thickBot="1" x14ac:dyDescent="0.3">
      <c r="A8" s="38" t="s">
        <v>40</v>
      </c>
      <c r="B8" s="42">
        <v>0</v>
      </c>
      <c r="C8" s="42">
        <v>200</v>
      </c>
      <c r="D8" s="42">
        <v>0</v>
      </c>
      <c r="E8" s="42">
        <v>0</v>
      </c>
      <c r="F8" s="42">
        <v>0</v>
      </c>
      <c r="G8" s="42">
        <v>0</v>
      </c>
      <c r="H8" s="42">
        <v>200</v>
      </c>
      <c r="I8" s="42">
        <v>0</v>
      </c>
      <c r="J8" s="42">
        <v>0</v>
      </c>
      <c r="K8" s="42">
        <v>0</v>
      </c>
      <c r="L8" s="42">
        <v>0</v>
      </c>
      <c r="M8" s="42">
        <v>0</v>
      </c>
      <c r="N8" s="42">
        <v>200</v>
      </c>
    </row>
    <row r="9" spans="1:14" ht="16.5" thickBot="1" x14ac:dyDescent="0.3">
      <c r="A9" s="34" t="s">
        <v>13</v>
      </c>
      <c r="B9" s="43">
        <f>B10+B25</f>
        <v>23201.293000000001</v>
      </c>
      <c r="C9" s="43">
        <f>C10+C25</f>
        <v>606.29300000000001</v>
      </c>
      <c r="D9" s="43">
        <f>D10+D25</f>
        <v>606.29300000000001</v>
      </c>
      <c r="E9" s="43">
        <f>E10+E25</f>
        <v>606.29300000000001</v>
      </c>
      <c r="F9" s="43">
        <f>F10-F25</f>
        <v>606.29300000000001</v>
      </c>
      <c r="G9" s="43">
        <f>G10+G25</f>
        <v>606.29300000000001</v>
      </c>
      <c r="H9" s="43">
        <f>H10-H25</f>
        <v>606.29300000000001</v>
      </c>
      <c r="I9" s="43">
        <f>I10+I25</f>
        <v>606.29300000000001</v>
      </c>
      <c r="J9" s="43">
        <f>J10-J25</f>
        <v>606.29300000000001</v>
      </c>
      <c r="K9" s="43">
        <f>K10+K25</f>
        <v>606.29300000000001</v>
      </c>
      <c r="L9" s="43">
        <f>L10-L25</f>
        <v>606.29300000000001</v>
      </c>
      <c r="M9" s="43">
        <f>M10+M25</f>
        <v>606.29300000000001</v>
      </c>
      <c r="N9" s="43">
        <f>N10-N25</f>
        <v>606.29300000000001</v>
      </c>
    </row>
    <row r="10" spans="1:14" ht="16.5" thickTop="1" x14ac:dyDescent="0.25">
      <c r="A10" s="35"/>
      <c r="B10" s="44">
        <f t="shared" ref="B10:N10" si="1">SUM(B11:B24)</f>
        <v>23146.293000000001</v>
      </c>
      <c r="C10" s="44">
        <f t="shared" si="1"/>
        <v>606.29300000000001</v>
      </c>
      <c r="D10" s="44">
        <f t="shared" si="1"/>
        <v>606.29300000000001</v>
      </c>
      <c r="E10" s="44">
        <f t="shared" si="1"/>
        <v>606.29300000000001</v>
      </c>
      <c r="F10" s="44">
        <f t="shared" si="1"/>
        <v>606.29300000000001</v>
      </c>
      <c r="G10" s="44">
        <f t="shared" si="1"/>
        <v>606.29300000000001</v>
      </c>
      <c r="H10" s="44">
        <f t="shared" si="1"/>
        <v>606.29300000000001</v>
      </c>
      <c r="I10" s="44">
        <f t="shared" si="1"/>
        <v>606.29300000000001</v>
      </c>
      <c r="J10" s="44">
        <f t="shared" si="1"/>
        <v>606.29300000000001</v>
      </c>
      <c r="K10" s="44">
        <f t="shared" si="1"/>
        <v>606.29300000000001</v>
      </c>
      <c r="L10" s="44">
        <f t="shared" si="1"/>
        <v>606.29300000000001</v>
      </c>
      <c r="M10" s="44">
        <f t="shared" si="1"/>
        <v>606.29300000000001</v>
      </c>
      <c r="N10" s="44">
        <f t="shared" si="1"/>
        <v>606.29300000000001</v>
      </c>
    </row>
    <row r="11" spans="1:14" x14ac:dyDescent="0.25">
      <c r="A11" s="38" t="str">
        <f>+'Costo del SMSC'!B10</f>
        <v>Analista de Diseño/Document.</v>
      </c>
      <c r="B11" s="42">
        <f>+'Costo del SMSC'!F10</f>
        <v>0</v>
      </c>
      <c r="C11" s="42">
        <f>B11</f>
        <v>0</v>
      </c>
      <c r="D11" s="42">
        <f t="shared" ref="D11:E11" si="2">C11</f>
        <v>0</v>
      </c>
      <c r="E11" s="42">
        <f t="shared" si="2"/>
        <v>0</v>
      </c>
      <c r="F11" s="42">
        <f>E11</f>
        <v>0</v>
      </c>
      <c r="G11" s="42">
        <f t="shared" ref="G11:H11" si="3">F11</f>
        <v>0</v>
      </c>
      <c r="H11" s="42">
        <f t="shared" si="3"/>
        <v>0</v>
      </c>
      <c r="I11" s="42">
        <f t="shared" ref="I11:J11" si="4">H11</f>
        <v>0</v>
      </c>
      <c r="J11" s="42">
        <f t="shared" si="4"/>
        <v>0</v>
      </c>
      <c r="K11" s="42">
        <f t="shared" ref="K11:L11" si="5">J11</f>
        <v>0</v>
      </c>
      <c r="L11" s="42">
        <f t="shared" si="5"/>
        <v>0</v>
      </c>
      <c r="M11" s="42">
        <f t="shared" ref="M11:N11" si="6">L11</f>
        <v>0</v>
      </c>
      <c r="N11" s="42">
        <f t="shared" si="6"/>
        <v>0</v>
      </c>
    </row>
    <row r="12" spans="1:14" hidden="1" x14ac:dyDescent="0.25">
      <c r="A12" s="38" t="s">
        <v>23</v>
      </c>
      <c r="B12" s="8">
        <f>'Costo del SMSC'!F10</f>
        <v>0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 x14ac:dyDescent="0.25">
      <c r="A13" s="38" t="str">
        <f>+'Costo del SMSC'!B11</f>
        <v>Programador/Testeador</v>
      </c>
      <c r="B13" s="42">
        <f>+'Costo del SMSC'!F11</f>
        <v>0</v>
      </c>
      <c r="C13" s="42">
        <f>B13</f>
        <v>0</v>
      </c>
      <c r="D13" s="42">
        <f t="shared" ref="D13:N13" si="7">C13</f>
        <v>0</v>
      </c>
      <c r="E13" s="42">
        <f t="shared" si="7"/>
        <v>0</v>
      </c>
      <c r="F13" s="42">
        <f t="shared" si="7"/>
        <v>0</v>
      </c>
      <c r="G13" s="42">
        <f t="shared" si="7"/>
        <v>0</v>
      </c>
      <c r="H13" s="42">
        <f t="shared" si="7"/>
        <v>0</v>
      </c>
      <c r="I13" s="42">
        <f t="shared" si="7"/>
        <v>0</v>
      </c>
      <c r="J13" s="42">
        <f t="shared" si="7"/>
        <v>0</v>
      </c>
      <c r="K13" s="42">
        <f t="shared" si="7"/>
        <v>0</v>
      </c>
      <c r="L13" s="42">
        <f t="shared" si="7"/>
        <v>0</v>
      </c>
      <c r="M13" s="42">
        <f t="shared" si="7"/>
        <v>0</v>
      </c>
      <c r="N13" s="42">
        <f t="shared" si="7"/>
        <v>0</v>
      </c>
    </row>
    <row r="14" spans="1:14" hidden="1" x14ac:dyDescent="0.25">
      <c r="A14" s="38" t="s">
        <v>3</v>
      </c>
      <c r="B14" s="8"/>
      <c r="C14" s="8">
        <f>'Costo del SMSC'!F12</f>
        <v>0</v>
      </c>
      <c r="D14" s="8">
        <f t="shared" ref="D14:E24" si="8">C14</f>
        <v>0</v>
      </c>
      <c r="E14" s="8">
        <f t="shared" si="8"/>
        <v>0</v>
      </c>
      <c r="F14" s="8">
        <f>E14</f>
        <v>0</v>
      </c>
      <c r="G14" s="8">
        <f t="shared" ref="G14:N17" si="9">F14</f>
        <v>0</v>
      </c>
      <c r="H14" s="8">
        <f t="shared" si="9"/>
        <v>0</v>
      </c>
      <c r="I14" s="8">
        <f t="shared" si="9"/>
        <v>0</v>
      </c>
      <c r="J14" s="8">
        <f t="shared" si="9"/>
        <v>0</v>
      </c>
      <c r="K14" s="8">
        <f t="shared" si="9"/>
        <v>0</v>
      </c>
      <c r="L14" s="8">
        <f t="shared" si="9"/>
        <v>0</v>
      </c>
      <c r="M14" s="8">
        <f t="shared" si="9"/>
        <v>0</v>
      </c>
      <c r="N14" s="8">
        <f t="shared" si="9"/>
        <v>0</v>
      </c>
    </row>
    <row r="15" spans="1:14" hidden="1" x14ac:dyDescent="0.25">
      <c r="A15" s="38" t="s">
        <v>4</v>
      </c>
      <c r="B15" s="8"/>
      <c r="C15" s="8">
        <f>'Costo del SMSC'!F13</f>
        <v>0</v>
      </c>
      <c r="D15" s="8">
        <f t="shared" si="8"/>
        <v>0</v>
      </c>
      <c r="E15" s="8">
        <f t="shared" si="8"/>
        <v>0</v>
      </c>
      <c r="F15" s="8">
        <f>E15</f>
        <v>0</v>
      </c>
      <c r="G15" s="8">
        <f t="shared" si="9"/>
        <v>0</v>
      </c>
      <c r="H15" s="8">
        <f t="shared" si="9"/>
        <v>0</v>
      </c>
      <c r="I15" s="8">
        <f t="shared" si="9"/>
        <v>0</v>
      </c>
      <c r="J15" s="8">
        <f t="shared" si="9"/>
        <v>0</v>
      </c>
      <c r="K15" s="8">
        <f t="shared" si="9"/>
        <v>0</v>
      </c>
      <c r="L15" s="8">
        <f t="shared" si="9"/>
        <v>0</v>
      </c>
      <c r="M15" s="8">
        <f t="shared" si="9"/>
        <v>0</v>
      </c>
      <c r="N15" s="8">
        <f t="shared" si="9"/>
        <v>0</v>
      </c>
    </row>
    <row r="16" spans="1:14" x14ac:dyDescent="0.25">
      <c r="A16" s="38" t="s">
        <v>5</v>
      </c>
      <c r="B16" s="42">
        <f>'Costo del SMSC'!F14</f>
        <v>60</v>
      </c>
      <c r="C16" s="42">
        <v>0</v>
      </c>
      <c r="D16" s="42">
        <f t="shared" si="8"/>
        <v>0</v>
      </c>
      <c r="E16" s="42">
        <f t="shared" si="8"/>
        <v>0</v>
      </c>
      <c r="F16" s="42">
        <v>0</v>
      </c>
      <c r="G16" s="42">
        <f t="shared" si="9"/>
        <v>0</v>
      </c>
      <c r="H16" s="42">
        <f t="shared" si="9"/>
        <v>0</v>
      </c>
      <c r="I16" s="42">
        <f t="shared" si="9"/>
        <v>0</v>
      </c>
      <c r="J16" s="42">
        <f t="shared" si="9"/>
        <v>0</v>
      </c>
      <c r="K16" s="42">
        <f t="shared" si="9"/>
        <v>0</v>
      </c>
      <c r="L16" s="42">
        <f t="shared" si="9"/>
        <v>0</v>
      </c>
      <c r="M16" s="42">
        <f t="shared" si="9"/>
        <v>0</v>
      </c>
      <c r="N16" s="42">
        <f t="shared" si="9"/>
        <v>0</v>
      </c>
    </row>
    <row r="17" spans="1:14" x14ac:dyDescent="0.25">
      <c r="A17" s="38" t="str">
        <f>+'Costo del SMSC'!B15</f>
        <v>Tape backup</v>
      </c>
      <c r="B17" s="42">
        <v>1800</v>
      </c>
      <c r="C17" s="42">
        <v>0</v>
      </c>
      <c r="D17" s="42">
        <f t="shared" si="8"/>
        <v>0</v>
      </c>
      <c r="E17" s="42">
        <f t="shared" si="8"/>
        <v>0</v>
      </c>
      <c r="F17" s="42">
        <f t="shared" ref="F17:I17" si="10">E17</f>
        <v>0</v>
      </c>
      <c r="G17" s="42">
        <f t="shared" si="9"/>
        <v>0</v>
      </c>
      <c r="H17" s="42">
        <f t="shared" si="9"/>
        <v>0</v>
      </c>
      <c r="I17" s="42">
        <f t="shared" si="9"/>
        <v>0</v>
      </c>
      <c r="J17" s="42">
        <f>I17</f>
        <v>0</v>
      </c>
      <c r="K17" s="42">
        <f t="shared" si="9"/>
        <v>0</v>
      </c>
      <c r="L17" s="42">
        <f t="shared" si="9"/>
        <v>0</v>
      </c>
      <c r="M17" s="42">
        <f t="shared" si="9"/>
        <v>0</v>
      </c>
      <c r="N17" s="42">
        <f t="shared" ref="N17" si="11">M17</f>
        <v>0</v>
      </c>
    </row>
    <row r="18" spans="1:14" x14ac:dyDescent="0.25">
      <c r="A18" s="38" t="str">
        <f>+'Costo del SMSC'!B16</f>
        <v>Cartucho para almacenamiento</v>
      </c>
      <c r="B18" s="42">
        <f>+'Costo del SMSC'!F16</f>
        <v>1680</v>
      </c>
      <c r="C18" s="42">
        <v>0</v>
      </c>
      <c r="D18" s="42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  <c r="N18" s="42">
        <v>0</v>
      </c>
    </row>
    <row r="19" spans="1:14" x14ac:dyDescent="0.25">
      <c r="A19" s="38" t="str">
        <f>+'Costo del SMSC'!B17</f>
        <v>Servidor</v>
      </c>
      <c r="B19" s="42">
        <f>+'Costo del SMSC'!F17</f>
        <v>6000</v>
      </c>
      <c r="C19" s="42">
        <v>0</v>
      </c>
      <c r="D19" s="42">
        <f t="shared" si="8"/>
        <v>0</v>
      </c>
      <c r="E19" s="42">
        <f>D19</f>
        <v>0</v>
      </c>
      <c r="F19" s="42">
        <f>E19</f>
        <v>0</v>
      </c>
      <c r="G19" s="42">
        <f t="shared" ref="G19:N24" si="12">F19</f>
        <v>0</v>
      </c>
      <c r="H19" s="42">
        <f t="shared" si="12"/>
        <v>0</v>
      </c>
      <c r="I19" s="42">
        <f t="shared" si="12"/>
        <v>0</v>
      </c>
      <c r="J19" s="42">
        <f t="shared" si="12"/>
        <v>0</v>
      </c>
      <c r="K19" s="42">
        <f t="shared" si="12"/>
        <v>0</v>
      </c>
      <c r="L19" s="42">
        <f t="shared" si="12"/>
        <v>0</v>
      </c>
      <c r="M19" s="42">
        <f t="shared" si="12"/>
        <v>0</v>
      </c>
      <c r="N19" s="42">
        <f t="shared" si="12"/>
        <v>0</v>
      </c>
    </row>
    <row r="20" spans="1:14" x14ac:dyDescent="0.25">
      <c r="A20" s="38" t="str">
        <f>+'Costo del SMSC'!B18</f>
        <v>Licencia SQL</v>
      </c>
      <c r="B20" s="42">
        <f>+'Costo del SMSC'!F18</f>
        <v>13000</v>
      </c>
      <c r="C20" s="42">
        <v>0</v>
      </c>
      <c r="D20" s="42">
        <f t="shared" si="8"/>
        <v>0</v>
      </c>
      <c r="E20" s="42">
        <f>D20</f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</row>
    <row r="21" spans="1:14" x14ac:dyDescent="0.25">
      <c r="A21" s="38" t="str">
        <f>+'Costo del SMSC'!B19</f>
        <v>Movistar Speedy Negocio Avanzando</v>
      </c>
      <c r="B21" s="42">
        <f>+'Costo del SMSC'!F19</f>
        <v>436.29300000000001</v>
      </c>
      <c r="C21" s="42">
        <f>B21</f>
        <v>436.29300000000001</v>
      </c>
      <c r="D21" s="42">
        <f t="shared" si="8"/>
        <v>436.29300000000001</v>
      </c>
      <c r="E21" s="42">
        <f t="shared" ref="E21:N21" si="13">D21</f>
        <v>436.29300000000001</v>
      </c>
      <c r="F21" s="42">
        <f t="shared" si="13"/>
        <v>436.29300000000001</v>
      </c>
      <c r="G21" s="42">
        <f t="shared" si="12"/>
        <v>436.29300000000001</v>
      </c>
      <c r="H21" s="42">
        <f t="shared" si="12"/>
        <v>436.29300000000001</v>
      </c>
      <c r="I21" s="42">
        <f t="shared" si="12"/>
        <v>436.29300000000001</v>
      </c>
      <c r="J21" s="42">
        <f t="shared" si="12"/>
        <v>436.29300000000001</v>
      </c>
      <c r="K21" s="42">
        <f t="shared" si="12"/>
        <v>436.29300000000001</v>
      </c>
      <c r="L21" s="42">
        <f t="shared" si="12"/>
        <v>436.29300000000001</v>
      </c>
      <c r="M21" s="42">
        <f t="shared" si="12"/>
        <v>436.29300000000001</v>
      </c>
      <c r="N21" s="42">
        <f t="shared" si="12"/>
        <v>436.29300000000001</v>
      </c>
    </row>
    <row r="22" spans="1:14" x14ac:dyDescent="0.25">
      <c r="A22" s="38" t="str">
        <f>+'Costo del SMSC'!B20</f>
        <v>Mantenimiento del servidor</v>
      </c>
      <c r="B22" s="42">
        <f>+'Costo del SMSC'!F20</f>
        <v>0</v>
      </c>
      <c r="C22" s="42">
        <f>B22</f>
        <v>0</v>
      </c>
      <c r="D22" s="42">
        <f t="shared" si="8"/>
        <v>0</v>
      </c>
      <c r="E22" s="42">
        <f t="shared" ref="E22:N22" si="14">D22</f>
        <v>0</v>
      </c>
      <c r="F22" s="42">
        <f t="shared" si="14"/>
        <v>0</v>
      </c>
      <c r="G22" s="42">
        <f t="shared" si="14"/>
        <v>0</v>
      </c>
      <c r="H22" s="42">
        <f t="shared" si="14"/>
        <v>0</v>
      </c>
      <c r="I22" s="42">
        <f t="shared" si="14"/>
        <v>0</v>
      </c>
      <c r="J22" s="42">
        <f t="shared" si="14"/>
        <v>0</v>
      </c>
      <c r="K22" s="42">
        <f t="shared" si="14"/>
        <v>0</v>
      </c>
      <c r="L22" s="42">
        <f t="shared" si="14"/>
        <v>0</v>
      </c>
      <c r="M22" s="42">
        <f t="shared" si="14"/>
        <v>0</v>
      </c>
      <c r="N22" s="42">
        <f t="shared" si="14"/>
        <v>0</v>
      </c>
    </row>
    <row r="23" spans="1:14" x14ac:dyDescent="0.25">
      <c r="A23" s="38" t="str">
        <f>+'Costo del SMSC'!B21</f>
        <v xml:space="preserve">Alquiler del local </v>
      </c>
      <c r="B23" s="42">
        <f>+'Costo del SMSC'!F21</f>
        <v>50</v>
      </c>
      <c r="C23" s="42">
        <f>+B23</f>
        <v>50</v>
      </c>
      <c r="D23" s="42">
        <f t="shared" ref="D23:N23" si="15">+C23</f>
        <v>50</v>
      </c>
      <c r="E23" s="42">
        <f t="shared" si="15"/>
        <v>50</v>
      </c>
      <c r="F23" s="42">
        <f t="shared" si="15"/>
        <v>50</v>
      </c>
      <c r="G23" s="42">
        <f t="shared" si="15"/>
        <v>50</v>
      </c>
      <c r="H23" s="42">
        <f t="shared" si="15"/>
        <v>50</v>
      </c>
      <c r="I23" s="42">
        <f t="shared" si="15"/>
        <v>50</v>
      </c>
      <c r="J23" s="42">
        <f t="shared" si="15"/>
        <v>50</v>
      </c>
      <c r="K23" s="42">
        <f t="shared" si="15"/>
        <v>50</v>
      </c>
      <c r="L23" s="42">
        <f t="shared" si="15"/>
        <v>50</v>
      </c>
      <c r="M23" s="42">
        <f t="shared" si="15"/>
        <v>50</v>
      </c>
      <c r="N23" s="42">
        <f t="shared" si="15"/>
        <v>50</v>
      </c>
    </row>
    <row r="24" spans="1:14" x14ac:dyDescent="0.25">
      <c r="A24" s="38" t="str">
        <f>+'Costo del SMSC'!B22</f>
        <v>Luz y Agua</v>
      </c>
      <c r="B24" s="42">
        <f>+'Costo del SMSC'!F22</f>
        <v>120</v>
      </c>
      <c r="C24" s="42">
        <f>B24</f>
        <v>120</v>
      </c>
      <c r="D24" s="42">
        <f t="shared" si="8"/>
        <v>120</v>
      </c>
      <c r="E24" s="42">
        <f t="shared" si="8"/>
        <v>120</v>
      </c>
      <c r="F24" s="42">
        <f>E24</f>
        <v>120</v>
      </c>
      <c r="G24" s="42">
        <f t="shared" si="12"/>
        <v>120</v>
      </c>
      <c r="H24" s="42">
        <f t="shared" si="12"/>
        <v>120</v>
      </c>
      <c r="I24" s="42">
        <f t="shared" si="12"/>
        <v>120</v>
      </c>
      <c r="J24" s="42">
        <f t="shared" si="12"/>
        <v>120</v>
      </c>
      <c r="K24" s="42">
        <f t="shared" si="12"/>
        <v>120</v>
      </c>
      <c r="L24" s="42">
        <f t="shared" si="12"/>
        <v>120</v>
      </c>
      <c r="M24" s="42">
        <f t="shared" si="12"/>
        <v>120</v>
      </c>
      <c r="N24" s="42">
        <f t="shared" si="12"/>
        <v>120</v>
      </c>
    </row>
    <row r="25" spans="1:14" x14ac:dyDescent="0.25">
      <c r="A25" s="35" t="s">
        <v>1</v>
      </c>
      <c r="B25" s="44">
        <f>SUM(B26:B27)</f>
        <v>55</v>
      </c>
      <c r="C25" s="44">
        <f>SUM(C26:C27)</f>
        <v>0</v>
      </c>
      <c r="D25" s="44">
        <f>SUM(D26:D27)</f>
        <v>0</v>
      </c>
      <c r="E25" s="44">
        <f>SUM(E26:E27)</f>
        <v>0</v>
      </c>
      <c r="F25" s="44">
        <f>SUM(F26:F27)</f>
        <v>0</v>
      </c>
      <c r="G25" s="44">
        <f>SUM(G26:G27)</f>
        <v>0</v>
      </c>
      <c r="H25" s="44">
        <f>SUM(H26:H27)</f>
        <v>0</v>
      </c>
      <c r="I25" s="44">
        <f>SUM(I26:I27)</f>
        <v>0</v>
      </c>
      <c r="J25" s="44">
        <f>SUM(J26:J27)</f>
        <v>0</v>
      </c>
      <c r="K25" s="44">
        <f>SUM(K26:K27)</f>
        <v>0</v>
      </c>
      <c r="L25" s="44">
        <f>SUM(L26:L27)</f>
        <v>0</v>
      </c>
      <c r="M25" s="44">
        <f>SUM(M26:M27)</f>
        <v>0</v>
      </c>
      <c r="N25" s="44">
        <f>SUM(N26:N27)</f>
        <v>0</v>
      </c>
    </row>
    <row r="26" spans="1:14" x14ac:dyDescent="0.25">
      <c r="A26" s="38" t="s">
        <v>10</v>
      </c>
      <c r="B26" s="42">
        <f>'Costo del SMSC'!F28</f>
        <v>50</v>
      </c>
      <c r="C26" s="8"/>
      <c r="D26" s="8"/>
    </row>
    <row r="27" spans="1:14" x14ac:dyDescent="0.25">
      <c r="A27" s="38" t="s">
        <v>7</v>
      </c>
      <c r="B27" s="42">
        <f>'Costo del SMSC'!F29</f>
        <v>5</v>
      </c>
      <c r="C27" s="8"/>
      <c r="D27" s="8"/>
    </row>
    <row r="28" spans="1:14" ht="16.5" thickBot="1" x14ac:dyDescent="0.3"/>
    <row r="29" spans="1:14" ht="16.5" thickBot="1" x14ac:dyDescent="0.3">
      <c r="A29" s="34" t="s">
        <v>20</v>
      </c>
      <c r="B29" s="43">
        <f>B5-B9</f>
        <v>-23201.293000000001</v>
      </c>
      <c r="C29" s="43">
        <f>C5-C9</f>
        <v>2593.7069999999999</v>
      </c>
      <c r="D29" s="43">
        <f>D5-D9</f>
        <v>3393.7069999999999</v>
      </c>
      <c r="E29" s="43">
        <f>E5-E9</f>
        <v>4393.7070000000003</v>
      </c>
      <c r="F29" s="43">
        <f>F5-F9</f>
        <v>5393.7070000000003</v>
      </c>
      <c r="G29" s="43">
        <f>G5-G9</f>
        <v>6393.7070000000003</v>
      </c>
      <c r="H29" s="43">
        <f>H5-H9</f>
        <v>9593.7070000000003</v>
      </c>
      <c r="I29" s="43">
        <f>I5-I9</f>
        <v>10393.707</v>
      </c>
      <c r="J29" s="43">
        <f>J5-J9</f>
        <v>11393.707</v>
      </c>
      <c r="K29" s="43">
        <f>K5-K9</f>
        <v>12393.707</v>
      </c>
      <c r="L29" s="43">
        <f>L5-L9</f>
        <v>13393.707</v>
      </c>
      <c r="M29" s="43">
        <f>M5-M9</f>
        <v>11393.707</v>
      </c>
      <c r="N29" s="43">
        <f>N5-N9</f>
        <v>14593.707</v>
      </c>
    </row>
    <row r="30" spans="1:14" ht="16.5" thickTop="1" x14ac:dyDescent="0.25">
      <c r="A30" s="29"/>
      <c r="B30" s="31"/>
      <c r="C30" s="31"/>
      <c r="D30" s="31"/>
      <c r="F30" s="29"/>
      <c r="G30" s="31"/>
      <c r="H30" s="31"/>
      <c r="I30" s="31"/>
    </row>
    <row r="31" spans="1:14" x14ac:dyDescent="0.25">
      <c r="A31" s="2" t="s">
        <v>15</v>
      </c>
      <c r="B31" s="30">
        <f>B29+NPV(B34,C29:N29)</f>
        <v>74099.532548685573</v>
      </c>
      <c r="C31" s="31"/>
      <c r="D31" s="31"/>
      <c r="G31" s="30"/>
      <c r="H31" s="31"/>
      <c r="I31" s="31"/>
    </row>
    <row r="32" spans="1:14" x14ac:dyDescent="0.25">
      <c r="A32" s="29" t="s">
        <v>16</v>
      </c>
      <c r="B32" s="32">
        <f>IRR(B29:N29)</f>
        <v>0.24333174313025752</v>
      </c>
      <c r="C32" s="31"/>
      <c r="D32" s="31"/>
      <c r="F32" s="29"/>
      <c r="G32" s="32"/>
      <c r="H32" s="31"/>
      <c r="I32" s="31"/>
    </row>
    <row r="33" spans="1:17" x14ac:dyDescent="0.25">
      <c r="C33" s="31"/>
      <c r="D33" s="31"/>
      <c r="H33" s="31"/>
      <c r="I33" s="31"/>
    </row>
    <row r="34" spans="1:17" x14ac:dyDescent="0.25">
      <c r="A34" s="29" t="s">
        <v>41</v>
      </c>
      <c r="B34" s="33">
        <v>0.01</v>
      </c>
      <c r="C34" s="31"/>
      <c r="D34" s="31"/>
      <c r="F34" s="29"/>
      <c r="G34" s="33"/>
      <c r="H34" s="31"/>
      <c r="I34" s="31"/>
    </row>
    <row r="35" spans="1:17" x14ac:dyDescent="0.25">
      <c r="A35" s="29"/>
      <c r="B35" s="33"/>
      <c r="C35" s="31"/>
      <c r="D35" s="31"/>
    </row>
    <row r="36" spans="1:17" x14ac:dyDescent="0.25">
      <c r="A36" s="68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50"/>
      <c r="P36" s="50"/>
      <c r="Q36" s="50"/>
    </row>
    <row r="37" spans="1:17" x14ac:dyDescent="0.25">
      <c r="A37" s="70"/>
      <c r="B37" s="71"/>
      <c r="C37" s="72"/>
      <c r="D37" s="72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50"/>
      <c r="P37" s="50"/>
      <c r="Q37" s="50"/>
    </row>
    <row r="38" spans="1:17" x14ac:dyDescent="0.25">
      <c r="A38" s="68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50"/>
      <c r="P38" s="50"/>
      <c r="Q38" s="50"/>
    </row>
    <row r="39" spans="1:17" x14ac:dyDescent="0.25">
      <c r="A39" s="73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50"/>
      <c r="P39" s="50"/>
      <c r="Q39" s="50"/>
    </row>
    <row r="40" spans="1:17" x14ac:dyDescent="0.25">
      <c r="A40" s="68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50"/>
      <c r="P40" s="50"/>
      <c r="Q40" s="50"/>
    </row>
    <row r="41" spans="1:17" x14ac:dyDescent="0.25">
      <c r="A41" s="73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50"/>
      <c r="P41" s="50"/>
      <c r="Q41" s="50"/>
    </row>
    <row r="42" spans="1:17" x14ac:dyDescent="0.25">
      <c r="A42" s="73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50"/>
      <c r="P42" s="50"/>
      <c r="Q42" s="50"/>
    </row>
    <row r="43" spans="1:17" x14ac:dyDescent="0.25">
      <c r="A43" s="73"/>
      <c r="B43" s="74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50"/>
      <c r="P43" s="50"/>
      <c r="Q43" s="50"/>
    </row>
    <row r="44" spans="1:17" x14ac:dyDescent="0.25">
      <c r="A44" s="73"/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50"/>
      <c r="P44" s="50"/>
      <c r="Q44" s="50"/>
    </row>
    <row r="45" spans="1:17" x14ac:dyDescent="0.25">
      <c r="A45" s="68"/>
      <c r="B45" s="75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50"/>
      <c r="P45" s="50"/>
      <c r="Q45" s="50"/>
    </row>
    <row r="46" spans="1:17" x14ac:dyDescent="0.25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50"/>
      <c r="P46" s="50"/>
      <c r="Q46" s="50"/>
    </row>
    <row r="47" spans="1:17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7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 del SMSC</vt:lpstr>
      <vt:lpstr>Flujo de Caja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ADRV</dc:creator>
  <cp:lastModifiedBy>stiven</cp:lastModifiedBy>
  <cp:lastPrinted>2011-11-14T18:37:23Z</cp:lastPrinted>
  <dcterms:created xsi:type="dcterms:W3CDTF">2011-09-02T02:08:09Z</dcterms:created>
  <dcterms:modified xsi:type="dcterms:W3CDTF">2012-07-06T01:57:54Z</dcterms:modified>
</cp:coreProperties>
</file>