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RVICES\SRER\ECHANGES\ECHANGES_BRICE_ARNAUD\1- Marchés\2020\2020AC000016_Accord Cadre Artelys\Livrables Artelys\Données\Suites\A transmettre\"/>
    </mc:Choice>
  </mc:AlternateContent>
  <xr:revisionPtr revIDLastSave="0" documentId="13_ncr:1_{50363109-4A89-4DEA-AC98-071B1C1A47FD}" xr6:coauthVersionLast="47" xr6:coauthVersionMax="47" xr10:uidLastSave="{00000000-0000-0000-0000-000000000000}"/>
  <bookViews>
    <workbookView xWindow="-28920" yWindow="-120" windowWidth="29040" windowHeight="15840" tabRatio="894" xr2:uid="{00000000-000D-0000-FFFF-FFFF00000000}"/>
  </bookViews>
  <sheets>
    <sheet name="Investissements" sheetId="12" r:id="rId1"/>
    <sheet name="Production" sheetId="44" r:id="rId2"/>
    <sheet name="Consommation" sheetId="45" r:id="rId3"/>
    <sheet name="Echanges européens" sheetId="17" r:id="rId4"/>
    <sheet name="Ecrêtement" sheetId="23" r:id="rId5"/>
    <sheet name="Coûts marginaux" sheetId="47" r:id="rId6"/>
    <sheet name="Prod_TWh" sheetId="14" state="hidden" r:id="rId7"/>
    <sheet name="Installé_CAPA_MW" sheetId="2" state="hidden" r:id="rId8"/>
  </sheets>
  <externalReferences>
    <externalReference r:id="rId9"/>
  </externalReferences>
  <definedNames>
    <definedName name="_xlnm._FilterDatabase" localSheetId="7" hidden="1">Installé_CAPA_MW!$A$1:$B$19</definedName>
    <definedName name="MWtoGW" localSheetId="5">[1]Annexe!$G$3</definedName>
    <definedName name="MWtoGW">#REF!</definedName>
    <definedName name="WtoMW" localSheetId="5">[1]Annexe!$G$2</definedName>
    <definedName name="WtoMW">#REF!</definedName>
    <definedName name="WtoTW" localSheetId="5">[1]Annexe!$G$4</definedName>
    <definedName name="WtoT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7" l="1"/>
  <c r="G15" i="17"/>
  <c r="C15" i="17"/>
  <c r="J15" i="17"/>
  <c r="I15" i="17"/>
  <c r="H15" i="17"/>
  <c r="F15" i="17"/>
  <c r="E15" i="17"/>
  <c r="D15" i="17"/>
  <c r="H24" i="17" l="1"/>
  <c r="E24" i="17"/>
  <c r="F24" i="17"/>
  <c r="J24" i="17"/>
  <c r="C24" i="17"/>
  <c r="K24" i="17"/>
  <c r="I24" i="17"/>
  <c r="D24" i="17"/>
  <c r="G24" i="17"/>
  <c r="M26" i="45" l="1"/>
  <c r="M25" i="45"/>
  <c r="V22" i="45" l="1"/>
  <c r="O22" i="45"/>
  <c r="Q22" i="45"/>
  <c r="N22" i="45"/>
  <c r="S8" i="45"/>
  <c r="U22" i="45"/>
  <c r="R22" i="45"/>
  <c r="P22" i="45"/>
  <c r="V8" i="45"/>
  <c r="T8" i="45"/>
  <c r="T22" i="45"/>
  <c r="S22" i="45"/>
  <c r="O8" i="45" l="1"/>
  <c r="R8" i="45"/>
  <c r="N8" i="45"/>
  <c r="P8" i="45"/>
  <c r="U8" i="45"/>
  <c r="Q8" i="45"/>
  <c r="O8" i="44" l="1"/>
  <c r="S8" i="44"/>
  <c r="R8" i="44" l="1"/>
  <c r="P8" i="44"/>
  <c r="U8" i="44"/>
  <c r="N8" i="44"/>
  <c r="Q8" i="44"/>
  <c r="V8" i="44" l="1"/>
  <c r="T8" i="44"/>
  <c r="O23" i="45" l="1"/>
  <c r="N23" i="45"/>
  <c r="V20" i="45"/>
  <c r="S10" i="45" l="1"/>
  <c r="V7" i="45"/>
  <c r="V10" i="45"/>
  <c r="R10" i="45"/>
  <c r="U10" i="45"/>
  <c r="O10" i="45"/>
  <c r="Q10" i="45"/>
  <c r="N10" i="45"/>
  <c r="P10" i="45"/>
  <c r="T10" i="45"/>
  <c r="R20" i="45"/>
  <c r="V23" i="45"/>
  <c r="N20" i="45"/>
  <c r="P20" i="45"/>
  <c r="O20" i="45"/>
  <c r="R23" i="45"/>
  <c r="Q23" i="45"/>
  <c r="O9" i="45"/>
  <c r="N21" i="45"/>
  <c r="V5" i="45"/>
  <c r="T20" i="45"/>
  <c r="U23" i="45"/>
  <c r="O21" i="45"/>
  <c r="S20" i="45"/>
  <c r="U20" i="45"/>
  <c r="Q20" i="45"/>
  <c r="N9" i="45"/>
  <c r="N6" i="44"/>
  <c r="T5" i="44"/>
  <c r="V6" i="44"/>
  <c r="N10" i="44"/>
  <c r="N5" i="44"/>
  <c r="V5" i="44"/>
  <c r="U5" i="44"/>
  <c r="P5" i="44"/>
  <c r="R6" i="44"/>
  <c r="R10" i="44"/>
  <c r="S5" i="44"/>
  <c r="U6" i="44"/>
  <c r="O10" i="44"/>
  <c r="R5" i="44"/>
  <c r="T6" i="44"/>
  <c r="P10" i="44"/>
  <c r="Q5" i="44"/>
  <c r="S6" i="44"/>
  <c r="Q10" i="44"/>
  <c r="V10" i="44"/>
  <c r="O5" i="44"/>
  <c r="Q6" i="44"/>
  <c r="S10" i="44"/>
  <c r="P6" i="44"/>
  <c r="T10" i="44"/>
  <c r="O6" i="44"/>
  <c r="U10" i="44"/>
  <c r="V11" i="44" l="1"/>
  <c r="P11" i="44"/>
  <c r="Q11" i="44"/>
  <c r="R11" i="44"/>
  <c r="T11" i="44"/>
  <c r="N11" i="44"/>
  <c r="U11" i="44"/>
  <c r="S11" i="44"/>
  <c r="O11" i="44"/>
  <c r="S19" i="45"/>
  <c r="P26" i="45"/>
  <c r="U25" i="45"/>
  <c r="O25" i="45"/>
  <c r="N25" i="45"/>
  <c r="Q25" i="45"/>
  <c r="T25" i="45"/>
  <c r="V25" i="45"/>
  <c r="P25" i="45"/>
  <c r="S25" i="45"/>
  <c r="N5" i="45"/>
  <c r="R21" i="45"/>
  <c r="R25" i="45"/>
  <c r="R11" i="45"/>
  <c r="U26" i="45"/>
  <c r="S21" i="45"/>
  <c r="T19" i="45"/>
  <c r="S5" i="45"/>
  <c r="V21" i="45"/>
  <c r="V24" i="45"/>
  <c r="R24" i="45"/>
  <c r="T21" i="45"/>
  <c r="Q19" i="45"/>
  <c r="P19" i="45"/>
  <c r="R19" i="45"/>
  <c r="U19" i="45"/>
  <c r="O24" i="45"/>
  <c r="R26" i="45"/>
  <c r="T26" i="45"/>
  <c r="N26" i="45"/>
  <c r="S24" i="45"/>
  <c r="N4" i="45"/>
  <c r="N19" i="45"/>
  <c r="T24" i="45"/>
  <c r="O26" i="45"/>
  <c r="O19" i="45"/>
  <c r="N24" i="45"/>
  <c r="Q21" i="45"/>
  <c r="S26" i="45"/>
  <c r="Q26" i="45"/>
  <c r="V26" i="45"/>
  <c r="P24" i="45"/>
  <c r="U24" i="45"/>
  <c r="V19" i="45"/>
  <c r="Q24" i="45"/>
  <c r="P21" i="45"/>
  <c r="U21" i="45"/>
  <c r="S17" i="44"/>
  <c r="P16" i="44"/>
  <c r="V16" i="44"/>
  <c r="V17" i="44"/>
  <c r="O17" i="44"/>
  <c r="P17" i="44"/>
  <c r="Q17" i="44"/>
  <c r="Q16" i="44"/>
  <c r="T17" i="44"/>
  <c r="U16" i="44"/>
  <c r="T16" i="44"/>
  <c r="R16" i="44"/>
  <c r="U17" i="44"/>
  <c r="O16" i="44"/>
  <c r="S16" i="44"/>
  <c r="R17" i="44"/>
  <c r="N16" i="44"/>
  <c r="N17" i="44"/>
  <c r="T5" i="45"/>
  <c r="U5" i="45"/>
  <c r="P5" i="45"/>
  <c r="O5" i="45"/>
  <c r="S7" i="45"/>
  <c r="O6" i="45"/>
  <c r="T7" i="45"/>
  <c r="P4" i="45"/>
  <c r="R5" i="45"/>
  <c r="S4" i="45"/>
  <c r="R6" i="45"/>
  <c r="R7" i="45"/>
  <c r="Q6" i="45"/>
  <c r="Q11" i="45"/>
  <c r="S11" i="45"/>
  <c r="Q5" i="45"/>
  <c r="V4" i="45"/>
  <c r="O7" i="45"/>
  <c r="P6" i="45"/>
  <c r="U6" i="45"/>
  <c r="O11" i="45"/>
  <c r="T11" i="45"/>
  <c r="Q7" i="45"/>
  <c r="U7" i="45"/>
  <c r="R4" i="45"/>
  <c r="V6" i="45"/>
  <c r="P7" i="45"/>
  <c r="T6" i="45"/>
  <c r="U4" i="45"/>
  <c r="V9" i="45"/>
  <c r="V11" i="45"/>
  <c r="S6" i="45"/>
  <c r="U9" i="45"/>
  <c r="N6" i="45"/>
  <c r="T4" i="45"/>
  <c r="Q9" i="45"/>
  <c r="R9" i="45"/>
  <c r="N7" i="45"/>
  <c r="Q4" i="45"/>
  <c r="N11" i="45"/>
  <c r="O4" i="45"/>
  <c r="P23" i="45"/>
  <c r="S23" i="45"/>
  <c r="T23" i="45"/>
  <c r="V9" i="44"/>
  <c r="T9" i="44"/>
  <c r="S9" i="44"/>
  <c r="N9" i="44"/>
  <c r="R9" i="44"/>
  <c r="O9" i="44"/>
  <c r="U9" i="44"/>
  <c r="Q9" i="44"/>
  <c r="P9" i="44"/>
  <c r="R4" i="44" l="1"/>
  <c r="R15" i="44" s="1"/>
  <c r="U4" i="44"/>
  <c r="U15" i="44" s="1"/>
  <c r="Q4" i="44"/>
  <c r="Q15" i="44" s="1"/>
  <c r="P4" i="44"/>
  <c r="P15" i="44" s="1"/>
  <c r="T4" i="44"/>
  <c r="T15" i="44" s="1"/>
  <c r="V4" i="44"/>
  <c r="V15" i="44" s="1"/>
  <c r="N4" i="44"/>
  <c r="N15" i="44" s="1"/>
  <c r="O4" i="44"/>
  <c r="O15" i="44" s="1"/>
  <c r="S4" i="44"/>
  <c r="S15" i="44" s="1"/>
  <c r="P11" i="45"/>
  <c r="U11" i="45"/>
  <c r="U13" i="45" s="1"/>
  <c r="T7" i="44"/>
  <c r="S7" i="44"/>
  <c r="O13" i="45"/>
  <c r="N13" i="45"/>
  <c r="R13" i="45"/>
  <c r="T9" i="45"/>
  <c r="T13" i="45" s="1"/>
  <c r="Q13" i="45"/>
  <c r="V13" i="45"/>
  <c r="S9" i="45"/>
  <c r="S13" i="45" s="1"/>
  <c r="P9" i="45"/>
  <c r="P13" i="45" s="1"/>
  <c r="N7" i="44"/>
  <c r="Q7" i="44"/>
  <c r="R7" i="44"/>
  <c r="T22" i="44" l="1"/>
  <c r="P22" i="44"/>
  <c r="O22" i="44"/>
  <c r="S22" i="44"/>
  <c r="R22" i="44"/>
  <c r="N22" i="44"/>
  <c r="V22" i="44"/>
  <c r="U22" i="44"/>
  <c r="Q22" i="44"/>
  <c r="T18" i="44"/>
  <c r="T19" i="44" s="1"/>
  <c r="S18" i="44"/>
  <c r="S19" i="44" s="1"/>
  <c r="N18" i="44"/>
  <c r="N19" i="44" s="1"/>
  <c r="Q18" i="44"/>
  <c r="Q19" i="44" s="1"/>
  <c r="R18" i="44"/>
  <c r="R19" i="44" s="1"/>
  <c r="V7" i="44"/>
  <c r="P7" i="44"/>
  <c r="U7" i="44"/>
  <c r="O7" i="44"/>
  <c r="S20" i="44" l="1"/>
  <c r="T20" i="44"/>
  <c r="Q20" i="44"/>
  <c r="R20" i="44"/>
  <c r="N20" i="44"/>
  <c r="P18" i="44"/>
  <c r="P19" i="44" s="1"/>
  <c r="V18" i="44"/>
  <c r="V20" i="44" s="1"/>
  <c r="O18" i="44"/>
  <c r="O19" i="44" s="1"/>
  <c r="U18" i="44"/>
  <c r="U19" i="44" s="1"/>
  <c r="U20" i="44" l="1"/>
  <c r="V19" i="44"/>
  <c r="P20" i="44"/>
  <c r="O20" i="44"/>
  <c r="D2" i="14"/>
  <c r="K30" i="2" l="1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C2" i="14"/>
  <c r="J5" i="17"/>
  <c r="F5" i="17"/>
  <c r="D5" i="17" l="1"/>
  <c r="H5" i="17"/>
  <c r="G5" i="17"/>
  <c r="K5" i="17"/>
  <c r="C5" i="17"/>
  <c r="E5" i="17"/>
  <c r="I5" i="17"/>
</calcChain>
</file>

<file path=xl/sharedStrings.xml><?xml version="1.0" encoding="utf-8"?>
<sst xmlns="http://schemas.openxmlformats.org/spreadsheetml/2006/main" count="293" uniqueCount="149">
  <si>
    <t>CCGT fleet</t>
  </si>
  <si>
    <t>Lithium ion battery fleet</t>
  </si>
  <si>
    <t>OCGT fleet</t>
  </si>
  <si>
    <t>France</t>
  </si>
  <si>
    <t>Zone</t>
  </si>
  <si>
    <t>Techno</t>
  </si>
  <si>
    <t>CAES fleet</t>
  </si>
  <si>
    <t>Coal fleet</t>
  </si>
  <si>
    <t>Hydro fleet</t>
  </si>
  <si>
    <t>Nuclear fleet</t>
  </si>
  <si>
    <t>Oil fleet</t>
  </si>
  <si>
    <t>Other renewable fleet</t>
  </si>
  <si>
    <t>Other thermal fleet</t>
  </si>
  <si>
    <t>Pumped storage fleet</t>
  </si>
  <si>
    <t>Solar fleet</t>
  </si>
  <si>
    <t>Solar roof fleet</t>
  </si>
  <si>
    <t>Wind floating fleet</t>
  </si>
  <si>
    <t>Wind offshore fleet</t>
  </si>
  <si>
    <t>Wind onshore fleet</t>
  </si>
  <si>
    <t>Wind onshore new fleet</t>
  </si>
  <si>
    <t>Technologie</t>
  </si>
  <si>
    <t>Nucléaire</t>
  </si>
  <si>
    <t>Autres thermiques</t>
  </si>
  <si>
    <t>Electric Vehicles</t>
  </si>
  <si>
    <t>ademe_france_v0/C2020</t>
  </si>
  <si>
    <t>Test case 0</t>
  </si>
  <si>
    <t>ademe_france_v0/C2025</t>
  </si>
  <si>
    <t>ademe_france_v0/C2030</t>
  </si>
  <si>
    <t>ademe_france_v0/C2035</t>
  </si>
  <si>
    <t>ademe_france_v0/C2040</t>
  </si>
  <si>
    <t>ademe_france_v0/C2045</t>
  </si>
  <si>
    <t>ademe_france_v0/C2050</t>
  </si>
  <si>
    <t>ademe_france_v0/C2055</t>
  </si>
  <si>
    <t>ademe_france_v0/C2060</t>
  </si>
  <si>
    <t>EPR</t>
  </si>
  <si>
    <t>Autres renouvelables</t>
  </si>
  <si>
    <t>Total</t>
  </si>
  <si>
    <t>Hydro</t>
  </si>
  <si>
    <t>Détail EnR (GW)</t>
  </si>
  <si>
    <t>Biomass fleet</t>
  </si>
  <si>
    <t>Bioplant storage fleet</t>
  </si>
  <si>
    <t>Geothermal fleet</t>
  </si>
  <si>
    <t>Lignite fleet</t>
  </si>
  <si>
    <t>Marine fleet</t>
  </si>
  <si>
    <t>Ocean tidal fleet</t>
  </si>
  <si>
    <t>Ocean Wave fleet</t>
  </si>
  <si>
    <t>Renewable thermal fleet</t>
  </si>
  <si>
    <t>P2Heat</t>
  </si>
  <si>
    <t>Imports</t>
  </si>
  <si>
    <t>Exports</t>
  </si>
  <si>
    <t>Bilan exportateur net</t>
  </si>
  <si>
    <t>CentralEurope</t>
  </si>
  <si>
    <t>Iberia</t>
  </si>
  <si>
    <t>UKIreland</t>
  </si>
  <si>
    <t>PV Grandes Toitures</t>
  </si>
  <si>
    <t>Solar small roof fleet</t>
  </si>
  <si>
    <t>OCGT</t>
  </si>
  <si>
    <t>CCGT</t>
  </si>
  <si>
    <t>Charbon</t>
  </si>
  <si>
    <t>Détail Nucléaire (GW)</t>
  </si>
  <si>
    <t>P2H2 industrie</t>
  </si>
  <si>
    <t>P2H2 mobilités et autres industries</t>
  </si>
  <si>
    <t>Chauffage pilotable</t>
  </si>
  <si>
    <t>Batteries</t>
  </si>
  <si>
    <t>STEP</t>
  </si>
  <si>
    <t>PV</t>
  </si>
  <si>
    <t>Eolien Terrestre</t>
  </si>
  <si>
    <t>Nucléaire historique résiduel</t>
  </si>
  <si>
    <t>Nucléaire historique prolongé</t>
  </si>
  <si>
    <t>PV  Grandes Toitures</t>
  </si>
  <si>
    <t>PV Petites Toitures</t>
  </si>
  <si>
    <t>PV Toitures total</t>
  </si>
  <si>
    <t>PV Sol total</t>
  </si>
  <si>
    <t>PV Sol fixe</t>
  </si>
  <si>
    <t>PV Sol tracker</t>
  </si>
  <si>
    <t>Eolien en mer Flottant</t>
  </si>
  <si>
    <t>Eolien en mer Posé</t>
  </si>
  <si>
    <t>Nucléaire EPR</t>
  </si>
  <si>
    <t>PV  Sol</t>
  </si>
  <si>
    <t>PV Toitures</t>
  </si>
  <si>
    <t>Géothermie</t>
  </si>
  <si>
    <t>CHP Biogaz</t>
  </si>
  <si>
    <t>CHP Biomasse</t>
  </si>
  <si>
    <t>Autres thermiques (CHP fioul, gaz)</t>
  </si>
  <si>
    <t>CHP UIOM</t>
  </si>
  <si>
    <t>Capacités installées en GW</t>
  </si>
  <si>
    <t>Energies Marines Renouvelables</t>
  </si>
  <si>
    <t>Production en TWh</t>
  </si>
  <si>
    <t>Détail EnR</t>
  </si>
  <si>
    <t>Turbines Gaz</t>
  </si>
  <si>
    <t>Résumé Production Electricité</t>
  </si>
  <si>
    <t>Eolien en mer</t>
  </si>
  <si>
    <t>Consommation domestique</t>
  </si>
  <si>
    <t>Consommation en TWh</t>
  </si>
  <si>
    <t>Capacités en GW</t>
  </si>
  <si>
    <t>Italy</t>
  </si>
  <si>
    <t>SouthEastEurope</t>
  </si>
  <si>
    <t>P2H2 (TWh_H2)</t>
  </si>
  <si>
    <t>Renouvelables</t>
  </si>
  <si>
    <t>Catégories</t>
  </si>
  <si>
    <t>Part renouvelable</t>
  </si>
  <si>
    <t>Part nucléaire</t>
  </si>
  <si>
    <t>Chauffage Joule pilotable</t>
  </si>
  <si>
    <t>Chauffage Joule non-pilotable</t>
  </si>
  <si>
    <t>ECS pilotable</t>
  </si>
  <si>
    <t>ECS non-pilotable</t>
  </si>
  <si>
    <t>Produits blancs pilotables</t>
  </si>
  <si>
    <t>Produits blancs non-pilotables</t>
  </si>
  <si>
    <t>VE pilotables</t>
  </si>
  <si>
    <t>VE non-pilotables</t>
  </si>
  <si>
    <t>Chauffage PAC pilotable</t>
  </si>
  <si>
    <t>Chauffage PAC non-pilotable</t>
  </si>
  <si>
    <t>Climatisation pilotable</t>
  </si>
  <si>
    <t>Climatisation non-pilotable</t>
  </si>
  <si>
    <t>Industrie pilotable</t>
  </si>
  <si>
    <t>Industrie non-pilotable</t>
  </si>
  <si>
    <t>Autres (non-pilotable)</t>
  </si>
  <si>
    <t>Composante</t>
  </si>
  <si>
    <t>Electrolyseurs optimisés</t>
  </si>
  <si>
    <t>Chauffage Joule</t>
  </si>
  <si>
    <t>Chauffage PAC</t>
  </si>
  <si>
    <t>ECS et produits blancs</t>
  </si>
  <si>
    <t>Climatisation</t>
  </si>
  <si>
    <t>Véhicules électriques</t>
  </si>
  <si>
    <t>Industrie</t>
  </si>
  <si>
    <t>Electrolyseurs</t>
  </si>
  <si>
    <t>Autres</t>
  </si>
  <si>
    <t>Résumé Consommation par usage</t>
  </si>
  <si>
    <t>Résumé Consommation pilotable</t>
  </si>
  <si>
    <t>ECS et produits blancs pilotables</t>
  </si>
  <si>
    <t>Véhicules électriques pilotables</t>
  </si>
  <si>
    <t>Consommations non-pilotables</t>
  </si>
  <si>
    <t>Electrolyseurs quasi-base</t>
  </si>
  <si>
    <t>P2H2 (GW_H2)</t>
  </si>
  <si>
    <t>Ecrêtement en TWh</t>
  </si>
  <si>
    <t>Volumes en TWh</t>
  </si>
  <si>
    <t>Moyenne temporelle</t>
  </si>
  <si>
    <t>Coûts marginaux (€/MWh)</t>
  </si>
  <si>
    <t>Moyenne énergie</t>
  </si>
  <si>
    <t>Production du stockage (TWh)</t>
  </si>
  <si>
    <t>Consommation du stockage (TWh)</t>
  </si>
  <si>
    <t>Prolongement nucléaire</t>
  </si>
  <si>
    <t>Consommation gaz PAC hybrides</t>
  </si>
  <si>
    <t>Capacités nouvelles en GW</t>
  </si>
  <si>
    <t>Production totale + Production du stockage + Imports = Consommation domestique + Consommation du stockage + Exports + Ecrêtement</t>
  </si>
  <si>
    <t>Les pertes représentent 8% de chacune des consommations par usage présentées dans l'onglet Consommation</t>
  </si>
  <si>
    <t>Les données permettent de vérifier :</t>
  </si>
  <si>
    <t>Consommation domestique = Somme des composantes sectorielles de la demande qui incluent les pertes</t>
  </si>
  <si>
    <t>Pour toutes les années, les 25,3 GW de capacité Hydro intègrent les 5,2 GW de STEP identifiées en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</si>
</sst>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.0\ _€_-;\-* #,##0.0\ _€_-;_-* &quot;-&quot;??\ _€_-;_-@_-"/>
    <numFmt numFmtId="167" formatCode="_-* #,##0\ _€_-;\-* #,##0\ _€_-;_-* &quot;-&quot;??\ _€_-;_-@_-"/>
  </numFmts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9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7" fillId="0" borderId="0"/>
    <xf numFmtId="0" fontId="5" fillId="0" borderId="0"/>
    <xf numFmtId="164" fontId="9" fillId="0" borderId="0" applyFont="0" applyFill="0" applyBorder="0" applyAlignment="0" applyProtection="0"/>
  </cellStyleXfs>
  <cellXfs count="117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8" fillId="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wrapText="1"/>
    </xf>
    <xf numFmtId="0" fontId="10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right" wrapText="1"/>
    </xf>
    <xf numFmtId="1" fontId="0" fillId="0" borderId="0" xfId="0" applyNumberFormat="1"/>
    <xf numFmtId="11" fontId="0" fillId="0" borderId="0" xfId="0" applyNumberFormat="1"/>
    <xf numFmtId="1" fontId="0" fillId="0" borderId="0" xfId="0" applyNumberFormat="1" applyAlignment="1">
      <alignment horizontal="right" wrapText="1"/>
    </xf>
    <xf numFmtId="0" fontId="10" fillId="0" borderId="0" xfId="0" applyFont="1" applyAlignment="1">
      <alignment horizontal="center" vertical="center"/>
    </xf>
    <xf numFmtId="9" fontId="0" fillId="5" borderId="0" xfId="1" applyFont="1" applyFill="1" applyBorder="1"/>
    <xf numFmtId="9" fontId="0" fillId="5" borderId="12" xfId="1" applyFont="1" applyFill="1" applyBorder="1"/>
    <xf numFmtId="9" fontId="0" fillId="5" borderId="7" xfId="1" applyFont="1" applyFill="1" applyBorder="1"/>
    <xf numFmtId="9" fontId="0" fillId="5" borderId="14" xfId="1" applyFont="1" applyFill="1" applyBorder="1"/>
    <xf numFmtId="0" fontId="0" fillId="6" borderId="11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16" xfId="0" applyFill="1" applyBorder="1"/>
    <xf numFmtId="1" fontId="0" fillId="5" borderId="13" xfId="0" applyNumberFormat="1" applyFill="1" applyBorder="1"/>
    <xf numFmtId="1" fontId="0" fillId="5" borderId="7" xfId="0" applyNumberFormat="1" applyFill="1" applyBorder="1"/>
    <xf numFmtId="1" fontId="0" fillId="5" borderId="14" xfId="0" applyNumberFormat="1" applyFill="1" applyBorder="1"/>
    <xf numFmtId="1" fontId="0" fillId="5" borderId="9" xfId="0" applyNumberFormat="1" applyFill="1" applyBorder="1"/>
    <xf numFmtId="1" fontId="0" fillId="5" borderId="10" xfId="0" applyNumberFormat="1" applyFill="1" applyBorder="1"/>
    <xf numFmtId="0" fontId="0" fillId="6" borderId="13" xfId="0" applyFill="1" applyBorder="1" applyAlignment="1">
      <alignment horizont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" fontId="0" fillId="5" borderId="8" xfId="0" applyNumberFormat="1" applyFill="1" applyBorder="1"/>
    <xf numFmtId="0" fontId="11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15" xfId="0" applyFill="1" applyBorder="1"/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1" fontId="15" fillId="5" borderId="8" xfId="0" applyNumberFormat="1" applyFont="1" applyFill="1" applyBorder="1"/>
    <xf numFmtId="1" fontId="15" fillId="5" borderId="9" xfId="0" applyNumberFormat="1" applyFont="1" applyFill="1" applyBorder="1"/>
    <xf numFmtId="1" fontId="15" fillId="5" borderId="10" xfId="0" applyNumberFormat="1" applyFont="1" applyFill="1" applyBorder="1"/>
    <xf numFmtId="1" fontId="15" fillId="5" borderId="13" xfId="0" applyNumberFormat="1" applyFont="1" applyFill="1" applyBorder="1"/>
    <xf numFmtId="1" fontId="15" fillId="5" borderId="7" xfId="0" applyNumberFormat="1" applyFont="1" applyFill="1" applyBorder="1"/>
    <xf numFmtId="1" fontId="15" fillId="5" borderId="14" xfId="0" applyNumberFormat="1" applyFont="1" applyFill="1" applyBorder="1"/>
    <xf numFmtId="0" fontId="14" fillId="3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2" xfId="0" applyFill="1" applyBorder="1"/>
    <xf numFmtId="0" fontId="0" fillId="6" borderId="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165" fontId="6" fillId="5" borderId="8" xfId="0" applyNumberFormat="1" applyFont="1" applyFill="1" applyBorder="1"/>
    <xf numFmtId="165" fontId="6" fillId="5" borderId="13" xfId="0" applyNumberFormat="1" applyFont="1" applyFill="1" applyBorder="1"/>
    <xf numFmtId="0" fontId="0" fillId="6" borderId="4" xfId="0" applyFill="1" applyBorder="1"/>
    <xf numFmtId="165" fontId="0" fillId="5" borderId="11" xfId="0" applyNumberFormat="1" applyFill="1" applyBorder="1"/>
    <xf numFmtId="165" fontId="0" fillId="5" borderId="8" xfId="0" applyNumberFormat="1" applyFill="1" applyBorder="1"/>
    <xf numFmtId="165" fontId="0" fillId="5" borderId="9" xfId="0" applyNumberFormat="1" applyFill="1" applyBorder="1"/>
    <xf numFmtId="165" fontId="0" fillId="5" borderId="0" xfId="0" applyNumberFormat="1" applyFill="1"/>
    <xf numFmtId="165" fontId="0" fillId="5" borderId="12" xfId="0" applyNumberFormat="1" applyFill="1" applyBorder="1"/>
    <xf numFmtId="165" fontId="0" fillId="5" borderId="13" xfId="0" applyNumberFormat="1" applyFill="1" applyBorder="1"/>
    <xf numFmtId="165" fontId="0" fillId="5" borderId="7" xfId="0" applyNumberFormat="1" applyFill="1" applyBorder="1"/>
    <xf numFmtId="165" fontId="0" fillId="5" borderId="14" xfId="0" applyNumberFormat="1" applyFill="1" applyBorder="1"/>
    <xf numFmtId="165" fontId="6" fillId="5" borderId="0" xfId="0" applyNumberFormat="1" applyFont="1" applyFill="1"/>
    <xf numFmtId="165" fontId="6" fillId="5" borderId="9" xfId="0" applyNumberFormat="1" applyFont="1" applyFill="1" applyBorder="1"/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165" fontId="6" fillId="5" borderId="12" xfId="0" applyNumberFormat="1" applyFont="1" applyFill="1" applyBorder="1"/>
    <xf numFmtId="165" fontId="6" fillId="5" borderId="9" xfId="4" applyNumberFormat="1" applyFont="1" applyFill="1" applyBorder="1"/>
    <xf numFmtId="165" fontId="6" fillId="5" borderId="10" xfId="4" applyNumberFormat="1" applyFont="1" applyFill="1" applyBorder="1"/>
    <xf numFmtId="165" fontId="6" fillId="5" borderId="0" xfId="4" applyNumberFormat="1" applyFont="1" applyFill="1" applyBorder="1"/>
    <xf numFmtId="165" fontId="6" fillId="5" borderId="12" xfId="4" applyNumberFormat="1" applyFont="1" applyFill="1" applyBorder="1"/>
    <xf numFmtId="165" fontId="13" fillId="5" borderId="0" xfId="4" applyNumberFormat="1" applyFont="1" applyFill="1" applyBorder="1"/>
    <xf numFmtId="165" fontId="13" fillId="5" borderId="12" xfId="4" applyNumberFormat="1" applyFont="1" applyFill="1" applyBorder="1"/>
    <xf numFmtId="165" fontId="15" fillId="5" borderId="0" xfId="4" applyNumberFormat="1" applyFont="1" applyFill="1" applyBorder="1"/>
    <xf numFmtId="165" fontId="15" fillId="5" borderId="12" xfId="4" applyNumberFormat="1" applyFont="1" applyFill="1" applyBorder="1"/>
    <xf numFmtId="165" fontId="15" fillId="5" borderId="7" xfId="4" applyNumberFormat="1" applyFont="1" applyFill="1" applyBorder="1"/>
    <xf numFmtId="165" fontId="15" fillId="5" borderId="14" xfId="4" applyNumberFormat="1" applyFont="1" applyFill="1" applyBorder="1"/>
    <xf numFmtId="165" fontId="6" fillId="5" borderId="7" xfId="0" applyNumberFormat="1" applyFont="1" applyFill="1" applyBorder="1"/>
    <xf numFmtId="165" fontId="6" fillId="5" borderId="14" xfId="0" applyNumberFormat="1" applyFont="1" applyFill="1" applyBorder="1"/>
    <xf numFmtId="0" fontId="13" fillId="6" borderId="3" xfId="0" applyFont="1" applyFill="1" applyBorder="1"/>
    <xf numFmtId="165" fontId="0" fillId="5" borderId="10" xfId="0" applyNumberFormat="1" applyFill="1" applyBorder="1"/>
    <xf numFmtId="0" fontId="0" fillId="6" borderId="1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4" fillId="6" borderId="8" xfId="0" applyFont="1" applyFill="1" applyBorder="1" applyAlignment="1">
      <alignment horizontal="left"/>
    </xf>
    <xf numFmtId="165" fontId="0" fillId="5" borderId="5" xfId="0" applyNumberFormat="1" applyFill="1" applyBorder="1"/>
    <xf numFmtId="165" fontId="0" fillId="5" borderId="6" xfId="0" applyNumberFormat="1" applyFill="1" applyBorder="1"/>
    <xf numFmtId="167" fontId="0" fillId="5" borderId="5" xfId="4" applyNumberFormat="1" applyFont="1" applyFill="1" applyBorder="1"/>
    <xf numFmtId="167" fontId="0" fillId="5" borderId="6" xfId="4" applyNumberFormat="1" applyFont="1" applyFill="1" applyBorder="1"/>
    <xf numFmtId="0" fontId="3" fillId="6" borderId="8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165" fontId="0" fillId="5" borderId="4" xfId="0" applyNumberFormat="1" applyFill="1" applyBorder="1"/>
    <xf numFmtId="165" fontId="6" fillId="5" borderId="8" xfId="4" applyNumberFormat="1" applyFont="1" applyFill="1" applyBorder="1"/>
    <xf numFmtId="165" fontId="6" fillId="5" borderId="11" xfId="4" applyNumberFormat="1" applyFont="1" applyFill="1" applyBorder="1"/>
    <xf numFmtId="165" fontId="6" fillId="5" borderId="13" xfId="4" applyNumberFormat="1" applyFont="1" applyFill="1" applyBorder="1"/>
    <xf numFmtId="165" fontId="6" fillId="5" borderId="7" xfId="4" applyNumberFormat="1" applyFont="1" applyFill="1" applyBorder="1"/>
    <xf numFmtId="165" fontId="6" fillId="5" borderId="14" xfId="4" applyNumberFormat="1" applyFont="1" applyFill="1" applyBorder="1"/>
    <xf numFmtId="0" fontId="6" fillId="5" borderId="0" xfId="4" applyNumberFormat="1" applyFont="1" applyFill="1" applyBorder="1"/>
    <xf numFmtId="0" fontId="1" fillId="6" borderId="4" xfId="0" applyFont="1" applyFill="1" applyBorder="1" applyAlignment="1">
      <alignment horizontal="left"/>
    </xf>
    <xf numFmtId="165" fontId="0" fillId="5" borderId="8" xfId="0" quotePrefix="1" applyNumberFormat="1" applyFill="1" applyBorder="1"/>
    <xf numFmtId="0" fontId="0" fillId="0" borderId="0" xfId="0" quotePrefix="1"/>
    <xf numFmtId="165" fontId="0" fillId="5" borderId="0" xfId="0" quotePrefix="1" applyNumberFormat="1" applyFill="1"/>
    <xf numFmtId="165" fontId="0" fillId="5" borderId="9" xfId="0" quotePrefix="1" applyNumberFormat="1" applyFill="1" applyBorder="1"/>
    <xf numFmtId="165" fontId="0" fillId="5" borderId="10" xfId="0" quotePrefix="1" applyNumberFormat="1" applyFill="1" applyBorder="1"/>
    <xf numFmtId="165" fontId="0" fillId="5" borderId="11" xfId="0" quotePrefix="1" applyNumberFormat="1" applyFill="1" applyBorder="1"/>
    <xf numFmtId="165" fontId="0" fillId="5" borderId="12" xfId="0" quotePrefix="1" applyNumberFormat="1" applyFill="1" applyBorder="1"/>
    <xf numFmtId="165" fontId="0" fillId="5" borderId="13" xfId="0" quotePrefix="1" applyNumberFormat="1" applyFill="1" applyBorder="1"/>
    <xf numFmtId="165" fontId="0" fillId="5" borderId="7" xfId="0" quotePrefix="1" applyNumberFormat="1" applyFill="1" applyBorder="1"/>
    <xf numFmtId="165" fontId="0" fillId="5" borderId="14" xfId="0" quotePrefix="1" applyNumberFormat="1" applyFill="1" applyBorder="1"/>
    <xf numFmtId="166" fontId="0" fillId="5" borderId="4" xfId="4" applyNumberFormat="1" applyFont="1" applyFill="1" applyBorder="1"/>
    <xf numFmtId="166" fontId="0" fillId="5" borderId="5" xfId="4" applyNumberFormat="1" applyFont="1" applyFill="1" applyBorder="1"/>
    <xf numFmtId="166" fontId="0" fillId="5" borderId="6" xfId="4" applyNumberFormat="1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5">
    <cellStyle name="Milliers" xfId="4" builtinId="3"/>
    <cellStyle name="Normal" xfId="0" builtinId="0"/>
    <cellStyle name="Normal 2" xfId="2" xr:uid="{00000000-0005-0000-0000-000002000000}"/>
    <cellStyle name="Normal 2 2" xfId="3" xr:uid="{00000000-0005-0000-0000-000003000000}"/>
    <cellStyle name="Pourcentage" xfId="1" builtinId="5"/>
  </cellStyles>
  <dxfs count="0"/>
  <tableStyles count="0" defaultTableStyle="TableStyleMedium2" defaultPivotStyle="PivotStyleLight16"/>
  <colors>
    <mruColors>
      <color rgb="FFEEDD82"/>
      <color rgb="FFFF99FF"/>
      <color rgb="FF9370DB"/>
      <color rgb="FFFFDB69"/>
      <color rgb="FFFA4F32"/>
      <color rgb="FF98222B"/>
      <color rgb="FF5C2EB8"/>
      <color rgb="FF87A54F"/>
      <color rgb="FFFCDF3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installées -</a:t>
            </a:r>
            <a:r>
              <a:rPr lang="fr-FR" baseline="0"/>
              <a:t> Nucléaire </a:t>
            </a:r>
            <a:endParaRPr lang="fr-FR"/>
          </a:p>
        </c:rich>
      </c:tx>
      <c:layout>
        <c:manualLayout>
          <c:xMode val="edge"/>
          <c:yMode val="edge"/>
          <c:x val="0.35161004706077098"/>
          <c:y val="2.93131491988659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429044066527968E-2"/>
          <c:y val="8.9739318889461045E-2"/>
          <c:w val="0.92006761173218843"/>
          <c:h val="0.698078534529103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Investissements!$B$29</c:f>
              <c:strCache>
                <c:ptCount val="1"/>
                <c:pt idx="0">
                  <c:v>Nucléaire historique résiduel</c:v>
                </c:pt>
              </c:strCache>
            </c:strRef>
          </c:tx>
          <c:spPr>
            <a:solidFill>
              <a:srgbClr val="EEDD82"/>
            </a:solidFill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FC-4168-8C07-375613A119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FC-4168-8C07-375613A119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FC-4168-8C07-375613A119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Investissements!$C$29:$K$29</c:f>
              <c:numCache>
                <c:formatCode>0.0</c:formatCode>
                <c:ptCount val="9"/>
                <c:pt idx="0">
                  <c:v>61.370000000000005</c:v>
                </c:pt>
                <c:pt idx="1">
                  <c:v>61.370000000000005</c:v>
                </c:pt>
                <c:pt idx="2">
                  <c:v>46.365000000000002</c:v>
                </c:pt>
                <c:pt idx="3">
                  <c:v>12.36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FC-4168-8C07-375613A11964}"/>
            </c:ext>
          </c:extLst>
        </c:ser>
        <c:ser>
          <c:idx val="1"/>
          <c:order val="1"/>
          <c:tx>
            <c:strRef>
              <c:f>Investissements!$B$30</c:f>
              <c:strCache>
                <c:ptCount val="1"/>
                <c:pt idx="0">
                  <c:v>Nucléaire historique prolongé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FC-4168-8C07-375613A119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FC-4168-8C07-375613A119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Investissements!$C$30:$K$30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10.885000000008812</c:v>
                </c:pt>
                <c:pt idx="3">
                  <c:v>26.452876959078939</c:v>
                </c:pt>
                <c:pt idx="4">
                  <c:v>28.875000120190059</c:v>
                </c:pt>
                <c:pt idx="5">
                  <c:v>14.437500000582146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FC-4168-8C07-375613A11964}"/>
            </c:ext>
          </c:extLst>
        </c:ser>
        <c:ser>
          <c:idx val="3"/>
          <c:order val="2"/>
          <c:tx>
            <c:strRef>
              <c:f>Investissements!$B$31</c:f>
              <c:strCache>
                <c:ptCount val="1"/>
                <c:pt idx="0">
                  <c:v>EPR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FC-4168-8C07-375613A11964}"/>
                </c:ext>
              </c:extLst>
            </c:dLbl>
            <c:dLbl>
              <c:idx val="1"/>
              <c:layout>
                <c:manualLayout>
                  <c:x val="-2.2881671790667887E-17"/>
                  <c:y val="-1.5151515151515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FC-4168-8C07-375613A119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Investissements!$C$28:$K$28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Investissements!$C$31:$K$31</c:f>
              <c:numCache>
                <c:formatCode>0.0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FC-4168-8C07-375613A1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792"/>
        <c:axId val="404177576"/>
      </c:barChart>
      <c:catAx>
        <c:axId val="40417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177576"/>
        <c:crosses val="autoZero"/>
        <c:auto val="1"/>
        <c:lblAlgn val="ctr"/>
        <c:lblOffset val="100"/>
        <c:noMultiLvlLbl val="0"/>
      </c:catAx>
      <c:valAx>
        <c:axId val="40417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GW</a:t>
                </a:r>
                <a:r>
                  <a:rPr lang="fr-FR" baseline="0"/>
                  <a:t> installés</a:t>
                </a:r>
                <a:endParaRPr lang="fr-FR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4176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Capacités d'imports et d'exports Français (GW)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'Echanges européens'!$B$18</c:f>
              <c:strCache>
                <c:ptCount val="1"/>
                <c:pt idx="0">
                  <c:v>Exports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européens'!$C$24:$K$24</c:f>
              <c:numCache>
                <c:formatCode>0.0</c:formatCode>
                <c:ptCount val="9"/>
                <c:pt idx="0">
                  <c:v>16.630000000000003</c:v>
                </c:pt>
                <c:pt idx="1">
                  <c:v>22.122</c:v>
                </c:pt>
                <c:pt idx="2">
                  <c:v>27.620000000000005</c:v>
                </c:pt>
                <c:pt idx="3">
                  <c:v>33.295000000000002</c:v>
                </c:pt>
                <c:pt idx="4">
                  <c:v>38.97</c:v>
                </c:pt>
                <c:pt idx="5">
                  <c:v>44.645000000000003</c:v>
                </c:pt>
                <c:pt idx="6">
                  <c:v>50.320000000000007</c:v>
                </c:pt>
                <c:pt idx="7">
                  <c:v>55.995000000000005</c:v>
                </c:pt>
                <c:pt idx="8">
                  <c:v>61.670000000000009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B-4A14-B717-C958C3D0AC1F}"/>
            </c:ext>
          </c:extLst>
        </c:ser>
        <c:ser>
          <c:idx val="1"/>
          <c:order val="1"/>
          <c:tx>
            <c:strRef>
              <c:f>'Echanges européens'!$B$9</c:f>
              <c:strCache>
                <c:ptCount val="1"/>
                <c:pt idx="0">
                  <c:v>Imports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européens'!$C$9:$K$9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européens'!$C$15:$K$15</c:f>
              <c:numCache>
                <c:formatCode>0.0</c:formatCode>
                <c:ptCount val="9"/>
                <c:pt idx="0">
                  <c:v>11.310000000000002</c:v>
                </c:pt>
                <c:pt idx="1">
                  <c:v>16.802</c:v>
                </c:pt>
                <c:pt idx="2">
                  <c:v>22.3</c:v>
                </c:pt>
                <c:pt idx="3">
                  <c:v>27.975000000000001</c:v>
                </c:pt>
                <c:pt idx="4">
                  <c:v>33.65</c:v>
                </c:pt>
                <c:pt idx="5">
                  <c:v>39.325000000000003</c:v>
                </c:pt>
                <c:pt idx="6">
                  <c:v>45</c:v>
                </c:pt>
                <c:pt idx="7">
                  <c:v>50.674999999999997</c:v>
                </c:pt>
                <c:pt idx="8">
                  <c:v>56.35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B-4A14-B717-C958C3D0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7160"/>
        <c:axId val="412472456"/>
      </c:barChart>
      <c:catAx>
        <c:axId val="41247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2456"/>
        <c:crosses val="autoZero"/>
        <c:auto val="1"/>
        <c:lblAlgn val="ctr"/>
        <c:lblOffset val="100"/>
        <c:noMultiLvlLbl val="0"/>
      </c:catAx>
      <c:valAx>
        <c:axId val="412472456"/>
        <c:scaling>
          <c:orientation val="minMax"/>
          <c:max val="70"/>
        </c:scaling>
        <c:delete val="0"/>
        <c:axPos val="l"/>
        <c:numFmt formatCode="0" sourceLinked="0"/>
        <c:majorTickMark val="out"/>
        <c:minorTickMark val="none"/>
        <c:tickLblPos val="nextTo"/>
        <c:crossAx val="4124771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Ecrêtement</a:t>
            </a:r>
            <a:r>
              <a:rPr lang="fr-FR" baseline="0"/>
              <a:t> (TWh)</a:t>
            </a:r>
            <a:endParaRPr lang="fr-FR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Ecrêtement!$B$4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numRef>
              <c:f>Ecrêtement!$C$3:$K$3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Ecrêtement!$C$4:$K$4</c:f>
              <c:numCache>
                <c:formatCode>_-* #\ ##0.0\ _€_-;\-* #\ ##0.0\ _€_-;_-* "-"??\ _€_-;_-@_-</c:formatCode>
                <c:ptCount val="9"/>
                <c:pt idx="0">
                  <c:v>9.6290617634557873E-7</c:v>
                </c:pt>
                <c:pt idx="1">
                  <c:v>1.2852530897959707E-2</c:v>
                </c:pt>
                <c:pt idx="2">
                  <c:v>0.68062684646871263</c:v>
                </c:pt>
                <c:pt idx="3">
                  <c:v>1.5094566281047865</c:v>
                </c:pt>
                <c:pt idx="4">
                  <c:v>1.9848153465030935</c:v>
                </c:pt>
                <c:pt idx="5">
                  <c:v>3.2733702806879905</c:v>
                </c:pt>
                <c:pt idx="6">
                  <c:v>3.3818019088157585</c:v>
                </c:pt>
                <c:pt idx="7">
                  <c:v>5.0166316468594303</c:v>
                </c:pt>
                <c:pt idx="8">
                  <c:v>6.5835243723220387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6FE-9976-B7781670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9120"/>
        <c:axId val="412479512"/>
      </c:barChart>
      <c:catAx>
        <c:axId val="41247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479512"/>
        <c:crosses val="autoZero"/>
        <c:auto val="1"/>
        <c:lblAlgn val="ctr"/>
        <c:lblOffset val="100"/>
        <c:noMultiLvlLbl val="0"/>
      </c:catAx>
      <c:valAx>
        <c:axId val="4124795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41247912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Coût</a:t>
            </a:r>
            <a:r>
              <a:rPr lang="fr-FR" baseline="0"/>
              <a:t> marginal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'Coûts marginaux'!$B$5:$J$5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'Coûts marginaux'!$B$7:$J$7</c:f>
              <c:numCache>
                <c:formatCode>0</c:formatCode>
                <c:ptCount val="9"/>
                <c:pt idx="0">
                  <c:v>31.025174129</c:v>
                </c:pt>
                <c:pt idx="1">
                  <c:v>26.773466827</c:v>
                </c:pt>
                <c:pt idx="2">
                  <c:v>22.92273123</c:v>
                </c:pt>
                <c:pt idx="3">
                  <c:v>44.527584769000001</c:v>
                </c:pt>
                <c:pt idx="4">
                  <c:v>53.458041170999998</c:v>
                </c:pt>
                <c:pt idx="5">
                  <c:v>61.352028566999998</c:v>
                </c:pt>
                <c:pt idx="6">
                  <c:v>71.690028591000001</c:v>
                </c:pt>
                <c:pt idx="7">
                  <c:v>64.317486239000004</c:v>
                </c:pt>
                <c:pt idx="8">
                  <c:v>59.088672301000003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A-4E03-AA22-847020FB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30800"/>
        <c:axId val="414926880"/>
      </c:lineChart>
      <c:catAx>
        <c:axId val="41493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926880"/>
        <c:crosses val="autoZero"/>
        <c:auto val="1"/>
        <c:lblAlgn val="ctr"/>
        <c:lblOffset val="100"/>
        <c:noMultiLvlLbl val="0"/>
      </c:catAx>
      <c:valAx>
        <c:axId val="4149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€/MWh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1493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Moyens de flexibilité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(Investissements!$C$5:$C$6,Investissements!$C$19:$C$20)</c:f>
              <c:numCache>
                <c:formatCode>0.0</c:formatCode>
                <c:ptCount val="4"/>
                <c:pt idx="0">
                  <c:v>6.1640014823452782</c:v>
                </c:pt>
                <c:pt idx="1">
                  <c:v>1.8500008608921308</c:v>
                </c:pt>
                <c:pt idx="2">
                  <c:v>5.1800000000000006</c:v>
                </c:pt>
                <c:pt idx="3">
                  <c:v>2.2439548995180005E-6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C-4984-97A1-1FA4FF0A536D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(Investissements!$D$5:$D$6,Investissements!$D$19:$D$20)</c:f>
              <c:numCache>
                <c:formatCode>0.0</c:formatCode>
                <c:ptCount val="4"/>
                <c:pt idx="0">
                  <c:v>6.1640051609992552</c:v>
                </c:pt>
                <c:pt idx="1">
                  <c:v>1.3000009607841354</c:v>
                </c:pt>
                <c:pt idx="2">
                  <c:v>5.1800000000000006</c:v>
                </c:pt>
                <c:pt idx="3">
                  <c:v>3.2769911064820001E-6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C-4984-97A1-1FA4FF0A536D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6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(Investissements!$E$5:$E$6,Investissements!$E$19:$E$20)</c:f>
              <c:numCache>
                <c:formatCode>0.0</c:formatCode>
                <c:ptCount val="4"/>
                <c:pt idx="0">
                  <c:v>6.3132353752149308</c:v>
                </c:pt>
                <c:pt idx="1">
                  <c:v>4.288415727951806</c:v>
                </c:pt>
                <c:pt idx="2">
                  <c:v>5.1800000000000006</c:v>
                </c:pt>
                <c:pt idx="3">
                  <c:v>3.9063812025930008E-6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C-4984-97A1-1FA4FF0A536D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(Investissements!$F$5:$F$6,Investissements!$F$19:$F$20)</c:f>
              <c:numCache>
                <c:formatCode>0.0</c:formatCode>
                <c:ptCount val="4"/>
                <c:pt idx="0">
                  <c:v>5.5252362597763343</c:v>
                </c:pt>
                <c:pt idx="1">
                  <c:v>7.0916659208660171</c:v>
                </c:pt>
                <c:pt idx="2">
                  <c:v>5.4261637204110063</c:v>
                </c:pt>
                <c:pt idx="3">
                  <c:v>1.514495070664905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C-4984-97A1-1FA4FF0A536D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(Investissements!$G$5:$G$6,Investissements!$G$19:$G$20)</c:f>
              <c:numCache>
                <c:formatCode>0.0</c:formatCode>
                <c:ptCount val="4"/>
                <c:pt idx="0">
                  <c:v>3.3402362683986579</c:v>
                </c:pt>
                <c:pt idx="1">
                  <c:v>6.041665915504832</c:v>
                </c:pt>
                <c:pt idx="2">
                  <c:v>5.4261637206790034</c:v>
                </c:pt>
                <c:pt idx="3">
                  <c:v>1.5144927320875192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C-4984-97A1-1FA4FF0A536D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(Investissements!$H$5:$H$6,Investissements!$H$19:$H$20)</c:f>
              <c:numCache>
                <c:formatCode>0.0</c:formatCode>
                <c:ptCount val="4"/>
                <c:pt idx="0">
                  <c:v>0.72423627722046025</c:v>
                </c:pt>
                <c:pt idx="1">
                  <c:v>6.041665123239242</c:v>
                </c:pt>
                <c:pt idx="2">
                  <c:v>5.4261637218070184</c:v>
                </c:pt>
                <c:pt idx="3">
                  <c:v>1.5144912535593837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C-4984-97A1-1FA4FF0A536D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6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(Investissements!$I$5:$I$6,Investissements!$I$19:$I$20)</c:f>
              <c:numCache>
                <c:formatCode>0.0</c:formatCode>
                <c:ptCount val="4"/>
                <c:pt idx="0">
                  <c:v>0.26141576302251829</c:v>
                </c:pt>
                <c:pt idx="1">
                  <c:v>6.0416705683604786</c:v>
                </c:pt>
                <c:pt idx="2">
                  <c:v>6.1799999995958581</c:v>
                </c:pt>
                <c:pt idx="3">
                  <c:v>1.5145157342358766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5C-4984-97A1-1FA4FF0A536D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(Investissements!$J$5:$J$6,Investissements!$J$19:$J$20)</c:f>
              <c:numCache>
                <c:formatCode>0.0</c:formatCode>
                <c:ptCount val="4"/>
                <c:pt idx="0">
                  <c:v>0.26141208752845752</c:v>
                </c:pt>
                <c:pt idx="1">
                  <c:v>2.8032558126374592</c:v>
                </c:pt>
                <c:pt idx="2">
                  <c:v>6.1799999998288451</c:v>
                </c:pt>
                <c:pt idx="3">
                  <c:v>2.6566404744949009E-5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5C-4984-97A1-1FA4FF0A536D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(Investissements!$B$5:$B$6,Investissements!$B$19:$B$20)</c:f>
              <c:strCache>
                <c:ptCount val="4"/>
                <c:pt idx="0">
                  <c:v>CCGT</c:v>
                </c:pt>
                <c:pt idx="1">
                  <c:v>OCGT</c:v>
                </c:pt>
                <c:pt idx="2">
                  <c:v>STEP</c:v>
                </c:pt>
                <c:pt idx="3">
                  <c:v>Batteries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(Investissements!$K$5:$K$6,Investissements!$K$19:$K$20)</c:f>
              <c:numCache>
                <c:formatCode>0.0</c:formatCode>
                <c:ptCount val="4"/>
                <c:pt idx="0">
                  <c:v>0.11218188636132266</c:v>
                </c:pt>
                <c:pt idx="1">
                  <c:v>5.7129641397540006E-6</c:v>
                </c:pt>
                <c:pt idx="2">
                  <c:v>6.1799999999430968</c:v>
                </c:pt>
                <c:pt idx="3">
                  <c:v>2.6880935912880006E-5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5C-4984-97A1-1FA4FF0A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81496"/>
        <c:axId val="404178360"/>
      </c:barChart>
      <c:catAx>
        <c:axId val="40418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8360"/>
        <c:crosses val="autoZero"/>
        <c:auto val="1"/>
        <c:lblAlgn val="ctr"/>
        <c:lblOffset val="100"/>
        <c:noMultiLvlLbl val="0"/>
      </c:catAx>
      <c:valAx>
        <c:axId val="404178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4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EnR variables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Investissements!$C$4:$C$21</c15:sqref>
                  </c15:fullRef>
                </c:ext>
              </c:extLst>
              <c:f>Investissements!$C$9:$C$13</c:f>
              <c:numCache>
                <c:formatCode>0.0</c:formatCode>
                <c:ptCount val="5"/>
                <c:pt idx="0">
                  <c:v>4.6385635000001582</c:v>
                </c:pt>
                <c:pt idx="1">
                  <c:v>5.4624364999996411</c:v>
                </c:pt>
                <c:pt idx="2">
                  <c:v>0</c:v>
                </c:pt>
                <c:pt idx="3">
                  <c:v>0</c:v>
                </c:pt>
                <c:pt idx="4">
                  <c:v>17.390999999999458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9-43B0-80A5-A01315EA824F}"/>
            </c:ext>
          </c:extLst>
        </c:ser>
        <c:ser>
          <c:idx val="1"/>
          <c:order val="1"/>
          <c:tx>
            <c:strRef>
              <c:f>Investissements!$D$3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Investissements!$D$4:$D$21</c15:sqref>
                  </c15:fullRef>
                </c:ext>
              </c:extLst>
              <c:f>Investissements!$D$9:$D$13</c:f>
              <c:numCache>
                <c:formatCode>0.0</c:formatCode>
                <c:ptCount val="5"/>
                <c:pt idx="0">
                  <c:v>15.600000000019712</c:v>
                </c:pt>
                <c:pt idx="1">
                  <c:v>10.232718196572449</c:v>
                </c:pt>
                <c:pt idx="2">
                  <c:v>2.1000000000282868</c:v>
                </c:pt>
                <c:pt idx="3">
                  <c:v>0.75000000000697609</c:v>
                </c:pt>
                <c:pt idx="4">
                  <c:v>23.695499999885396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9-43B0-80A5-A01315EA824F}"/>
            </c:ext>
          </c:extLst>
        </c:ser>
        <c:ser>
          <c:idx val="2"/>
          <c:order val="2"/>
          <c:tx>
            <c:strRef>
              <c:f>Investissements!$E$3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Investissements!$E$4:$E$21</c15:sqref>
                  </c15:fullRef>
                </c:ext>
              </c:extLst>
              <c:f>Investissements!$E$9:$E$13</c:f>
              <c:numCache>
                <c:formatCode>0.0</c:formatCode>
                <c:ptCount val="5"/>
                <c:pt idx="0">
                  <c:v>15.600000000840202</c:v>
                </c:pt>
                <c:pt idx="1">
                  <c:v>15.001999995563967</c:v>
                </c:pt>
                <c:pt idx="2">
                  <c:v>5.0000000064810459</c:v>
                </c:pt>
                <c:pt idx="3">
                  <c:v>0.99999999944666285</c:v>
                </c:pt>
                <c:pt idx="4">
                  <c:v>29.999999899553302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9-43B0-80A5-A01315EA824F}"/>
            </c:ext>
          </c:extLst>
        </c:ser>
        <c:ser>
          <c:idx val="3"/>
          <c:order val="3"/>
          <c:tx>
            <c:strRef>
              <c:f>Investissements!$F$3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Investissements!$F$4:$F$21</c15:sqref>
                  </c15:fullRef>
                </c:ext>
              </c:extLst>
              <c:f>Investissements!$F$9:$F$13</c:f>
              <c:numCache>
                <c:formatCode>0.0</c:formatCode>
                <c:ptCount val="5"/>
                <c:pt idx="0">
                  <c:v>18.750000000215927</c:v>
                </c:pt>
                <c:pt idx="1">
                  <c:v>24.751999993155621</c:v>
                </c:pt>
                <c:pt idx="2">
                  <c:v>5.8875000094463443</c:v>
                </c:pt>
                <c:pt idx="3">
                  <c:v>1.9374999992416271</c:v>
                </c:pt>
                <c:pt idx="4">
                  <c:v>37.70092760523309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9-43B0-80A5-A01315EA824F}"/>
            </c:ext>
          </c:extLst>
        </c:ser>
        <c:ser>
          <c:idx val="4"/>
          <c:order val="4"/>
          <c:tx>
            <c:strRef>
              <c:f>Investissements!$G$3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Investissements!$G$4:$G$21</c15:sqref>
                  </c15:fullRef>
                </c:ext>
              </c:extLst>
              <c:f>Investissements!$G$9:$G$13</c:f>
              <c:numCache>
                <c:formatCode>0.0</c:formatCode>
                <c:ptCount val="5"/>
                <c:pt idx="0">
                  <c:v>22.500000001054076</c:v>
                </c:pt>
                <c:pt idx="1">
                  <c:v>34.501999995528244</c:v>
                </c:pt>
                <c:pt idx="2">
                  <c:v>6.7750000092437528</c:v>
                </c:pt>
                <c:pt idx="3">
                  <c:v>2.8749999989732204</c:v>
                </c:pt>
                <c:pt idx="4">
                  <c:v>41.124999899799668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9-43B0-80A5-A01315EA824F}"/>
            </c:ext>
          </c:extLst>
        </c:ser>
        <c:ser>
          <c:idx val="5"/>
          <c:order val="5"/>
          <c:tx>
            <c:strRef>
              <c:f>Investissements!$H$3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Investissements!$H$4:$H$21</c15:sqref>
                  </c15:fullRef>
                </c:ext>
              </c:extLst>
              <c:f>Investissements!$H$9:$H$13</c:f>
              <c:numCache>
                <c:formatCode>0.0</c:formatCode>
                <c:ptCount val="5"/>
                <c:pt idx="0">
                  <c:v>30.069403258100909</c:v>
                </c:pt>
                <c:pt idx="1">
                  <c:v>44.25200000152735</c:v>
                </c:pt>
                <c:pt idx="2">
                  <c:v>7.6625000089846003</c:v>
                </c:pt>
                <c:pt idx="3">
                  <c:v>3.8124999998409734</c:v>
                </c:pt>
                <c:pt idx="4">
                  <c:v>55.410766225245354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9-43B0-80A5-A01315EA824F}"/>
            </c:ext>
          </c:extLst>
        </c:ser>
        <c:ser>
          <c:idx val="6"/>
          <c:order val="6"/>
          <c:tx>
            <c:strRef>
              <c:f>Investissements!$I$3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Investissements!$I$4:$I$21</c15:sqref>
                  </c15:fullRef>
                </c:ext>
              </c:extLst>
              <c:f>Investissements!$I$9:$I$13</c:f>
              <c:numCache>
                <c:formatCode>0.0</c:formatCode>
                <c:ptCount val="5"/>
                <c:pt idx="0">
                  <c:v>35.999999999959826</c:v>
                </c:pt>
                <c:pt idx="1">
                  <c:v>56.001999995502167</c:v>
                </c:pt>
                <c:pt idx="2">
                  <c:v>9.4500000030024225</c:v>
                </c:pt>
                <c:pt idx="3">
                  <c:v>4.7500000006201031</c:v>
                </c:pt>
                <c:pt idx="4">
                  <c:v>57.74999999489831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9-43B0-80A5-A01315EA824F}"/>
            </c:ext>
          </c:extLst>
        </c:ser>
        <c:ser>
          <c:idx val="7"/>
          <c:order val="7"/>
          <c:tx>
            <c:strRef>
              <c:f>Investissements!$J$3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Investissements!$J$4:$J$21</c15:sqref>
                  </c15:fullRef>
                </c:ext>
              </c:extLst>
              <c:f>Investissements!$J$9:$J$13</c:f>
              <c:numCache>
                <c:formatCode>0.0</c:formatCode>
                <c:ptCount val="5"/>
                <c:pt idx="0">
                  <c:v>43.199999999876724</c:v>
                </c:pt>
                <c:pt idx="1">
                  <c:v>54.051542166715663</c:v>
                </c:pt>
                <c:pt idx="2">
                  <c:v>8.5500000006566097</c:v>
                </c:pt>
                <c:pt idx="3">
                  <c:v>4.7500000003037552</c:v>
                </c:pt>
                <c:pt idx="4">
                  <c:v>69.300000238760418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19-43B0-80A5-A01315EA824F}"/>
            </c:ext>
          </c:extLst>
        </c:ser>
        <c:ser>
          <c:idx val="8"/>
          <c:order val="8"/>
          <c:tx>
            <c:strRef>
              <c:f>Investissements!$K$3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4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Investissements!$B$4:$B$21</c15:sqref>
                  </c15:fullRef>
                </c:ext>
              </c:extLst>
              <c:f>Investissements!$B$9:$B$13</c:f>
              <c:strCache>
                <c:ptCount val="5"/>
                <c:pt idx="0">
                  <c:v>PV  Sol</c:v>
                </c:pt>
                <c:pt idx="1">
                  <c:v>PV Toitures</c:v>
                </c:pt>
                <c:pt idx="2">
                  <c:v>Eolien en mer Posé</c:v>
                </c:pt>
                <c:pt idx="3">
                  <c:v>Eolien en mer Flottant</c:v>
                </c:pt>
                <c:pt idx="4">
                  <c:v>Eolien Terrestre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Investissements!$K$4:$K$21</c15:sqref>
                  </c15:fullRef>
                </c:ext>
              </c:extLst>
              <c:f>Investissements!$K$9:$K$13</c:f>
              <c:numCache>
                <c:formatCode>0.0</c:formatCode>
                <c:ptCount val="5"/>
                <c:pt idx="0">
                  <c:v>47.447534332841016</c:v>
                </c:pt>
                <c:pt idx="1">
                  <c:v>54.002000008928604</c:v>
                </c:pt>
                <c:pt idx="2">
                  <c:v>8.5500000000304706</c:v>
                </c:pt>
                <c:pt idx="3">
                  <c:v>4.7500000019157831</c:v>
                </c:pt>
                <c:pt idx="4">
                  <c:v>82.789170152647998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19-43B0-80A5-A01315EA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6008"/>
        <c:axId val="404179536"/>
      </c:barChart>
      <c:catAx>
        <c:axId val="40417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536"/>
        <c:crosses val="autoZero"/>
        <c:auto val="1"/>
        <c:lblAlgn val="ctr"/>
        <c:lblOffset val="100"/>
        <c:noMultiLvlLbl val="0"/>
      </c:catAx>
      <c:valAx>
        <c:axId val="40417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Capacités </a:t>
            </a:r>
            <a:r>
              <a:rPr lang="fr-FR" baseline="0"/>
              <a:t>installées - Electrolyseurs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Investissements!$C$23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Investissements!$C$24:$C$25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516-B7F3-04C07D968C49}"/>
            </c:ext>
          </c:extLst>
        </c:ser>
        <c:ser>
          <c:idx val="1"/>
          <c:order val="1"/>
          <c:tx>
            <c:strRef>
              <c:f>Investissements!$D$23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Investissements!$D$24:$D$25</c:f>
              <c:numCache>
                <c:formatCode>0.0</c:formatCode>
                <c:ptCount val="2"/>
                <c:pt idx="0">
                  <c:v>0.89084619967683132</c:v>
                </c:pt>
                <c:pt idx="1">
                  <c:v>9.0592306374230255E-2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E-4516-B7F3-04C07D968C49}"/>
            </c:ext>
          </c:extLst>
        </c:ser>
        <c:ser>
          <c:idx val="2"/>
          <c:order val="2"/>
          <c:tx>
            <c:strRef>
              <c:f>Investissements!$E$23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Investissements!$E$24:$E$25</c:f>
              <c:numCache>
                <c:formatCode>0.0</c:formatCode>
                <c:ptCount val="2"/>
                <c:pt idx="0">
                  <c:v>1.7816922998642637</c:v>
                </c:pt>
                <c:pt idx="1">
                  <c:v>0.18118562714188827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E-4516-B7F3-04C07D968C49}"/>
            </c:ext>
          </c:extLst>
        </c:ser>
        <c:ser>
          <c:idx val="3"/>
          <c:order val="3"/>
          <c:tx>
            <c:strRef>
              <c:f>Investissements!$F$23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Investissements!$F$24:$F$25</c:f>
              <c:numCache>
                <c:formatCode>0.0</c:formatCode>
                <c:ptCount val="2"/>
                <c:pt idx="0">
                  <c:v>6.844890897300659</c:v>
                </c:pt>
                <c:pt idx="1">
                  <c:v>0.21993139821796573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E-4516-B7F3-04C07D968C49}"/>
            </c:ext>
          </c:extLst>
        </c:ser>
        <c:ser>
          <c:idx val="4"/>
          <c:order val="4"/>
          <c:tx>
            <c:strRef>
              <c:f>Investissements!$G$23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Investissements!$G$24:$G$25</c:f>
              <c:numCache>
                <c:formatCode>0.0</c:formatCode>
                <c:ptCount val="2"/>
                <c:pt idx="0">
                  <c:v>11.908089499699713</c:v>
                </c:pt>
                <c:pt idx="1">
                  <c:v>0.25867716929402762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E-4516-B7F3-04C07D968C49}"/>
            </c:ext>
          </c:extLst>
        </c:ser>
        <c:ser>
          <c:idx val="5"/>
          <c:order val="5"/>
          <c:tx>
            <c:strRef>
              <c:f>Investissements!$H$23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Investissements!$H$24:$H$25</c:f>
              <c:numCache>
                <c:formatCode>0.0</c:formatCode>
                <c:ptCount val="2"/>
                <c:pt idx="0">
                  <c:v>16.971288099887957</c:v>
                </c:pt>
                <c:pt idx="1">
                  <c:v>0.29742281357095568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E-4516-B7F3-04C07D968C49}"/>
            </c:ext>
          </c:extLst>
        </c:ser>
        <c:ser>
          <c:idx val="6"/>
          <c:order val="6"/>
          <c:tx>
            <c:strRef>
              <c:f>Investissements!$I$23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Investissements!$I$24:$I$25</c:f>
              <c:numCache>
                <c:formatCode>0.0</c:formatCode>
                <c:ptCount val="2"/>
                <c:pt idx="0">
                  <c:v>22.034486699809449</c:v>
                </c:pt>
                <c:pt idx="1">
                  <c:v>0.33616871144619836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E-4516-B7F3-04C07D968C49}"/>
            </c:ext>
          </c:extLst>
        </c:ser>
        <c:ser>
          <c:idx val="7"/>
          <c:order val="7"/>
          <c:tx>
            <c:strRef>
              <c:f>Investissements!$J$23</c:f>
              <c:strCache>
                <c:ptCount val="1"/>
                <c:pt idx="0">
                  <c:v>2055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Investissements!$J$24:$J$25</c:f>
              <c:numCache>
                <c:formatCode>0.0</c:formatCode>
                <c:ptCount val="2"/>
                <c:pt idx="0">
                  <c:v>22.034486699802009</c:v>
                </c:pt>
                <c:pt idx="1">
                  <c:v>0.33616871144619836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AE-4516-B7F3-04C07D968C49}"/>
            </c:ext>
          </c:extLst>
        </c:ser>
        <c:ser>
          <c:idx val="8"/>
          <c:order val="8"/>
          <c:tx>
            <c:strRef>
              <c:f>Investissements!$K$23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Investissements!$B$24:$B$25</c:f>
              <c:strCache>
                <c:ptCount val="2"/>
                <c:pt idx="0">
                  <c:v>Electrolyseurs optimisés</c:v>
                </c:pt>
                <c:pt idx="1">
                  <c:v>Electrolyseurs quasi-base</c:v>
                </c:pt>
              </c:strCache>
            </c:strRef>
          </c:cat>
          <c:val>
            <c:numRef>
              <c:f>Investissements!$K$24:$K$25</c:f>
              <c:numCache>
                <c:formatCode>0.0</c:formatCode>
                <c:ptCount val="2"/>
                <c:pt idx="0">
                  <c:v>22.034486699676076</c:v>
                </c:pt>
                <c:pt idx="1">
                  <c:v>0.33616871144619836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AE-4516-B7F3-04C07D96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79144"/>
        <c:axId val="404177184"/>
      </c:barChart>
      <c:catAx>
        <c:axId val="40417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7184"/>
        <c:crosses val="autoZero"/>
        <c:auto val="1"/>
        <c:lblAlgn val="ctr"/>
        <c:lblOffset val="100"/>
        <c:noMultiLvlLbl val="0"/>
      </c:catAx>
      <c:valAx>
        <c:axId val="40417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GW installés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91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38751767818463"/>
          <c:y val="0.17925063257695797"/>
          <c:w val="4.6817906982081624E-2"/>
          <c:h val="0.72616426834332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Production!$M$4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Production!$N$4:$V$4</c:f>
              <c:numCache>
                <c:formatCode>0.0</c:formatCode>
                <c:ptCount val="9"/>
                <c:pt idx="0">
                  <c:v>408.89171938651845</c:v>
                </c:pt>
                <c:pt idx="1">
                  <c:v>395.35639244728503</c:v>
                </c:pt>
                <c:pt idx="2">
                  <c:v>346.43636940222939</c:v>
                </c:pt>
                <c:pt idx="3">
                  <c:v>245.56560021916704</c:v>
                </c:pt>
                <c:pt idx="4">
                  <c:v>184.03407755127705</c:v>
                </c:pt>
                <c:pt idx="5">
                  <c:v>96.410646057635304</c:v>
                </c:pt>
                <c:pt idx="6">
                  <c:v>10.098801347281301</c:v>
                </c:pt>
                <c:pt idx="7">
                  <c:v>9.9087926039413112</c:v>
                </c:pt>
                <c:pt idx="8">
                  <c:v>9.7219555763547394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2-406B-9F0B-A22585E41F24}"/>
            </c:ext>
          </c:extLst>
        </c:ser>
        <c:ser>
          <c:idx val="2"/>
          <c:order val="2"/>
          <c:tx>
            <c:strRef>
              <c:f>Production!$M$5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Production!$N$5:$V$5</c:f>
              <c:numCache>
                <c:formatCode>0.0</c:formatCode>
                <c:ptCount val="9"/>
                <c:pt idx="0">
                  <c:v>0.76320673519765492</c:v>
                </c:pt>
                <c:pt idx="1">
                  <c:v>0.16563309109821808</c:v>
                </c:pt>
                <c:pt idx="2">
                  <c:v>0.33195718741306213</c:v>
                </c:pt>
                <c:pt idx="3">
                  <c:v>0.46922463132547032</c:v>
                </c:pt>
                <c:pt idx="4">
                  <c:v>0.44783683724540951</c:v>
                </c:pt>
                <c:pt idx="5">
                  <c:v>0.50827422538220812</c:v>
                </c:pt>
                <c:pt idx="6">
                  <c:v>0.78100223722833118</c:v>
                </c:pt>
                <c:pt idx="7">
                  <c:v>0.44923576467344023</c:v>
                </c:pt>
                <c:pt idx="8">
                  <c:v>9.6610017431278852E-2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2-406B-9F0B-A22585E41F24}"/>
            </c:ext>
          </c:extLst>
        </c:ser>
        <c:ser>
          <c:idx val="3"/>
          <c:order val="3"/>
          <c:tx>
            <c:strRef>
              <c:f>Production!$M$6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Production!$N$6:$V$6</c:f>
              <c:numCache>
                <c:formatCode>0.0</c:formatCode>
                <c:ptCount val="9"/>
                <c:pt idx="0">
                  <c:v>21.215134852492959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2-406B-9F0B-A22585E41F24}"/>
            </c:ext>
          </c:extLst>
        </c:ser>
        <c:ser>
          <c:idx val="4"/>
          <c:order val="4"/>
          <c:tx>
            <c:strRef>
              <c:f>Production!$M$7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Production!$N$7:$V$7</c:f>
              <c:numCache>
                <c:formatCode>0.0</c:formatCode>
                <c:ptCount val="9"/>
                <c:pt idx="0">
                  <c:v>12.53492891465789</c:v>
                </c:pt>
                <c:pt idx="1">
                  <c:v>34.102747886254647</c:v>
                </c:pt>
                <c:pt idx="2">
                  <c:v>39.66739718875057</c:v>
                </c:pt>
                <c:pt idx="3">
                  <c:v>56.424880351601246</c:v>
                </c:pt>
                <c:pt idx="4">
                  <c:v>72.719642415694551</c:v>
                </c:pt>
                <c:pt idx="5">
                  <c:v>94.361159989435734</c:v>
                </c:pt>
                <c:pt idx="6">
                  <c:v>118.19862510841261</c:v>
                </c:pt>
                <c:pt idx="7">
                  <c:v>123.97211832780198</c:v>
                </c:pt>
                <c:pt idx="8">
                  <c:v>128.1235617443615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2-406B-9F0B-A22585E41F24}"/>
            </c:ext>
          </c:extLst>
        </c:ser>
        <c:ser>
          <c:idx val="6"/>
          <c:order val="5"/>
          <c:tx>
            <c:strRef>
              <c:f>Production!$M$8</c:f>
              <c:strCache>
                <c:ptCount val="1"/>
                <c:pt idx="0">
                  <c:v>Eolien Terrestre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Production!$N$8:$V$8</c:f>
              <c:numCache>
                <c:formatCode>0.0</c:formatCode>
                <c:ptCount val="9"/>
                <c:pt idx="0">
                  <c:v>34.788272598718017</c:v>
                </c:pt>
                <c:pt idx="1">
                  <c:v>52.319976537908644</c:v>
                </c:pt>
                <c:pt idx="2">
                  <c:v>70.477896331021626</c:v>
                </c:pt>
                <c:pt idx="3">
                  <c:v>94.600523022890542</c:v>
                </c:pt>
                <c:pt idx="4">
                  <c:v>107.24939635451986</c:v>
                </c:pt>
                <c:pt idx="5">
                  <c:v>152.89151466232107</c:v>
                </c:pt>
                <c:pt idx="6">
                  <c:v>159.54393420690187</c:v>
                </c:pt>
                <c:pt idx="7">
                  <c:v>192.02352534327289</c:v>
                </c:pt>
                <c:pt idx="8">
                  <c:v>229.29637790798623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2-406B-9F0B-A22585E41F24}"/>
            </c:ext>
          </c:extLst>
        </c:ser>
        <c:ser>
          <c:idx val="7"/>
          <c:order val="6"/>
          <c:tx>
            <c:strRef>
              <c:f>Production!$M$9</c:f>
              <c:strCache>
                <c:ptCount val="1"/>
                <c:pt idx="0">
                  <c:v>Eolien en mer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Production!$N$9:$V$9</c:f>
              <c:numCache>
                <c:formatCode>0.0</c:formatCode>
                <c:ptCount val="9"/>
                <c:pt idx="0">
                  <c:v>0</c:v>
                </c:pt>
                <c:pt idx="1">
                  <c:v>9.6130183583818898</c:v>
                </c:pt>
                <c:pt idx="2">
                  <c:v>20.194695821031416</c:v>
                </c:pt>
                <c:pt idx="3">
                  <c:v>26.834544031050964</c:v>
                </c:pt>
                <c:pt idx="4">
                  <c:v>33.776120878363926</c:v>
                </c:pt>
                <c:pt idx="5">
                  <c:v>40.717697721919826</c:v>
                </c:pt>
                <c:pt idx="6">
                  <c:v>50.796741993542653</c:v>
                </c:pt>
                <c:pt idx="7">
                  <c:v>48.111601211930548</c:v>
                </c:pt>
                <c:pt idx="8">
                  <c:v>48.055562076968826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2-406B-9F0B-A22585E41F24}"/>
            </c:ext>
          </c:extLst>
        </c:ser>
        <c:ser>
          <c:idx val="8"/>
          <c:order val="7"/>
          <c:tx>
            <c:strRef>
              <c:f>Production!$M$11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Production!$N$11:$V$11</c:f>
              <c:numCache>
                <c:formatCode>0.0</c:formatCode>
                <c:ptCount val="9"/>
                <c:pt idx="0">
                  <c:v>7.5937610677679972</c:v>
                </c:pt>
                <c:pt idx="1">
                  <c:v>8.0083513092743956</c:v>
                </c:pt>
                <c:pt idx="2">
                  <c:v>8.0083513092743956</c:v>
                </c:pt>
                <c:pt idx="3">
                  <c:v>8.0083513092743956</c:v>
                </c:pt>
                <c:pt idx="4">
                  <c:v>8.0083513092743956</c:v>
                </c:pt>
                <c:pt idx="5">
                  <c:v>8.0083513092743956</c:v>
                </c:pt>
                <c:pt idx="6">
                  <c:v>8.0083513092743956</c:v>
                </c:pt>
                <c:pt idx="7">
                  <c:v>8.0083513092743956</c:v>
                </c:pt>
                <c:pt idx="8">
                  <c:v>8.0083513092743956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2-406B-9F0B-A22585E41F24}"/>
            </c:ext>
          </c:extLst>
        </c:ser>
        <c:ser>
          <c:idx val="9"/>
          <c:order val="8"/>
          <c:tx>
            <c:strRef>
              <c:f>Production!$M$10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Production!$N$3:$V$3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Production!$N$10:$V$10</c:f>
              <c:numCache>
                <c:formatCode>0.0</c:formatCode>
                <c:ptCount val="9"/>
                <c:pt idx="0">
                  <c:v>63.525599405201667</c:v>
                </c:pt>
                <c:pt idx="1">
                  <c:v>63.525599158572305</c:v>
                </c:pt>
                <c:pt idx="2">
                  <c:v>63.525564067478022</c:v>
                </c:pt>
                <c:pt idx="3">
                  <c:v>63.525599275557923</c:v>
                </c:pt>
                <c:pt idx="4">
                  <c:v>63.52559962573293</c:v>
                </c:pt>
                <c:pt idx="5">
                  <c:v>63.525598193373007</c:v>
                </c:pt>
                <c:pt idx="6">
                  <c:v>63.525598330855409</c:v>
                </c:pt>
                <c:pt idx="7">
                  <c:v>63.525572050287984</c:v>
                </c:pt>
                <c:pt idx="8">
                  <c:v>63.525441732599425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B2-406B-9F0B-A22585E4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76400"/>
        <c:axId val="404180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Production!$M$3</c15:sqref>
                        </c15:formulaRef>
                      </c:ext>
                    </c:extLst>
                    <c:strCache>
                      <c:ptCount val="1"/>
                      <c:pt idx="0">
                        <c:v>Technologie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Production!$N$3:$V$3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2020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  <c:pt idx="7">
                        <c:v>2055</c:v>
                      </c:pt>
                      <c:pt idx="8">
                        <c:v>2060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0B2-406B-9F0B-A22585E41F24}"/>
                  </c:ext>
                </c:extLst>
              </c15:ser>
            </c15:filteredBarSeries>
          </c:ext>
        </c:extLst>
      </c:barChart>
      <c:catAx>
        <c:axId val="4041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0320"/>
        <c:crosses val="autoZero"/>
        <c:auto val="1"/>
        <c:lblAlgn val="ctr"/>
        <c:lblOffset val="100"/>
        <c:noMultiLvlLbl val="0"/>
      </c:catAx>
      <c:valAx>
        <c:axId val="40418032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mix de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Production!$M$15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EEDD8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63E25F-7DF7-439B-9508-596B86BE61C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DB64E5-3BBD-46AE-A275-7973853C17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A7F-4C7E-AE1C-C2E9079F5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A14745-B0E6-4911-857B-5E3256FE75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A7F-4C7E-AE1C-C2E9079F5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DD81E0-510D-43C4-A3BC-C9AECCA750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A7F-4C7E-AE1C-C2E9079F5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720B30-1E05-44F7-B18C-1C2CD30314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A7F-4C7E-AE1C-C2E9079F5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AC584F-8989-4154-AD6E-B817AC1075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A7F-4C7E-AE1C-C2E9079F5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2C7BCC-B4D8-4FC9-9623-7B8C74FEB7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A7F-4C7E-AE1C-C2E9079F55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3E2C1B-05DE-4F3B-9280-BE60EE8AB4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A7F-4C7E-AE1C-C2E9079F55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E6C2BC7-2964-4739-B058-AC0016C52F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A7F-4C7E-AE1C-C2E9079F5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Production!$N$15:$V$15</c:f>
              <c:numCache>
                <c:formatCode>0.0</c:formatCode>
                <c:ptCount val="9"/>
                <c:pt idx="0">
                  <c:v>408.89171938651845</c:v>
                </c:pt>
                <c:pt idx="1">
                  <c:v>395.35639244728503</c:v>
                </c:pt>
                <c:pt idx="2">
                  <c:v>346.43636940222939</c:v>
                </c:pt>
                <c:pt idx="3">
                  <c:v>245.56560021916704</c:v>
                </c:pt>
                <c:pt idx="4">
                  <c:v>184.03407755127705</c:v>
                </c:pt>
                <c:pt idx="5">
                  <c:v>96.410646057635304</c:v>
                </c:pt>
                <c:pt idx="6">
                  <c:v>10.098801347281301</c:v>
                </c:pt>
                <c:pt idx="7">
                  <c:v>9.9087926039413112</c:v>
                </c:pt>
                <c:pt idx="8">
                  <c:v>9.7219555763547394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Production!$N$20:$V$20</c15:f>
                <c15:dlblRangeCache>
                  <c:ptCount val="9"/>
                  <c:pt idx="0">
                    <c:v>74%</c:v>
                  </c:pt>
                  <c:pt idx="1">
                    <c:v>69%</c:v>
                  </c:pt>
                  <c:pt idx="2">
                    <c:v>63%</c:v>
                  </c:pt>
                  <c:pt idx="3">
                    <c:v>49%</c:v>
                  </c:pt>
                  <c:pt idx="4">
                    <c:v>39%</c:v>
                  </c:pt>
                  <c:pt idx="5">
                    <c:v>21%</c:v>
                  </c:pt>
                  <c:pt idx="6">
                    <c:v>2%</c:v>
                  </c:pt>
                  <c:pt idx="7">
                    <c:v>2%</c:v>
                  </c:pt>
                  <c:pt idx="8">
                    <c:v>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B576-4833-AABE-5B1F8BF49F1F}"/>
            </c:ext>
          </c:extLst>
        </c:ser>
        <c:ser>
          <c:idx val="2"/>
          <c:order val="1"/>
          <c:tx>
            <c:strRef>
              <c:f>Production!$M$16</c:f>
              <c:strCache>
                <c:ptCount val="1"/>
                <c:pt idx="0">
                  <c:v>Turbines Gaz</c:v>
                </c:pt>
              </c:strCache>
            </c:strRef>
          </c:tx>
          <c:spPr>
            <a:solidFill>
              <a:srgbClr val="9370DB"/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Production!$N$16:$V$16</c:f>
              <c:numCache>
                <c:formatCode>0.0</c:formatCode>
                <c:ptCount val="9"/>
                <c:pt idx="0">
                  <c:v>0.76320673519765492</c:v>
                </c:pt>
                <c:pt idx="1">
                  <c:v>0.16563309109821808</c:v>
                </c:pt>
                <c:pt idx="2">
                  <c:v>0.33195718741306213</c:v>
                </c:pt>
                <c:pt idx="3">
                  <c:v>0.46922463132547032</c:v>
                </c:pt>
                <c:pt idx="4">
                  <c:v>0.44783683724540951</c:v>
                </c:pt>
                <c:pt idx="5">
                  <c:v>0.50827422538220812</c:v>
                </c:pt>
                <c:pt idx="6">
                  <c:v>0.78100223722833118</c:v>
                </c:pt>
                <c:pt idx="7">
                  <c:v>0.44923576467344023</c:v>
                </c:pt>
                <c:pt idx="8">
                  <c:v>9.6610017431278852E-2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76-4833-AABE-5B1F8BF49F1F}"/>
            </c:ext>
          </c:extLst>
        </c:ser>
        <c:ser>
          <c:idx val="3"/>
          <c:order val="2"/>
          <c:tx>
            <c:strRef>
              <c:f>Production!$M$17</c:f>
              <c:strCache>
                <c:ptCount val="1"/>
                <c:pt idx="0">
                  <c:v>Autres thermiques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Production!$N$17:$V$17</c:f>
              <c:numCache>
                <c:formatCode>0.0</c:formatCode>
                <c:ptCount val="9"/>
                <c:pt idx="0">
                  <c:v>21.215134852492959</c:v>
                </c:pt>
                <c:pt idx="1">
                  <c:v>6.8087513218090745</c:v>
                </c:pt>
                <c:pt idx="2">
                  <c:v>4.4222513219809043</c:v>
                </c:pt>
                <c:pt idx="3">
                  <c:v>2.0357513220763637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76-4833-AABE-5B1F8BF49F1F}"/>
            </c:ext>
          </c:extLst>
        </c:ser>
        <c:ser>
          <c:idx val="4"/>
          <c:order val="3"/>
          <c:tx>
            <c:strRef>
              <c:f>Production!$M$18</c:f>
              <c:strCache>
                <c:ptCount val="1"/>
                <c:pt idx="0">
                  <c:v>Renouvelables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8C663BD-D50B-4CC4-8DAF-57A48FB720C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576-4833-AABE-5B1F8BF49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F818F4-3842-44E2-AF5F-4D4FC8270A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A7F-4C7E-AE1C-C2E9079F5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310D4B-F8AF-43F7-A6D1-0DAC45B0EC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A7F-4C7E-AE1C-C2E9079F5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8CA853A-D769-4C45-8288-F86171281A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A7F-4C7E-AE1C-C2E9079F5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3C9C39-72C4-45A0-B746-FAB6A5D88C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A7F-4C7E-AE1C-C2E9079F5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14BD69-1427-4F31-8CB2-7964C699A7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A7F-4C7E-AE1C-C2E9079F5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3DCF3CA-3BAE-48E0-A7FE-73FD9C45DD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A7F-4C7E-AE1C-C2E9079F55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916DE9-4481-4B81-A367-19F319D665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A7F-4C7E-AE1C-C2E9079F55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1F7C26-6A10-4667-A2CE-DA7F8103C1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A7F-4C7E-AE1C-C2E9079F5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Production!$N$14:$V$14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Production!$N$18:$V$18</c:f>
              <c:numCache>
                <c:formatCode>0.0</c:formatCode>
                <c:ptCount val="9"/>
                <c:pt idx="0">
                  <c:v>118.44256198634558</c:v>
                </c:pt>
                <c:pt idx="1">
                  <c:v>167.56969325039188</c:v>
                </c:pt>
                <c:pt idx="2">
                  <c:v>201.87390471755603</c:v>
                </c:pt>
                <c:pt idx="3">
                  <c:v>249.39389799037505</c:v>
                </c:pt>
                <c:pt idx="4">
                  <c:v>285.27911058358569</c:v>
                </c:pt>
                <c:pt idx="5">
                  <c:v>359.50432187632407</c:v>
                </c:pt>
                <c:pt idx="6">
                  <c:v>400.07325094898692</c:v>
                </c:pt>
                <c:pt idx="7">
                  <c:v>435.64116824256774</c:v>
                </c:pt>
                <c:pt idx="8">
                  <c:v>477.00929477119035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Production!$N$19:$V$19</c15:f>
                <c15:dlblRangeCache>
                  <c:ptCount val="9"/>
                  <c:pt idx="0">
                    <c:v>22%</c:v>
                  </c:pt>
                  <c:pt idx="1">
                    <c:v>29%</c:v>
                  </c:pt>
                  <c:pt idx="2">
                    <c:v>37%</c:v>
                  </c:pt>
                  <c:pt idx="3">
                    <c:v>50%</c:v>
                  </c:pt>
                  <c:pt idx="4">
                    <c:v>61%</c:v>
                  </c:pt>
                  <c:pt idx="5">
                    <c:v>79%</c:v>
                  </c:pt>
                  <c:pt idx="6">
                    <c:v>97%</c:v>
                  </c:pt>
                  <c:pt idx="7">
                    <c:v>98%</c:v>
                  </c:pt>
                  <c:pt idx="8">
                    <c:v>98%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576-4833-AABE-5B1F8BF4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181104"/>
        <c:axId val="404174832"/>
        <c:extLst/>
      </c:barChart>
      <c:catAx>
        <c:axId val="4041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74832"/>
        <c:crosses val="autoZero"/>
        <c:auto val="1"/>
        <c:lblAlgn val="ctr"/>
        <c:lblOffset val="100"/>
        <c:noMultiLvlLbl val="0"/>
      </c:catAx>
      <c:valAx>
        <c:axId val="404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usage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Consommation!$M$4</c:f>
              <c:strCache>
                <c:ptCount val="1"/>
                <c:pt idx="0">
                  <c:v>Chauffage Joule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Consommation!$N$4:$V$4</c:f>
              <c:numCache>
                <c:formatCode>0.0</c:formatCode>
                <c:ptCount val="9"/>
                <c:pt idx="0">
                  <c:v>48.557467170194798</c:v>
                </c:pt>
                <c:pt idx="1">
                  <c:v>36.850023514066194</c:v>
                </c:pt>
                <c:pt idx="2">
                  <c:v>24.826305111289187</c:v>
                </c:pt>
                <c:pt idx="3">
                  <c:v>20.243482255623093</c:v>
                </c:pt>
                <c:pt idx="4">
                  <c:v>15.610241651848277</c:v>
                </c:pt>
                <c:pt idx="5">
                  <c:v>13.98853348124428</c:v>
                </c:pt>
                <c:pt idx="6">
                  <c:v>12.366885874581815</c:v>
                </c:pt>
                <c:pt idx="7">
                  <c:v>12.366904223371662</c:v>
                </c:pt>
                <c:pt idx="8">
                  <c:v>12.366927479823907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2-4B15-AAEE-F56E6E9CF2FC}"/>
            </c:ext>
          </c:extLst>
        </c:ser>
        <c:ser>
          <c:idx val="1"/>
          <c:order val="1"/>
          <c:tx>
            <c:strRef>
              <c:f>Consommation!$M$5</c:f>
              <c:strCache>
                <c:ptCount val="1"/>
                <c:pt idx="0">
                  <c:v>Chauffage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Consommation!$N$5:$V$5</c:f>
              <c:numCache>
                <c:formatCode>0.0</c:formatCode>
                <c:ptCount val="9"/>
                <c:pt idx="0">
                  <c:v>12.215697726738448</c:v>
                </c:pt>
                <c:pt idx="1">
                  <c:v>22.18114980866245</c:v>
                </c:pt>
                <c:pt idx="2">
                  <c:v>32.22370557372524</c:v>
                </c:pt>
                <c:pt idx="3">
                  <c:v>32.22995687940702</c:v>
                </c:pt>
                <c:pt idx="4">
                  <c:v>32.235041448358182</c:v>
                </c:pt>
                <c:pt idx="5">
                  <c:v>31.052589357733009</c:v>
                </c:pt>
                <c:pt idx="6">
                  <c:v>29.868268486869425</c:v>
                </c:pt>
                <c:pt idx="7">
                  <c:v>29.87222482365042</c:v>
                </c:pt>
                <c:pt idx="8">
                  <c:v>29.87308600529024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2-4B15-AAEE-F56E6E9CF2FC}"/>
            </c:ext>
          </c:extLst>
        </c:ser>
        <c:ser>
          <c:idx val="2"/>
          <c:order val="2"/>
          <c:tx>
            <c:strRef>
              <c:f>Consommation!$M$6</c:f>
              <c:strCache>
                <c:ptCount val="1"/>
                <c:pt idx="0">
                  <c:v>ECS et produits blancs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Consommation!$N$6:$V$6</c:f>
              <c:numCache>
                <c:formatCode>0.0</c:formatCode>
                <c:ptCount val="9"/>
                <c:pt idx="0">
                  <c:v>117.93597600011594</c:v>
                </c:pt>
                <c:pt idx="1">
                  <c:v>106.1271344258883</c:v>
                </c:pt>
                <c:pt idx="2">
                  <c:v>94.334174420956273</c:v>
                </c:pt>
                <c:pt idx="3">
                  <c:v>85.82001323616629</c:v>
                </c:pt>
                <c:pt idx="4">
                  <c:v>77.305381845348734</c:v>
                </c:pt>
                <c:pt idx="5">
                  <c:v>72.596563009974261</c:v>
                </c:pt>
                <c:pt idx="6">
                  <c:v>67.886182407558351</c:v>
                </c:pt>
                <c:pt idx="7">
                  <c:v>67.886443397419782</c:v>
                </c:pt>
                <c:pt idx="8">
                  <c:v>67.887213396023412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2-4B15-AAEE-F56E6E9CF2FC}"/>
            </c:ext>
          </c:extLst>
        </c:ser>
        <c:ser>
          <c:idx val="3"/>
          <c:order val="3"/>
          <c:tx>
            <c:strRef>
              <c:f>Consommation!$M$7</c:f>
              <c:strCache>
                <c:ptCount val="1"/>
                <c:pt idx="0">
                  <c:v>Climatisation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Consommation!$N$7:$V$7</c:f>
              <c:numCache>
                <c:formatCode>0.0</c:formatCode>
                <c:ptCount val="9"/>
                <c:pt idx="0">
                  <c:v>25.811986001152157</c:v>
                </c:pt>
                <c:pt idx="1">
                  <c:v>20.265899595128946</c:v>
                </c:pt>
                <c:pt idx="2">
                  <c:v>14.719988241102739</c:v>
                </c:pt>
                <c:pt idx="3">
                  <c:v>14.142089306614373</c:v>
                </c:pt>
                <c:pt idx="4">
                  <c:v>13.564213094988737</c:v>
                </c:pt>
                <c:pt idx="5">
                  <c:v>13.499329407467705</c:v>
                </c:pt>
                <c:pt idx="6">
                  <c:v>13.434435630064767</c:v>
                </c:pt>
                <c:pt idx="7">
                  <c:v>13.434451818360056</c:v>
                </c:pt>
                <c:pt idx="8">
                  <c:v>13.434466272341178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2-4B15-AAEE-F56E6E9CF2FC}"/>
            </c:ext>
          </c:extLst>
        </c:ser>
        <c:ser>
          <c:idx val="4"/>
          <c:order val="4"/>
          <c:tx>
            <c:strRef>
              <c:f>Consommation!$M$8</c:f>
              <c:strCache>
                <c:ptCount val="1"/>
                <c:pt idx="0">
                  <c:v>Véhicules électriques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Consommation!$N$8:$V$8</c:f>
              <c:numCache>
                <c:formatCode>0.0</c:formatCode>
                <c:ptCount val="9"/>
                <c:pt idx="0">
                  <c:v>0.32384198907452666</c:v>
                </c:pt>
                <c:pt idx="1">
                  <c:v>7.7720839262043286</c:v>
                </c:pt>
                <c:pt idx="2">
                  <c:v>15.219349826817735</c:v>
                </c:pt>
                <c:pt idx="3">
                  <c:v>20.451976178412238</c:v>
                </c:pt>
                <c:pt idx="4">
                  <c:v>25.684177802348984</c:v>
                </c:pt>
                <c:pt idx="5">
                  <c:v>30.913284866842041</c:v>
                </c:pt>
                <c:pt idx="6">
                  <c:v>36.140205204575537</c:v>
                </c:pt>
                <c:pt idx="7">
                  <c:v>36.140818519805094</c:v>
                </c:pt>
                <c:pt idx="8">
                  <c:v>36.141716086749469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2-4B15-AAEE-F56E6E9CF2FC}"/>
            </c:ext>
          </c:extLst>
        </c:ser>
        <c:ser>
          <c:idx val="6"/>
          <c:order val="5"/>
          <c:tx>
            <c:strRef>
              <c:f>Consommation!$M$9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Consommation!$N$9:$V$9</c:f>
              <c:numCache>
                <c:formatCode>0.0</c:formatCode>
                <c:ptCount val="9"/>
                <c:pt idx="0">
                  <c:v>127.4017550000211</c:v>
                </c:pt>
                <c:pt idx="1">
                  <c:v>116.72887499998447</c:v>
                </c:pt>
                <c:pt idx="2">
                  <c:v>106.05598699994965</c:v>
                </c:pt>
                <c:pt idx="3">
                  <c:v>98.252987000037805</c:v>
                </c:pt>
                <c:pt idx="4">
                  <c:v>90.449988999992783</c:v>
                </c:pt>
                <c:pt idx="5">
                  <c:v>82.646990999979792</c:v>
                </c:pt>
                <c:pt idx="6">
                  <c:v>74.843988000008494</c:v>
                </c:pt>
                <c:pt idx="7">
                  <c:v>74.843988000008494</c:v>
                </c:pt>
                <c:pt idx="8">
                  <c:v>74.843988000008494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72-4B15-AAEE-F56E6E9CF2FC}"/>
            </c:ext>
          </c:extLst>
        </c:ser>
        <c:ser>
          <c:idx val="7"/>
          <c:order val="6"/>
          <c:tx>
            <c:strRef>
              <c:f>Consommation!$M$10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Consommation!$N$10:$V$10</c:f>
              <c:numCache>
                <c:formatCode>0.0</c:formatCode>
                <c:ptCount val="9"/>
                <c:pt idx="0">
                  <c:v>135.43197799998015</c:v>
                </c:pt>
                <c:pt idx="1">
                  <c:v>123.00656999996436</c:v>
                </c:pt>
                <c:pt idx="2">
                  <c:v>110.58116900000716</c:v>
                </c:pt>
                <c:pt idx="3">
                  <c:v>110.42456700000045</c:v>
                </c:pt>
                <c:pt idx="4">
                  <c:v>110.26797099997903</c:v>
                </c:pt>
                <c:pt idx="5">
                  <c:v>104.7653710000625</c:v>
                </c:pt>
                <c:pt idx="6">
                  <c:v>99.262767999897306</c:v>
                </c:pt>
                <c:pt idx="7">
                  <c:v>99.262768999947156</c:v>
                </c:pt>
                <c:pt idx="8">
                  <c:v>99.262772000019424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72-4B15-AAEE-F56E6E9CF2FC}"/>
            </c:ext>
          </c:extLst>
        </c:ser>
        <c:ser>
          <c:idx val="8"/>
          <c:order val="7"/>
          <c:tx>
            <c:strRef>
              <c:f>Consommation!$M$11</c:f>
              <c:strCache>
                <c:ptCount val="1"/>
                <c:pt idx="0">
                  <c:v>Electrolyseurs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Consommation!$N$3:$V$3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Consommation!$N$11:$V$11</c:f>
              <c:numCache>
                <c:formatCode>0.0</c:formatCode>
                <c:ptCount val="9"/>
                <c:pt idx="0">
                  <c:v>0</c:v>
                </c:pt>
                <c:pt idx="1">
                  <c:v>6.8153457982483898</c:v>
                </c:pt>
                <c:pt idx="2">
                  <c:v>13.899760683557698</c:v>
                </c:pt>
                <c:pt idx="3">
                  <c:v>23.651294679200308</c:v>
                </c:pt>
                <c:pt idx="4">
                  <c:v>34.88488683354624</c:v>
                </c:pt>
                <c:pt idx="5">
                  <c:v>55.766344974725293</c:v>
                </c:pt>
                <c:pt idx="6">
                  <c:v>67.583308335023759</c:v>
                </c:pt>
                <c:pt idx="7">
                  <c:v>77.872009202849625</c:v>
                </c:pt>
                <c:pt idx="8">
                  <c:v>87.13798722675169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72-4B15-AAEE-F56E6E9C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5200"/>
        <c:axId val="412478336"/>
        <c:extLst/>
      </c:barChart>
      <c:catAx>
        <c:axId val="41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8336"/>
        <c:crosses val="autoZero"/>
        <c:auto val="1"/>
        <c:lblAlgn val="ctr"/>
        <c:lblOffset val="100"/>
        <c:noMultiLvlLbl val="0"/>
      </c:catAx>
      <c:valAx>
        <c:axId val="4124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 par pilotage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Consommation!$M$24</c:f>
              <c:strCache>
                <c:ptCount val="1"/>
                <c:pt idx="0">
                  <c:v>Consommations non-pilotables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Consommation!$N$24:$V$24</c:f>
              <c:numCache>
                <c:formatCode>0.0</c:formatCode>
                <c:ptCount val="9"/>
                <c:pt idx="0">
                  <c:v>442.15957721030145</c:v>
                </c:pt>
                <c:pt idx="1">
                  <c:v>370.12481182072588</c:v>
                </c:pt>
                <c:pt idx="2">
                  <c:v>308.00163880919587</c:v>
                </c:pt>
                <c:pt idx="3">
                  <c:v>287.65926575919389</c:v>
                </c:pt>
                <c:pt idx="4">
                  <c:v>268.13702817631349</c:v>
                </c:pt>
                <c:pt idx="5">
                  <c:v>246.61840916802896</c:v>
                </c:pt>
                <c:pt idx="6">
                  <c:v>224.05444605764612</c:v>
                </c:pt>
                <c:pt idx="7">
                  <c:v>224.05442593659421</c:v>
                </c:pt>
                <c:pt idx="8">
                  <c:v>224.05441513522521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3-4509-8289-2250EF46BD0B}"/>
            </c:ext>
          </c:extLst>
        </c:ser>
        <c:ser>
          <c:idx val="5"/>
          <c:order val="1"/>
          <c:tx>
            <c:strRef>
              <c:f>Consommation!$M$26</c:f>
              <c:strCache>
                <c:ptCount val="1"/>
                <c:pt idx="0">
                  <c:v>Electrolyseurs quasi-base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Consommation!$N$26:$V$26</c:f>
              <c:numCache>
                <c:formatCode>0.0</c:formatCode>
                <c:ptCount val="9"/>
                <c:pt idx="0">
                  <c:v>0</c:v>
                </c:pt>
                <c:pt idx="1">
                  <c:v>0.73467347035013986</c:v>
                </c:pt>
                <c:pt idx="2">
                  <c:v>1.4892890312383527</c:v>
                </c:pt>
                <c:pt idx="3">
                  <c:v>1.6476058378040175</c:v>
                </c:pt>
                <c:pt idx="4">
                  <c:v>1.9211079561228579</c:v>
                </c:pt>
                <c:pt idx="5">
                  <c:v>2.2509085651950258</c:v>
                </c:pt>
                <c:pt idx="6">
                  <c:v>2.5215291279967462</c:v>
                </c:pt>
                <c:pt idx="7">
                  <c:v>2.5647138806778367</c:v>
                </c:pt>
                <c:pt idx="8">
                  <c:v>2.609566258229032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F3-9C6C-502FA187ABBF}"/>
            </c:ext>
          </c:extLst>
        </c:ser>
        <c:ser>
          <c:idx val="0"/>
          <c:order val="2"/>
          <c:tx>
            <c:strRef>
              <c:f>Consommation!$M$19</c:f>
              <c:strCache>
                <c:ptCount val="1"/>
                <c:pt idx="0">
                  <c:v>Chauffage pilotable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Consommation!$N$19:$V$19</c:f>
              <c:numCache>
                <c:formatCode>0.0</c:formatCode>
                <c:ptCount val="9"/>
                <c:pt idx="0">
                  <c:v>0</c:v>
                </c:pt>
                <c:pt idx="1">
                  <c:v>5.9060439312783082</c:v>
                </c:pt>
                <c:pt idx="2">
                  <c:v>11.420988180037504</c:v>
                </c:pt>
                <c:pt idx="3">
                  <c:v>13.133577335253175</c:v>
                </c:pt>
                <c:pt idx="4">
                  <c:v>14.371555915974822</c:v>
                </c:pt>
                <c:pt idx="5">
                  <c:v>15.782767251048332</c:v>
                </c:pt>
                <c:pt idx="6">
                  <c:v>16.911430103981509</c:v>
                </c:pt>
                <c:pt idx="7">
                  <c:v>16.915425909510176</c:v>
                </c:pt>
                <c:pt idx="8">
                  <c:v>16.916330151639322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3-4509-8289-2250EF46BD0B}"/>
            </c:ext>
          </c:extLst>
        </c:ser>
        <c:ser>
          <c:idx val="1"/>
          <c:order val="3"/>
          <c:tx>
            <c:strRef>
              <c:f>Consommation!$M$20</c:f>
              <c:strCache>
                <c:ptCount val="1"/>
                <c:pt idx="0">
                  <c:v>Climatisation pilotable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Consommation!$N$20:$V$20</c:f>
              <c:numCache>
                <c:formatCode>0.0</c:formatCode>
                <c:ptCount val="9"/>
                <c:pt idx="0">
                  <c:v>0</c:v>
                </c:pt>
                <c:pt idx="1">
                  <c:v>2.0263295960424643</c:v>
                </c:pt>
                <c:pt idx="2">
                  <c:v>2.9436782412669107</c:v>
                </c:pt>
                <c:pt idx="3">
                  <c:v>3.5351523062704229</c:v>
                </c:pt>
                <c:pt idx="4">
                  <c:v>4.0688640954390118</c:v>
                </c:pt>
                <c:pt idx="5">
                  <c:v>4.7243434078015918</c:v>
                </c:pt>
                <c:pt idx="6">
                  <c:v>5.3733276299218034</c:v>
                </c:pt>
                <c:pt idx="7">
                  <c:v>5.3733448187988122</c:v>
                </c:pt>
                <c:pt idx="8">
                  <c:v>5.3733572724973246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3-4509-8289-2250EF46BD0B}"/>
            </c:ext>
          </c:extLst>
        </c:ser>
        <c:ser>
          <c:idx val="2"/>
          <c:order val="4"/>
          <c:tx>
            <c:strRef>
              <c:f>Consommation!$M$21</c:f>
              <c:strCache>
                <c:ptCount val="1"/>
                <c:pt idx="0">
                  <c:v>ECS et produits blancs pilotables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Consommation!$N$21:$V$21</c:f>
              <c:numCache>
                <c:formatCode>0.0</c:formatCode>
                <c:ptCount val="9"/>
                <c:pt idx="0">
                  <c:v>0</c:v>
                </c:pt>
                <c:pt idx="1">
                  <c:v>18.459236425830497</c:v>
                </c:pt>
                <c:pt idx="2">
                  <c:v>29.372194420950187</c:v>
                </c:pt>
                <c:pt idx="3">
                  <c:v>28.328989236155117</c:v>
                </c:pt>
                <c:pt idx="4">
                  <c:v>27.573562845350111</c:v>
                </c:pt>
                <c:pt idx="5">
                  <c:v>27.635805009928774</c:v>
                </c:pt>
                <c:pt idx="6">
                  <c:v>28.371707407553018</c:v>
                </c:pt>
                <c:pt idx="7">
                  <c:v>28.371966397414511</c:v>
                </c:pt>
                <c:pt idx="8">
                  <c:v>28.372734396014508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3-4509-8289-2250EF46BD0B}"/>
            </c:ext>
          </c:extLst>
        </c:ser>
        <c:ser>
          <c:idx val="3"/>
          <c:order val="5"/>
          <c:tx>
            <c:strRef>
              <c:f>Consommation!$M$22</c:f>
              <c:strCache>
                <c:ptCount val="1"/>
                <c:pt idx="0">
                  <c:v>Véhicules électriques pilotables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Consommation!$N$22:$V$22</c:f>
              <c:numCache>
                <c:formatCode>0.0</c:formatCode>
                <c:ptCount val="9"/>
                <c:pt idx="0">
                  <c:v>3.8776676976429732E-2</c:v>
                </c:pt>
                <c:pt idx="1">
                  <c:v>1.3966544960237854</c:v>
                </c:pt>
                <c:pt idx="2">
                  <c:v>3.7997855224197985</c:v>
                </c:pt>
                <c:pt idx="3">
                  <c:v>7.1505692193488484</c:v>
                </c:pt>
                <c:pt idx="4">
                  <c:v>10.263509809780805</c:v>
                </c:pt>
                <c:pt idx="5">
                  <c:v>15.444017286505114</c:v>
                </c:pt>
                <c:pt idx="6">
                  <c:v>21.66982840444901</c:v>
                </c:pt>
                <c:pt idx="7">
                  <c:v>21.670442720240729</c:v>
                </c:pt>
                <c:pt idx="8">
                  <c:v>21.671338284875524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3-4509-8289-2250EF46BD0B}"/>
            </c:ext>
          </c:extLst>
        </c:ser>
        <c:ser>
          <c:idx val="4"/>
          <c:order val="6"/>
          <c:tx>
            <c:strRef>
              <c:f>Consommation!$M$23</c:f>
              <c:strCache>
                <c:ptCount val="1"/>
                <c:pt idx="0">
                  <c:v>Industrie pilotable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Consommation!$N$23:$V$23</c:f>
              <c:numCache>
                <c:formatCode>0.0</c:formatCode>
                <c:ptCount val="9"/>
                <c:pt idx="0">
                  <c:v>25.480347999999172</c:v>
                </c:pt>
                <c:pt idx="1">
                  <c:v>35.018659999998114</c:v>
                </c:pt>
                <c:pt idx="2">
                  <c:v>42.422393999977736</c:v>
                </c:pt>
                <c:pt idx="3">
                  <c:v>41.757518000039852</c:v>
                </c:pt>
                <c:pt idx="4">
                  <c:v>40.7024950000065</c:v>
                </c:pt>
                <c:pt idx="5">
                  <c:v>39.257319999990806</c:v>
                </c:pt>
                <c:pt idx="6">
                  <c:v>37.421994000004247</c:v>
                </c:pt>
                <c:pt idx="7">
                  <c:v>37.421994000004247</c:v>
                </c:pt>
                <c:pt idx="8">
                  <c:v>37.421994000004247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3-4509-8289-2250EF46BD0B}"/>
            </c:ext>
          </c:extLst>
        </c:ser>
        <c:ser>
          <c:idx val="7"/>
          <c:order val="7"/>
          <c:tx>
            <c:strRef>
              <c:f>Consommation!$M$25</c:f>
              <c:strCache>
                <c:ptCount val="1"/>
                <c:pt idx="0">
                  <c:v>Electrolyseurs optimisés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Consommation!$N$18:$V$18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Consommation!$N$25:$V$25</c:f>
              <c:numCache>
                <c:formatCode>0.0</c:formatCode>
                <c:ptCount val="9"/>
                <c:pt idx="0">
                  <c:v>0</c:v>
                </c:pt>
                <c:pt idx="1">
                  <c:v>6.0806723278982497</c:v>
                </c:pt>
                <c:pt idx="2">
                  <c:v>12.410471652319345</c:v>
                </c:pt>
                <c:pt idx="3">
                  <c:v>22.00368884139629</c:v>
                </c:pt>
                <c:pt idx="4">
                  <c:v>32.96377887742338</c:v>
                </c:pt>
                <c:pt idx="5">
                  <c:v>53.515436409530267</c:v>
                </c:pt>
                <c:pt idx="6">
                  <c:v>65.061779207027016</c:v>
                </c:pt>
                <c:pt idx="7">
                  <c:v>75.307295322171782</c:v>
                </c:pt>
                <c:pt idx="8">
                  <c:v>84.528420968522653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3-4509-8289-2250EF46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77552"/>
        <c:axId val="412473240"/>
        <c:extLst/>
      </c:barChart>
      <c:catAx>
        <c:axId val="4124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3240"/>
        <c:crosses val="autoZero"/>
        <c:auto val="1"/>
        <c:lblAlgn val="ctr"/>
        <c:lblOffset val="100"/>
        <c:noMultiLvlLbl val="0"/>
      </c:catAx>
      <c:valAx>
        <c:axId val="4124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Exports nets</a:t>
            </a:r>
          </a:p>
        </c:rich>
      </c:tx>
      <c:layout>
        <c:manualLayout>
          <c:xMode val="edge"/>
          <c:yMode val="edge"/>
          <c:x val="0.44257710724295196"/>
          <c:y val="2.541318868818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370237881509258E-2"/>
          <c:y val="0.12329878854417756"/>
          <c:w val="0.89421518716036186"/>
          <c:h val="0.713965219280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'Echanges européens'!$B$5</c:f>
              <c:strCache>
                <c:ptCount val="1"/>
                <c:pt idx="0">
                  <c:v>Bilan exportateur net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'Echanges européens'!$C$2:$K$2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'Echanges européens'!$C$5:$K$5</c:f>
              <c:numCache>
                <c:formatCode>0</c:formatCode>
                <c:ptCount val="9"/>
                <c:pt idx="0">
                  <c:v>81.172395663912795</c:v>
                </c:pt>
                <c:pt idx="1">
                  <c:v>129.28835970943399</c:v>
                </c:pt>
                <c:pt idx="2">
                  <c:v>139.38324830112288</c:v>
                </c:pt>
                <c:pt idx="3">
                  <c:v>89.118273179093507</c:v>
                </c:pt>
                <c:pt idx="4">
                  <c:v>66.079258082545991</c:v>
                </c:pt>
                <c:pt idx="5">
                  <c:v>46.200778937100196</c:v>
                </c:pt>
                <c:pt idx="6">
                  <c:v>4.2228250704839922</c:v>
                </c:pt>
                <c:pt idx="7">
                  <c:v>27.335654441756986</c:v>
                </c:pt>
                <c:pt idx="8">
                  <c:v>57.288790363665981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8-43F4-A66D-114DA2C0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473632"/>
        <c:axId val="412475984"/>
      </c:barChart>
      <c:catAx>
        <c:axId val="4124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Années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75984"/>
        <c:crosses val="autoZero"/>
        <c:auto val="1"/>
        <c:lblAlgn val="ctr"/>
        <c:lblOffset val="100"/>
        <c:noMultiLvlLbl val="0"/>
      </c:catAx>
      <c:valAx>
        <c:axId val="412475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d'exports nets (TWh)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800122377175315E-2"/>
              <c:y val="0.1235699287589051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12473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14407</xdr:colOff>
      <xdr:row>1</xdr:row>
      <xdr:rowOff>22412</xdr:rowOff>
    </xdr:from>
    <xdr:to>
      <xdr:col>24</xdr:col>
      <xdr:colOff>150478</xdr:colOff>
      <xdr:row>21</xdr:row>
      <xdr:rowOff>22412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795619</xdr:colOff>
      <xdr:row>45</xdr:row>
      <xdr:rowOff>145676</xdr:rowOff>
    </xdr:from>
    <xdr:to>
      <xdr:col>23</xdr:col>
      <xdr:colOff>628329</xdr:colOff>
      <xdr:row>66</xdr:row>
      <xdr:rowOff>175292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739589</xdr:colOff>
      <xdr:row>23</xdr:row>
      <xdr:rowOff>123264</xdr:rowOff>
    </xdr:from>
    <xdr:to>
      <xdr:col>23</xdr:col>
      <xdr:colOff>572299</xdr:colOff>
      <xdr:row>44</xdr:row>
      <xdr:rowOff>164086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739588</xdr:colOff>
      <xdr:row>67</xdr:row>
      <xdr:rowOff>156882</xdr:rowOff>
    </xdr:from>
    <xdr:to>
      <xdr:col>23</xdr:col>
      <xdr:colOff>572298</xdr:colOff>
      <xdr:row>82</xdr:row>
      <xdr:rowOff>145676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993322</xdr:colOff>
      <xdr:row>23</xdr:row>
      <xdr:rowOff>246</xdr:rowOff>
    </xdr:from>
    <xdr:to>
      <xdr:col>22</xdr:col>
      <xdr:colOff>217715</xdr:colOff>
      <xdr:row>44</xdr:row>
      <xdr:rowOff>106384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22</xdr:col>
      <xdr:colOff>228847</xdr:colOff>
      <xdr:row>68</xdr:row>
      <xdr:rowOff>106138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23502</xdr:colOff>
      <xdr:row>28</xdr:row>
      <xdr:rowOff>34883</xdr:rowOff>
    </xdr:from>
    <xdr:to>
      <xdr:col>23</xdr:col>
      <xdr:colOff>131123</xdr:colOff>
      <xdr:row>45</xdr:row>
      <xdr:rowOff>141021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415637</xdr:colOff>
      <xdr:row>25</xdr:row>
      <xdr:rowOff>86591</xdr:rowOff>
    </xdr:from>
    <xdr:to>
      <xdr:col>9</xdr:col>
      <xdr:colOff>107621</xdr:colOff>
      <xdr:row>43</xdr:row>
      <xdr:rowOff>2229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27</xdr:row>
      <xdr:rowOff>123265</xdr:rowOff>
    </xdr:from>
    <xdr:to>
      <xdr:col>19</xdr:col>
      <xdr:colOff>347382</xdr:colOff>
      <xdr:row>41</xdr:row>
      <xdr:rowOff>123265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924821</xdr:colOff>
      <xdr:row>24</xdr:row>
      <xdr:rowOff>143389</xdr:rowOff>
    </xdr:from>
    <xdr:to>
      <xdr:col>8</xdr:col>
      <xdr:colOff>241119</xdr:colOff>
      <xdr:row>43</xdr:row>
      <xdr:rowOff>95559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97043</xdr:colOff>
      <xdr:row>4</xdr:row>
      <xdr:rowOff>54124</xdr:rowOff>
    </xdr:from>
    <xdr:to>
      <xdr:col>20</xdr:col>
      <xdr:colOff>1096270</xdr:colOff>
      <xdr:row>22</xdr:row>
      <xdr:rowOff>132564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12</xdr:row>
      <xdr:rowOff>95250</xdr:rowOff>
    </xdr:from>
    <xdr:to>
      <xdr:col>8</xdr:col>
      <xdr:colOff>209550</xdr:colOff>
      <xdr:row>26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EME%20-%20Trajectoires%202020\09_ResultsAnalysis\Fichiers%20de%20sortie\EnergieRessource_S3Nuke\EnergieRessource_S3Nu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é"/>
      <sheetName val="Investissements"/>
      <sheetName val="Production"/>
      <sheetName val="Taux de charge"/>
      <sheetName val="Annexe"/>
      <sheetName val="Consommation"/>
      <sheetName val="Echanges européens"/>
      <sheetName val="Ecrêtement"/>
      <sheetName val="CO2_Emissions"/>
      <sheetName val="Coûts marginaux"/>
      <sheetName val="Europe"/>
      <sheetName val="Prix de Vente_annuel"/>
      <sheetName val="Prix de Vente_trajectoire"/>
      <sheetName val="LCOE"/>
      <sheetName val="Prod_TWh"/>
      <sheetName val="Installé_CAPA_MW"/>
      <sheetName val="Coûts d'investissements"/>
      <sheetName val="Passage Pointe"/>
      <sheetName val="OutputSG_Prod_Wh"/>
      <sheetName val="OutputSG_Capa_W"/>
      <sheetName val="Output_SG_EU"/>
      <sheetName val="Output_SG_Prices"/>
    </sheetNames>
    <sheetDataSet>
      <sheetData sheetId="0" refreshError="1"/>
      <sheetData sheetId="1" refreshError="1"/>
      <sheetData sheetId="2">
        <row r="4">
          <cell r="N4">
            <v>399.48335984341105</v>
          </cell>
        </row>
      </sheetData>
      <sheetData sheetId="3" refreshError="1"/>
      <sheetData sheetId="4">
        <row r="2">
          <cell r="G2">
            <v>9.9999999999999995E-7</v>
          </cell>
        </row>
        <row r="3">
          <cell r="G3">
            <v>1E-3</v>
          </cell>
        </row>
        <row r="4">
          <cell r="G4">
            <v>9.9999999999999998E-13</v>
          </cell>
        </row>
      </sheetData>
      <sheetData sheetId="5" refreshError="1"/>
      <sheetData sheetId="6">
        <row r="3">
          <cell r="C3">
            <v>128.11038139019101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B2:AJ78"/>
  <sheetViews>
    <sheetView tabSelected="1" topLeftCell="A25" zoomScale="115" zoomScaleNormal="115" workbookViewId="0">
      <selection activeCell="B47" sqref="B47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7.77734375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24.77734375" customWidth="1"/>
  </cols>
  <sheetData>
    <row r="2" spans="2:36" x14ac:dyDescent="0.3">
      <c r="C2" s="114" t="s">
        <v>85</v>
      </c>
      <c r="D2" s="115"/>
      <c r="E2" s="115"/>
      <c r="F2" s="115"/>
      <c r="G2" s="115"/>
      <c r="H2" s="115"/>
      <c r="I2" s="115"/>
      <c r="J2" s="115"/>
      <c r="K2" s="116"/>
      <c r="AB2" s="111" t="s">
        <v>143</v>
      </c>
      <c r="AC2" s="112"/>
      <c r="AD2" s="112"/>
      <c r="AE2" s="112"/>
      <c r="AF2" s="112"/>
      <c r="AG2" s="112"/>
      <c r="AH2" s="112"/>
      <c r="AI2" s="112"/>
      <c r="AJ2" s="113"/>
    </row>
    <row r="3" spans="2:36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31"/>
      <c r="N3" s="32"/>
      <c r="AA3" s="97" t="s">
        <v>20</v>
      </c>
      <c r="AB3" s="30">
        <v>2020</v>
      </c>
      <c r="AC3" s="27">
        <v>2025</v>
      </c>
      <c r="AD3" s="27">
        <v>2030</v>
      </c>
      <c r="AE3" s="27">
        <v>2035</v>
      </c>
      <c r="AF3" s="27">
        <v>2040</v>
      </c>
      <c r="AG3" s="27">
        <v>2045</v>
      </c>
      <c r="AH3" s="27">
        <v>2050</v>
      </c>
      <c r="AI3" s="27">
        <v>2055</v>
      </c>
      <c r="AJ3" s="28">
        <v>2060</v>
      </c>
    </row>
    <row r="4" spans="2:36" x14ac:dyDescent="0.3">
      <c r="B4" s="16" t="s">
        <v>21</v>
      </c>
      <c r="C4" s="54">
        <v>61.370000000000005</v>
      </c>
      <c r="D4" s="55">
        <v>62.970000000000006</v>
      </c>
      <c r="E4" s="55">
        <v>58.850000000008812</v>
      </c>
      <c r="F4" s="55">
        <v>40.412876959078936</v>
      </c>
      <c r="G4" s="55">
        <v>30.47500012019006</v>
      </c>
      <c r="H4" s="55">
        <v>16.037500000582146</v>
      </c>
      <c r="I4" s="55">
        <v>1.6</v>
      </c>
      <c r="J4" s="55">
        <v>1.6</v>
      </c>
      <c r="K4" s="79">
        <v>1.6</v>
      </c>
      <c r="M4" s="31"/>
      <c r="AA4" s="46" t="s">
        <v>141</v>
      </c>
      <c r="AB4" s="54">
        <v>0</v>
      </c>
      <c r="AC4" s="55">
        <v>0</v>
      </c>
      <c r="AD4" s="55">
        <v>10.885000000008802</v>
      </c>
      <c r="AE4" s="55">
        <v>15.567876840506601</v>
      </c>
      <c r="AF4" s="55">
        <v>13.3071231615369</v>
      </c>
      <c r="AG4" s="55">
        <v>1.13037683554048</v>
      </c>
      <c r="AH4" s="55">
        <v>0</v>
      </c>
      <c r="AI4" s="55">
        <v>0</v>
      </c>
      <c r="AJ4" s="79">
        <v>0</v>
      </c>
    </row>
    <row r="5" spans="2:36" x14ac:dyDescent="0.3">
      <c r="B5" s="16" t="s">
        <v>57</v>
      </c>
      <c r="C5" s="53">
        <v>6.1640014823452782</v>
      </c>
      <c r="D5" s="56">
        <v>6.1640051609992552</v>
      </c>
      <c r="E5" s="56">
        <v>6.3132353752149308</v>
      </c>
      <c r="F5" s="56">
        <v>5.5252362597763343</v>
      </c>
      <c r="G5" s="56">
        <v>3.3402362683986579</v>
      </c>
      <c r="H5" s="56">
        <v>0.72423627722046025</v>
      </c>
      <c r="I5" s="56">
        <v>0.26141576302251829</v>
      </c>
      <c r="J5" s="56">
        <v>0.26141208752845752</v>
      </c>
      <c r="K5" s="57">
        <v>0.11218188636132266</v>
      </c>
      <c r="M5" s="31"/>
      <c r="N5" s="32"/>
      <c r="AA5" s="16" t="s">
        <v>77</v>
      </c>
      <c r="AB5" s="53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7">
        <v>0</v>
      </c>
    </row>
    <row r="6" spans="2:36" x14ac:dyDescent="0.3">
      <c r="B6" s="16" t="s">
        <v>56</v>
      </c>
      <c r="C6" s="53">
        <v>1.8500008608921308</v>
      </c>
      <c r="D6" s="56">
        <v>1.3000009607841354</v>
      </c>
      <c r="E6" s="56">
        <v>4.288415727951806</v>
      </c>
      <c r="F6" s="56">
        <v>7.0916659208660171</v>
      </c>
      <c r="G6" s="56">
        <v>6.041665915504832</v>
      </c>
      <c r="H6" s="56">
        <v>6.041665123239242</v>
      </c>
      <c r="I6" s="56">
        <v>6.0416705683604786</v>
      </c>
      <c r="J6" s="56">
        <v>2.8032558126374592</v>
      </c>
      <c r="K6" s="57">
        <v>5.7129641397540006E-6</v>
      </c>
      <c r="M6" s="31"/>
      <c r="AA6" s="16" t="s">
        <v>57</v>
      </c>
      <c r="AB6" s="53">
        <v>0</v>
      </c>
      <c r="AC6" s="56">
        <v>2.1814335220700003E-6</v>
      </c>
      <c r="AD6" s="56">
        <v>0.14922752352562901</v>
      </c>
      <c r="AE6" s="56">
        <v>0</v>
      </c>
      <c r="AF6" s="56">
        <v>0</v>
      </c>
      <c r="AG6" s="56">
        <v>0</v>
      </c>
      <c r="AH6" s="56">
        <v>0.112179454351011</v>
      </c>
      <c r="AI6" s="56">
        <v>0</v>
      </c>
      <c r="AJ6" s="57">
        <v>0</v>
      </c>
    </row>
    <row r="7" spans="2:36" x14ac:dyDescent="0.3">
      <c r="B7" s="16" t="s">
        <v>58</v>
      </c>
      <c r="C7" s="53">
        <v>2.4130000000000003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31"/>
      <c r="AA7" s="16" t="s">
        <v>56</v>
      </c>
      <c r="AB7" s="53">
        <v>0</v>
      </c>
      <c r="AC7" s="56">
        <v>0</v>
      </c>
      <c r="AD7" s="56">
        <v>3.2384124162745</v>
      </c>
      <c r="AE7" s="56">
        <v>2.8032493858284901</v>
      </c>
      <c r="AF7" s="56">
        <v>0</v>
      </c>
      <c r="AG7" s="56">
        <v>0</v>
      </c>
      <c r="AH7" s="56">
        <v>3.16096775877E-6</v>
      </c>
      <c r="AI7" s="56">
        <v>0</v>
      </c>
      <c r="AJ7" s="57">
        <v>0</v>
      </c>
    </row>
    <row r="8" spans="2:36" x14ac:dyDescent="0.3">
      <c r="B8" s="16" t="s">
        <v>83</v>
      </c>
      <c r="C8" s="53">
        <v>6.5687799999998742</v>
      </c>
      <c r="D8" s="56">
        <v>3.566284999999882</v>
      </c>
      <c r="E8" s="56">
        <v>2.3162849999999993</v>
      </c>
      <c r="F8" s="56">
        <v>1.0662850000000479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31"/>
      <c r="N8" s="32"/>
      <c r="AA8" s="16" t="s">
        <v>73</v>
      </c>
      <c r="AB8" s="53">
        <v>4.6385635000001608</v>
      </c>
      <c r="AC8" s="56">
        <v>10.961436499527002</v>
      </c>
      <c r="AD8" s="56">
        <v>0</v>
      </c>
      <c r="AE8" s="56">
        <v>3.1499999931998102</v>
      </c>
      <c r="AF8" s="56">
        <v>3.7499999061344602</v>
      </c>
      <c r="AG8" s="56">
        <v>12.207966742770701</v>
      </c>
      <c r="AH8" s="56">
        <v>10.492033221889001</v>
      </c>
      <c r="AI8" s="56">
        <v>7.1999999198321403</v>
      </c>
      <c r="AJ8" s="57">
        <v>7.3975342330182512</v>
      </c>
    </row>
    <row r="9" spans="2:36" x14ac:dyDescent="0.3">
      <c r="B9" s="46" t="s">
        <v>78</v>
      </c>
      <c r="C9" s="54">
        <v>4.6385635000001582</v>
      </c>
      <c r="D9" s="55">
        <v>15.600000000019712</v>
      </c>
      <c r="E9" s="55">
        <v>15.600000000840202</v>
      </c>
      <c r="F9" s="55">
        <v>18.750000000215927</v>
      </c>
      <c r="G9" s="55">
        <v>22.500000001054076</v>
      </c>
      <c r="H9" s="55">
        <v>30.069403258100909</v>
      </c>
      <c r="I9" s="55">
        <v>35.999999999959826</v>
      </c>
      <c r="J9" s="55">
        <v>43.199999999876724</v>
      </c>
      <c r="K9" s="79">
        <v>47.447534332841016</v>
      </c>
      <c r="M9" s="31"/>
      <c r="N9" s="32"/>
      <c r="AA9" s="16" t="s">
        <v>74</v>
      </c>
      <c r="AB9" s="53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6.3999999824486506</v>
      </c>
      <c r="AI9" s="56">
        <v>0</v>
      </c>
      <c r="AJ9" s="57">
        <v>0</v>
      </c>
    </row>
    <row r="10" spans="2:36" x14ac:dyDescent="0.3">
      <c r="B10" s="16" t="s">
        <v>79</v>
      </c>
      <c r="C10" s="53">
        <v>5.4624364999996411</v>
      </c>
      <c r="D10" s="56">
        <v>10.232718196572449</v>
      </c>
      <c r="E10" s="56">
        <v>15.001999995563967</v>
      </c>
      <c r="F10" s="56">
        <v>24.751999993155621</v>
      </c>
      <c r="G10" s="56">
        <v>34.501999995528244</v>
      </c>
      <c r="H10" s="56">
        <v>44.25200000152735</v>
      </c>
      <c r="I10" s="56">
        <v>56.001999995502167</v>
      </c>
      <c r="J10" s="56">
        <v>54.051542166715663</v>
      </c>
      <c r="K10" s="57">
        <v>54.002000008928604</v>
      </c>
      <c r="M10" s="31"/>
      <c r="AA10" s="16" t="s">
        <v>54</v>
      </c>
      <c r="AB10" s="53">
        <v>3.8466415999997405</v>
      </c>
      <c r="AC10" s="56">
        <v>2.0766791987265503</v>
      </c>
      <c r="AD10" s="56">
        <v>2.07667920045178</v>
      </c>
      <c r="AE10" s="56">
        <v>2.7500000006118501</v>
      </c>
      <c r="AF10" s="56">
        <v>2.7500000011254904</v>
      </c>
      <c r="AG10" s="56">
        <v>6.5966416064001807</v>
      </c>
      <c r="AH10" s="56">
        <v>6.8266791935606808</v>
      </c>
      <c r="AI10" s="56">
        <v>0.12622129649050201</v>
      </c>
      <c r="AJ10" s="57">
        <v>2.7004578391463099</v>
      </c>
    </row>
    <row r="11" spans="2:36" x14ac:dyDescent="0.3">
      <c r="B11" s="16" t="s">
        <v>76</v>
      </c>
      <c r="C11" s="53">
        <v>0</v>
      </c>
      <c r="D11" s="56">
        <v>2.1000000000282868</v>
      </c>
      <c r="E11" s="56">
        <v>5.0000000064810459</v>
      </c>
      <c r="F11" s="56">
        <v>5.8875000094463443</v>
      </c>
      <c r="G11" s="56">
        <v>6.7750000092437528</v>
      </c>
      <c r="H11" s="56">
        <v>7.6625000089846003</v>
      </c>
      <c r="I11" s="56">
        <v>9.4500000030024225</v>
      </c>
      <c r="J11" s="56">
        <v>8.5500000006566097</v>
      </c>
      <c r="K11" s="57">
        <v>8.5500000000304706</v>
      </c>
      <c r="M11" s="31"/>
      <c r="N11" s="32"/>
      <c r="AA11" s="16" t="s">
        <v>70</v>
      </c>
      <c r="AB11" s="53">
        <v>1.6157948999999103</v>
      </c>
      <c r="AC11" s="56">
        <v>2.8237743502828399</v>
      </c>
      <c r="AD11" s="56">
        <v>3.1278182523638902</v>
      </c>
      <c r="AE11" s="56">
        <v>8.6126963137985992</v>
      </c>
      <c r="AF11" s="56">
        <v>7.3898239716001708</v>
      </c>
      <c r="AG11" s="56">
        <v>11.293566683348601</v>
      </c>
      <c r="AH11" s="56">
        <v>13.885148199340202</v>
      </c>
      <c r="AI11" s="56">
        <v>3.0346512996645005</v>
      </c>
      <c r="AJ11" s="57">
        <v>6.6423797331024508</v>
      </c>
    </row>
    <row r="12" spans="2:36" x14ac:dyDescent="0.3">
      <c r="B12" s="16" t="s">
        <v>75</v>
      </c>
      <c r="C12" s="53">
        <v>0</v>
      </c>
      <c r="D12" s="56">
        <v>0.75000000000697609</v>
      </c>
      <c r="E12" s="56">
        <v>0.99999999944666285</v>
      </c>
      <c r="F12" s="56">
        <v>1.9374999992416271</v>
      </c>
      <c r="G12" s="56">
        <v>2.8749999989732204</v>
      </c>
      <c r="H12" s="56">
        <v>3.8124999998409734</v>
      </c>
      <c r="I12" s="56">
        <v>4.7500000006201031</v>
      </c>
      <c r="J12" s="56">
        <v>4.7500000003037552</v>
      </c>
      <c r="K12" s="57">
        <v>4.7500000019157831</v>
      </c>
      <c r="M12" s="31"/>
      <c r="AA12" s="16" t="s">
        <v>76</v>
      </c>
      <c r="AB12" s="53">
        <v>0</v>
      </c>
      <c r="AC12" s="56">
        <v>2.1000000000159802</v>
      </c>
      <c r="AD12" s="56">
        <v>2.8999999938792604</v>
      </c>
      <c r="AE12" s="56">
        <v>0.88749999655788203</v>
      </c>
      <c r="AF12" s="56">
        <v>0.88749999926406509</v>
      </c>
      <c r="AG12" s="56">
        <v>0.8874999989738831</v>
      </c>
      <c r="AH12" s="56">
        <v>3.8874999916167305</v>
      </c>
      <c r="AI12" s="56">
        <v>1.9999999262236301</v>
      </c>
      <c r="AJ12" s="57">
        <v>0.88749997711404105</v>
      </c>
    </row>
    <row r="13" spans="2:36" x14ac:dyDescent="0.3">
      <c r="B13" s="16" t="s">
        <v>66</v>
      </c>
      <c r="C13" s="53">
        <v>17.390999999999458</v>
      </c>
      <c r="D13" s="56">
        <v>23.695499999885396</v>
      </c>
      <c r="E13" s="56">
        <v>29.999999899553302</v>
      </c>
      <c r="F13" s="56">
        <v>37.70092760523309</v>
      </c>
      <c r="G13" s="56">
        <v>41.124999899799668</v>
      </c>
      <c r="H13" s="56">
        <v>55.410766225245354</v>
      </c>
      <c r="I13" s="56">
        <v>57.74999999489831</v>
      </c>
      <c r="J13" s="56">
        <v>69.300000238760418</v>
      </c>
      <c r="K13" s="57">
        <v>82.789170152647998</v>
      </c>
      <c r="M13" s="31"/>
      <c r="N13" s="32"/>
      <c r="AA13" s="16" t="s">
        <v>75</v>
      </c>
      <c r="AB13" s="53">
        <v>0</v>
      </c>
      <c r="AC13" s="56">
        <v>0.75000000001505807</v>
      </c>
      <c r="AD13" s="56">
        <v>0.24999999831005904</v>
      </c>
      <c r="AE13" s="56">
        <v>0.93749999485811908</v>
      </c>
      <c r="AF13" s="56">
        <v>0.93749999905383508</v>
      </c>
      <c r="AG13" s="56">
        <v>0.93749999507120396</v>
      </c>
      <c r="AH13" s="56">
        <v>1.6875000000561702</v>
      </c>
      <c r="AI13" s="56">
        <v>0.24999997263604701</v>
      </c>
      <c r="AJ13" s="57">
        <v>0.93749999279085516</v>
      </c>
    </row>
    <row r="14" spans="2:36" x14ac:dyDescent="0.3">
      <c r="B14" s="16" t="s">
        <v>86</v>
      </c>
      <c r="C14" s="53">
        <v>0.24000000000000002</v>
      </c>
      <c r="D14" s="56">
        <v>0.24000000000000002</v>
      </c>
      <c r="E14" s="56">
        <v>0.24000000000000002</v>
      </c>
      <c r="F14" s="56">
        <v>0.24000000000000002</v>
      </c>
      <c r="G14" s="56">
        <v>0.24000000000000002</v>
      </c>
      <c r="H14" s="56">
        <v>0.24000000000000002</v>
      </c>
      <c r="I14" s="56">
        <v>0.24000000000000002</v>
      </c>
      <c r="J14" s="56">
        <v>0.24000000000000002</v>
      </c>
      <c r="K14" s="57">
        <v>0.24000000000000002</v>
      </c>
      <c r="M14" s="31"/>
      <c r="N14" s="32"/>
      <c r="AA14" s="16" t="s">
        <v>66</v>
      </c>
      <c r="AB14" s="53">
        <v>0</v>
      </c>
      <c r="AC14" s="56">
        <v>6.326800000144841</v>
      </c>
      <c r="AD14" s="56">
        <v>7.0824480993441297</v>
      </c>
      <c r="AE14" s="56">
        <v>12.3787948301076</v>
      </c>
      <c r="AF14" s="56">
        <v>7.4742317857035108</v>
      </c>
      <c r="AG14" s="56">
        <v>22.1484911271619</v>
      </c>
      <c r="AH14" s="56">
        <v>8.6660336924963399</v>
      </c>
      <c r="AI14" s="56">
        <v>18.632448100217204</v>
      </c>
      <c r="AJ14" s="57">
        <v>25.867965286202704</v>
      </c>
    </row>
    <row r="15" spans="2:36" x14ac:dyDescent="0.3">
      <c r="B15" s="16" t="s">
        <v>81</v>
      </c>
      <c r="C15" s="53">
        <v>0.48361560000000559</v>
      </c>
      <c r="D15" s="56">
        <v>0.48361560000000559</v>
      </c>
      <c r="E15" s="56">
        <v>0.48361560000000559</v>
      </c>
      <c r="F15" s="56">
        <v>0.48361560000000559</v>
      </c>
      <c r="G15" s="56">
        <v>0.48361560000000559</v>
      </c>
      <c r="H15" s="56">
        <v>0.48361560000000559</v>
      </c>
      <c r="I15" s="56">
        <v>0.48361560000000559</v>
      </c>
      <c r="J15" s="56">
        <v>0.48361560000000559</v>
      </c>
      <c r="K15" s="57">
        <v>0.48361560000000559</v>
      </c>
      <c r="M15" s="31"/>
      <c r="N15" s="32"/>
      <c r="AA15" s="16" t="s">
        <v>64</v>
      </c>
      <c r="AB15" s="53">
        <v>0</v>
      </c>
      <c r="AC15" s="56">
        <v>0</v>
      </c>
      <c r="AD15" s="56">
        <v>0</v>
      </c>
      <c r="AE15" s="56">
        <v>0.24616372041100601</v>
      </c>
      <c r="AF15" s="56">
        <v>0</v>
      </c>
      <c r="AG15" s="56">
        <v>0</v>
      </c>
      <c r="AH15" s="56">
        <v>0.75383627741202797</v>
      </c>
      <c r="AI15" s="56">
        <v>0</v>
      </c>
      <c r="AJ15" s="57">
        <v>0</v>
      </c>
    </row>
    <row r="16" spans="2:36" x14ac:dyDescent="0.3">
      <c r="B16" s="16" t="s">
        <v>82</v>
      </c>
      <c r="C16" s="53">
        <v>0.65390400000002646</v>
      </c>
      <c r="D16" s="56">
        <v>0.80000000000005866</v>
      </c>
      <c r="E16" s="56">
        <v>0.80000000000005866</v>
      </c>
      <c r="F16" s="56">
        <v>0.80000000000005866</v>
      </c>
      <c r="G16" s="56">
        <v>0.80000000000005866</v>
      </c>
      <c r="H16" s="56">
        <v>0.80000000000005866</v>
      </c>
      <c r="I16" s="56">
        <v>0.80000000000005866</v>
      </c>
      <c r="J16" s="56">
        <v>0.80000000000005866</v>
      </c>
      <c r="K16" s="57">
        <v>0.80000000000005866</v>
      </c>
      <c r="M16" s="31"/>
      <c r="AA16" s="26" t="s">
        <v>63</v>
      </c>
      <c r="AB16" s="58">
        <v>0</v>
      </c>
      <c r="AC16" s="59">
        <v>0</v>
      </c>
      <c r="AD16" s="59">
        <v>0</v>
      </c>
      <c r="AE16" s="59">
        <v>1.51449082678875</v>
      </c>
      <c r="AF16" s="59">
        <v>0</v>
      </c>
      <c r="AG16" s="59">
        <v>0</v>
      </c>
      <c r="AH16" s="59">
        <v>2.4389340605739E-5</v>
      </c>
      <c r="AI16" s="59">
        <v>1.38477790938E-6</v>
      </c>
      <c r="AJ16" s="60">
        <v>0</v>
      </c>
    </row>
    <row r="17" spans="2:14" x14ac:dyDescent="0.3">
      <c r="B17" s="16" t="s">
        <v>84</v>
      </c>
      <c r="C17" s="53">
        <v>0.87828299999994663</v>
      </c>
      <c r="D17" s="56">
        <v>0.87828299999994663</v>
      </c>
      <c r="E17" s="56">
        <v>0.87828299999994663</v>
      </c>
      <c r="F17" s="56">
        <v>0.87828299999994663</v>
      </c>
      <c r="G17" s="56">
        <v>0.87828299999994663</v>
      </c>
      <c r="H17" s="56">
        <v>0.87828299999994663</v>
      </c>
      <c r="I17" s="56">
        <v>0.87828299999994663</v>
      </c>
      <c r="J17" s="56">
        <v>0.87828299999994663</v>
      </c>
      <c r="K17" s="57">
        <v>0.87828299999994663</v>
      </c>
      <c r="M17" s="31"/>
      <c r="N17" s="32"/>
    </row>
    <row r="18" spans="2:14" x14ac:dyDescent="0.3">
      <c r="B18" s="26" t="s">
        <v>80</v>
      </c>
      <c r="C18" s="53">
        <v>1.8500000000002501E-3</v>
      </c>
      <c r="D18" s="56">
        <v>2.3999999999999799E-2</v>
      </c>
      <c r="E18" s="56">
        <v>2.3999999999999799E-2</v>
      </c>
      <c r="F18" s="56">
        <v>2.3999999999999799E-2</v>
      </c>
      <c r="G18" s="56">
        <v>2.3999999999999799E-2</v>
      </c>
      <c r="H18" s="56">
        <v>2.3999999999999799E-2</v>
      </c>
      <c r="I18" s="56">
        <v>2.3999999999999799E-2</v>
      </c>
      <c r="J18" s="56">
        <v>2.3999999999999799E-2</v>
      </c>
      <c r="K18" s="57">
        <v>2.3999999999999799E-2</v>
      </c>
      <c r="M18" s="31"/>
    </row>
    <row r="19" spans="2:14" x14ac:dyDescent="0.3">
      <c r="B19" s="16" t="s">
        <v>64</v>
      </c>
      <c r="C19" s="54">
        <v>5.1800000000000006</v>
      </c>
      <c r="D19" s="55">
        <v>5.1800000000000006</v>
      </c>
      <c r="E19" s="55">
        <v>5.1800000000000006</v>
      </c>
      <c r="F19" s="55">
        <v>5.4261637204110063</v>
      </c>
      <c r="G19" s="55">
        <v>5.4261637206790034</v>
      </c>
      <c r="H19" s="55">
        <v>5.4261637218070184</v>
      </c>
      <c r="I19" s="55">
        <v>6.1799999995958581</v>
      </c>
      <c r="J19" s="55">
        <v>6.1799999998288451</v>
      </c>
      <c r="K19" s="79">
        <v>6.1799999999430968</v>
      </c>
      <c r="M19" s="31"/>
      <c r="N19" s="32"/>
    </row>
    <row r="20" spans="2:14" x14ac:dyDescent="0.3">
      <c r="B20" s="16" t="s">
        <v>63</v>
      </c>
      <c r="C20" s="53">
        <v>2.2439548995180005E-6</v>
      </c>
      <c r="D20" s="56">
        <v>3.2769911064820001E-6</v>
      </c>
      <c r="E20" s="56">
        <v>3.9063812025930008E-6</v>
      </c>
      <c r="F20" s="56">
        <v>1.514495070664905</v>
      </c>
      <c r="G20" s="56">
        <v>1.5144927320875192</v>
      </c>
      <c r="H20" s="56">
        <v>1.5144912535593837</v>
      </c>
      <c r="I20" s="56">
        <v>1.5145157342358766</v>
      </c>
      <c r="J20" s="56">
        <v>2.6566404744949009E-5</v>
      </c>
      <c r="K20" s="57">
        <v>2.6880935912880006E-5</v>
      </c>
      <c r="M20" s="31"/>
      <c r="N20" s="32"/>
    </row>
    <row r="21" spans="2:14" x14ac:dyDescent="0.3">
      <c r="B21" s="26" t="s">
        <v>37</v>
      </c>
      <c r="C21" s="58">
        <v>25.293000000000003</v>
      </c>
      <c r="D21" s="59">
        <v>25.293000000000003</v>
      </c>
      <c r="E21" s="59">
        <v>25.293000000000003</v>
      </c>
      <c r="F21" s="59">
        <v>25.293000000000003</v>
      </c>
      <c r="G21" s="59">
        <v>25.293000000000003</v>
      </c>
      <c r="H21" s="59">
        <v>25.293000000000003</v>
      </c>
      <c r="I21" s="59">
        <v>25.293000000000003</v>
      </c>
      <c r="J21" s="59">
        <v>25.293000000000003</v>
      </c>
      <c r="K21" s="60">
        <v>25.293000000000003</v>
      </c>
      <c r="M21" s="31"/>
    </row>
    <row r="23" spans="2:14" x14ac:dyDescent="0.3">
      <c r="B23" s="33" t="s">
        <v>133</v>
      </c>
      <c r="C23" s="30">
        <v>2020</v>
      </c>
      <c r="D23" s="27">
        <v>2025</v>
      </c>
      <c r="E23" s="27">
        <v>2030</v>
      </c>
      <c r="F23" s="27">
        <v>2035</v>
      </c>
      <c r="G23" s="27">
        <v>2040</v>
      </c>
      <c r="H23" s="27">
        <v>2045</v>
      </c>
      <c r="I23" s="27">
        <v>2050</v>
      </c>
      <c r="J23" s="27">
        <v>2055</v>
      </c>
      <c r="K23" s="28">
        <v>2060</v>
      </c>
    </row>
    <row r="24" spans="2:14" x14ac:dyDescent="0.3">
      <c r="B24" s="17" t="s">
        <v>118</v>
      </c>
      <c r="C24" s="54">
        <v>0</v>
      </c>
      <c r="D24" s="55">
        <v>0.89084619967683132</v>
      </c>
      <c r="E24" s="55">
        <v>1.7816922998642637</v>
      </c>
      <c r="F24" s="55">
        <v>6.844890897300659</v>
      </c>
      <c r="G24" s="55">
        <v>11.908089499699713</v>
      </c>
      <c r="H24" s="55">
        <v>16.971288099887957</v>
      </c>
      <c r="I24" s="55">
        <v>22.034486699809449</v>
      </c>
      <c r="J24" s="55">
        <v>22.034486699802009</v>
      </c>
      <c r="K24" s="79">
        <v>22.034486699676076</v>
      </c>
    </row>
    <row r="25" spans="2:14" x14ac:dyDescent="0.3">
      <c r="B25" s="19" t="s">
        <v>132</v>
      </c>
      <c r="C25" s="58">
        <v>0</v>
      </c>
      <c r="D25" s="59">
        <v>9.0592306374230255E-2</v>
      </c>
      <c r="E25" s="59">
        <v>0.18118562714188827</v>
      </c>
      <c r="F25" s="59">
        <v>0.21993139821796573</v>
      </c>
      <c r="G25" s="59">
        <v>0.25867716929402762</v>
      </c>
      <c r="H25" s="59">
        <v>0.29742281357095568</v>
      </c>
      <c r="I25" s="59">
        <v>0.33616871144619836</v>
      </c>
      <c r="J25" s="59">
        <v>0.33616871144619836</v>
      </c>
      <c r="K25" s="60">
        <v>0.33616871144619836</v>
      </c>
    </row>
    <row r="28" spans="2:14" x14ac:dyDescent="0.3">
      <c r="B28" s="45" t="s">
        <v>59</v>
      </c>
      <c r="C28" s="27">
        <v>2020</v>
      </c>
      <c r="D28" s="27">
        <v>2025</v>
      </c>
      <c r="E28" s="27">
        <v>2030</v>
      </c>
      <c r="F28" s="27">
        <v>2035</v>
      </c>
      <c r="G28" s="27">
        <v>2040</v>
      </c>
      <c r="H28" s="27">
        <v>2045</v>
      </c>
      <c r="I28" s="27">
        <v>2050</v>
      </c>
      <c r="J28" s="27">
        <v>2055</v>
      </c>
      <c r="K28" s="28">
        <v>2060</v>
      </c>
    </row>
    <row r="29" spans="2:14" x14ac:dyDescent="0.3">
      <c r="B29" s="33" t="s">
        <v>67</v>
      </c>
      <c r="C29" s="50">
        <v>61.370000000000005</v>
      </c>
      <c r="D29" s="62">
        <v>61.370000000000005</v>
      </c>
      <c r="E29" s="62">
        <v>46.365000000000002</v>
      </c>
      <c r="F29" s="62">
        <v>12.36</v>
      </c>
      <c r="G29" s="62">
        <v>0</v>
      </c>
      <c r="H29" s="62">
        <v>0</v>
      </c>
      <c r="I29" s="62">
        <v>0</v>
      </c>
      <c r="J29" s="62">
        <v>0</v>
      </c>
      <c r="K29" s="63">
        <v>0</v>
      </c>
    </row>
    <row r="30" spans="2:14" x14ac:dyDescent="0.3">
      <c r="B30" s="44" t="s">
        <v>68</v>
      </c>
      <c r="C30" s="64">
        <v>0</v>
      </c>
      <c r="D30" s="61">
        <v>0</v>
      </c>
      <c r="E30" s="61">
        <v>10.885000000008812</v>
      </c>
      <c r="F30" s="61">
        <v>26.452876959078939</v>
      </c>
      <c r="G30" s="61">
        <v>28.875000120190059</v>
      </c>
      <c r="H30" s="61">
        <v>14.437500000582146</v>
      </c>
      <c r="I30" s="61">
        <v>0</v>
      </c>
      <c r="J30" s="61">
        <v>0</v>
      </c>
      <c r="K30" s="65">
        <v>0</v>
      </c>
    </row>
    <row r="31" spans="2:14" ht="14.25" customHeight="1" x14ac:dyDescent="0.3">
      <c r="B31" s="20" t="s">
        <v>34</v>
      </c>
      <c r="C31" s="51">
        <v>0</v>
      </c>
      <c r="D31" s="76">
        <v>1.6</v>
      </c>
      <c r="E31" s="76">
        <v>1.6</v>
      </c>
      <c r="F31" s="76">
        <v>1.6</v>
      </c>
      <c r="G31" s="76">
        <v>1.6</v>
      </c>
      <c r="H31" s="76">
        <v>1.6</v>
      </c>
      <c r="I31" s="76">
        <v>1.6</v>
      </c>
      <c r="J31" s="76">
        <v>1.6</v>
      </c>
      <c r="K31" s="77">
        <v>1.6</v>
      </c>
    </row>
    <row r="33" spans="2:11" x14ac:dyDescent="0.3">
      <c r="B33" s="48" t="s">
        <v>38</v>
      </c>
      <c r="C33" s="27">
        <v>2020</v>
      </c>
      <c r="D33" s="27">
        <v>2025</v>
      </c>
      <c r="E33" s="27">
        <v>2030</v>
      </c>
      <c r="F33" s="27">
        <v>2035</v>
      </c>
      <c r="G33" s="27">
        <v>2040</v>
      </c>
      <c r="H33" s="27">
        <v>2045</v>
      </c>
      <c r="I33" s="27">
        <v>2050</v>
      </c>
      <c r="J33" s="27">
        <v>2055</v>
      </c>
      <c r="K33" s="28">
        <v>2060</v>
      </c>
    </row>
    <row r="34" spans="2:11" x14ac:dyDescent="0.3">
      <c r="B34" s="33" t="s">
        <v>73</v>
      </c>
      <c r="C34" s="66">
        <v>4.6385635000001582</v>
      </c>
      <c r="D34" s="66">
        <v>15.599999999712804</v>
      </c>
      <c r="E34" s="66">
        <v>15.599999999958024</v>
      </c>
      <c r="F34" s="66">
        <v>18.749999995316081</v>
      </c>
      <c r="G34" s="66">
        <v>22.499999992807236</v>
      </c>
      <c r="H34" s="66">
        <v>30.069403239211379</v>
      </c>
      <c r="I34" s="66">
        <v>29.599999979543192</v>
      </c>
      <c r="J34" s="66">
        <v>36.799999966362385</v>
      </c>
      <c r="K34" s="67">
        <v>41.047534277775561</v>
      </c>
    </row>
    <row r="35" spans="2:11" x14ac:dyDescent="0.3">
      <c r="B35" s="44" t="s">
        <v>74</v>
      </c>
      <c r="C35" s="68">
        <v>0</v>
      </c>
      <c r="D35" s="68">
        <v>3.0690834500000005E-10</v>
      </c>
      <c r="E35" s="68">
        <v>8.8217734899999988E-10</v>
      </c>
      <c r="F35" s="68">
        <v>4.8998464209999997E-9</v>
      </c>
      <c r="G35" s="68">
        <v>8.246838113000001E-9</v>
      </c>
      <c r="H35" s="68">
        <v>1.8889531673000001E-8</v>
      </c>
      <c r="I35" s="68">
        <v>6.4000000204166332</v>
      </c>
      <c r="J35" s="68">
        <v>6.4000000335143419</v>
      </c>
      <c r="K35" s="69">
        <v>6.4000000550654574</v>
      </c>
    </row>
    <row r="36" spans="2:11" x14ac:dyDescent="0.3">
      <c r="B36" s="78" t="s">
        <v>72</v>
      </c>
      <c r="C36" s="70">
        <v>4.6385635000001582</v>
      </c>
      <c r="D36" s="70">
        <v>15.600000000019712</v>
      </c>
      <c r="E36" s="70">
        <v>15.600000000840202</v>
      </c>
      <c r="F36" s="70">
        <v>18.750000000215927</v>
      </c>
      <c r="G36" s="70">
        <v>22.500000001054076</v>
      </c>
      <c r="H36" s="70">
        <v>30.069403258100909</v>
      </c>
      <c r="I36" s="70">
        <v>35.999999999959826</v>
      </c>
      <c r="J36" s="70">
        <v>43.199999999876724</v>
      </c>
      <c r="K36" s="71">
        <v>47.447534332841016</v>
      </c>
    </row>
    <row r="37" spans="2:11" x14ac:dyDescent="0.3">
      <c r="B37" s="44" t="s">
        <v>69</v>
      </c>
      <c r="C37" s="68">
        <v>3.8466415999997325</v>
      </c>
      <c r="D37" s="68">
        <v>5.9233207975101143</v>
      </c>
      <c r="E37" s="68">
        <v>7.9999999970192022</v>
      </c>
      <c r="F37" s="68">
        <v>10.74999999605963</v>
      </c>
      <c r="G37" s="68">
        <v>13.499999998182805</v>
      </c>
      <c r="H37" s="68">
        <v>16.25000000379347</v>
      </c>
      <c r="I37" s="68">
        <v>20.99999999783256</v>
      </c>
      <c r="J37" s="68">
        <v>19.049542175332068</v>
      </c>
      <c r="K37" s="69">
        <v>19.000000012009995</v>
      </c>
    </row>
    <row r="38" spans="2:11" x14ac:dyDescent="0.3">
      <c r="B38" s="44" t="s">
        <v>70</v>
      </c>
      <c r="C38" s="68">
        <v>1.6157948999999086</v>
      </c>
      <c r="D38" s="68">
        <v>4.3093973990623349</v>
      </c>
      <c r="E38" s="68">
        <v>7.0019999985447647</v>
      </c>
      <c r="F38" s="68">
        <v>14.001999997095991</v>
      </c>
      <c r="G38" s="68">
        <v>21.00199999734544</v>
      </c>
      <c r="H38" s="68">
        <v>28.001999997733876</v>
      </c>
      <c r="I38" s="68">
        <v>35.001999997669607</v>
      </c>
      <c r="J38" s="68">
        <v>35.001999991383592</v>
      </c>
      <c r="K38" s="69">
        <v>35.001999996918606</v>
      </c>
    </row>
    <row r="39" spans="2:11" x14ac:dyDescent="0.3">
      <c r="B39" s="78" t="s">
        <v>71</v>
      </c>
      <c r="C39" s="70">
        <v>5.4624364999996411</v>
      </c>
      <c r="D39" s="70">
        <v>10.232718196572449</v>
      </c>
      <c r="E39" s="70">
        <v>15.001999995563967</v>
      </c>
      <c r="F39" s="70">
        <v>24.751999993155621</v>
      </c>
      <c r="G39" s="70">
        <v>34.501999995528244</v>
      </c>
      <c r="H39" s="70">
        <v>44.25200000152735</v>
      </c>
      <c r="I39" s="70">
        <v>56.001999995502167</v>
      </c>
      <c r="J39" s="70">
        <v>54.051542166715663</v>
      </c>
      <c r="K39" s="71">
        <v>54.002000008928604</v>
      </c>
    </row>
    <row r="40" spans="2:11" x14ac:dyDescent="0.3">
      <c r="B40" s="44" t="s">
        <v>66</v>
      </c>
      <c r="C40" s="68">
        <v>17.390999999999458</v>
      </c>
      <c r="D40" s="68">
        <v>23.695499999885396</v>
      </c>
      <c r="E40" s="68">
        <v>29.999999899553302</v>
      </c>
      <c r="F40" s="68">
        <v>37.70092760523309</v>
      </c>
      <c r="G40" s="68">
        <v>41.124999899799668</v>
      </c>
      <c r="H40" s="68">
        <v>55.410766225245354</v>
      </c>
      <c r="I40" s="68">
        <v>57.74999999489831</v>
      </c>
      <c r="J40" s="68">
        <v>69.300000238760418</v>
      </c>
      <c r="K40" s="69">
        <v>82.789170152647998</v>
      </c>
    </row>
    <row r="41" spans="2:11" x14ac:dyDescent="0.3">
      <c r="B41" s="44" t="s">
        <v>76</v>
      </c>
      <c r="C41" s="68">
        <v>0</v>
      </c>
      <c r="D41" s="68">
        <v>2.1000000000282868</v>
      </c>
      <c r="E41" s="68">
        <v>5.0000000064810459</v>
      </c>
      <c r="F41" s="68">
        <v>5.8875000094463443</v>
      </c>
      <c r="G41" s="68">
        <v>6.7750000092437528</v>
      </c>
      <c r="H41" s="68">
        <v>7.6625000089846003</v>
      </c>
      <c r="I41" s="68">
        <v>9.4500000030024225</v>
      </c>
      <c r="J41" s="68">
        <v>8.5500000006566097</v>
      </c>
      <c r="K41" s="69">
        <v>8.5500000000304706</v>
      </c>
    </row>
    <row r="42" spans="2:11" x14ac:dyDescent="0.3">
      <c r="B42" s="44" t="s">
        <v>75</v>
      </c>
      <c r="C42" s="68">
        <v>0</v>
      </c>
      <c r="D42" s="68">
        <v>0.75000000000697609</v>
      </c>
      <c r="E42" s="68">
        <v>0.99999999944666285</v>
      </c>
      <c r="F42" s="68">
        <v>1.9374999992416271</v>
      </c>
      <c r="G42" s="68">
        <v>2.8749999989732204</v>
      </c>
      <c r="H42" s="68">
        <v>3.8124999998409734</v>
      </c>
      <c r="I42" s="68">
        <v>4.7500000006201031</v>
      </c>
      <c r="J42" s="68">
        <v>4.7500000003037552</v>
      </c>
      <c r="K42" s="69">
        <v>4.7500000019157831</v>
      </c>
    </row>
    <row r="43" spans="2:11" x14ac:dyDescent="0.3">
      <c r="B43" s="44" t="s">
        <v>37</v>
      </c>
      <c r="C43" s="72">
        <v>25.293000000000003</v>
      </c>
      <c r="D43" s="72">
        <v>25.293000000000003</v>
      </c>
      <c r="E43" s="72">
        <v>25.293000000000003</v>
      </c>
      <c r="F43" s="72">
        <v>25.293000000000003</v>
      </c>
      <c r="G43" s="72">
        <v>25.293000000000003</v>
      </c>
      <c r="H43" s="72">
        <v>25.293000000000003</v>
      </c>
      <c r="I43" s="72">
        <v>25.293000000000003</v>
      </c>
      <c r="J43" s="72">
        <v>25.293000000000003</v>
      </c>
      <c r="K43" s="73">
        <v>25.293000000000003</v>
      </c>
    </row>
    <row r="44" spans="2:11" x14ac:dyDescent="0.3">
      <c r="B44" s="20" t="s">
        <v>35</v>
      </c>
      <c r="C44" s="74">
        <v>2.2576525999999788</v>
      </c>
      <c r="D44" s="74">
        <v>2.4258986000000107</v>
      </c>
      <c r="E44" s="74">
        <v>2.4258986000000107</v>
      </c>
      <c r="F44" s="74">
        <v>2.4258986000000107</v>
      </c>
      <c r="G44" s="74">
        <v>2.4258986000000107</v>
      </c>
      <c r="H44" s="74">
        <v>2.4258986000000107</v>
      </c>
      <c r="I44" s="74">
        <v>2.4258986000000107</v>
      </c>
      <c r="J44" s="74">
        <v>2.4258986000000107</v>
      </c>
      <c r="K44" s="75">
        <v>2.4258986000000107</v>
      </c>
    </row>
    <row r="45" spans="2:11" x14ac:dyDescent="0.3">
      <c r="B45" s="45" t="s">
        <v>36</v>
      </c>
      <c r="C45" s="22">
        <v>55.042652599999236</v>
      </c>
      <c r="D45" s="22">
        <v>80.097116796512836</v>
      </c>
      <c r="E45" s="22">
        <v>94.320898501885182</v>
      </c>
      <c r="F45" s="22">
        <v>116.74682620729263</v>
      </c>
      <c r="G45" s="22">
        <v>135.49589850459898</v>
      </c>
      <c r="H45" s="22">
        <v>168.9260680936992</v>
      </c>
      <c r="I45" s="22">
        <v>191.67089859398286</v>
      </c>
      <c r="J45" s="22">
        <v>207.57044100631319</v>
      </c>
      <c r="K45" s="23">
        <v>225.25760309636388</v>
      </c>
    </row>
    <row r="47" spans="2:11" x14ac:dyDescent="0.3">
      <c r="B47" t="s">
        <v>148</v>
      </c>
    </row>
    <row r="78" spans="27:34" x14ac:dyDescent="0.3">
      <c r="AA78" s="8"/>
      <c r="AB78" s="8"/>
      <c r="AC78" s="8"/>
      <c r="AD78" s="8"/>
      <c r="AE78" s="8"/>
      <c r="AF78" s="8"/>
      <c r="AG78" s="8"/>
      <c r="AH78" s="8"/>
    </row>
  </sheetData>
  <mergeCells count="2">
    <mergeCell ref="AB2:AJ2"/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B2:AH73"/>
  <sheetViews>
    <sheetView zoomScaleNormal="100" workbookViewId="0">
      <selection activeCell="C19" sqref="C19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bestFit="1" customWidth="1"/>
    <col min="4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15" customWidth="1"/>
    <col min="13" max="13" width="33.5546875" bestFit="1" customWidth="1"/>
  </cols>
  <sheetData>
    <row r="2" spans="2:22" x14ac:dyDescent="0.3">
      <c r="C2" s="114" t="s">
        <v>87</v>
      </c>
      <c r="D2" s="115"/>
      <c r="E2" s="115"/>
      <c r="F2" s="115"/>
      <c r="G2" s="115"/>
      <c r="H2" s="115"/>
      <c r="I2" s="115"/>
      <c r="J2" s="115"/>
      <c r="K2" s="116"/>
      <c r="M2" t="s">
        <v>90</v>
      </c>
      <c r="N2" s="111" t="s">
        <v>87</v>
      </c>
      <c r="O2" s="112"/>
      <c r="P2" s="112"/>
      <c r="Q2" s="112"/>
      <c r="R2" s="112"/>
      <c r="S2" s="112"/>
      <c r="T2" s="112"/>
      <c r="U2" s="112"/>
      <c r="V2" s="113"/>
    </row>
    <row r="3" spans="2:22" x14ac:dyDescent="0.3">
      <c r="B3" s="49" t="s">
        <v>20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83" t="s">
        <v>20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21</v>
      </c>
      <c r="C4" s="54">
        <v>408.89171938651845</v>
      </c>
      <c r="D4" s="55">
        <v>395.35639244728503</v>
      </c>
      <c r="E4" s="55">
        <v>346.43636940222939</v>
      </c>
      <c r="F4" s="55">
        <v>245.56560021916704</v>
      </c>
      <c r="G4" s="55">
        <v>184.03407755127705</v>
      </c>
      <c r="H4" s="55">
        <v>96.410646057635304</v>
      </c>
      <c r="I4" s="55">
        <v>10.098801347281301</v>
      </c>
      <c r="J4" s="55">
        <v>9.9087926039413112</v>
      </c>
      <c r="K4" s="79">
        <v>9.7219555763547394</v>
      </c>
      <c r="M4" s="80" t="s">
        <v>21</v>
      </c>
      <c r="N4" s="55">
        <f>C4</f>
        <v>408.89171938651845</v>
      </c>
      <c r="O4" s="55">
        <f t="shared" ref="O4:V4" si="0">D4</f>
        <v>395.35639244728503</v>
      </c>
      <c r="P4" s="55">
        <f t="shared" si="0"/>
        <v>346.43636940222939</v>
      </c>
      <c r="Q4" s="55">
        <f t="shared" si="0"/>
        <v>245.56560021916704</v>
      </c>
      <c r="R4" s="55">
        <f t="shared" si="0"/>
        <v>184.03407755127705</v>
      </c>
      <c r="S4" s="55">
        <f t="shared" si="0"/>
        <v>96.410646057635304</v>
      </c>
      <c r="T4" s="55">
        <f t="shared" si="0"/>
        <v>10.098801347281301</v>
      </c>
      <c r="U4" s="55">
        <f t="shared" si="0"/>
        <v>9.9087926039413112</v>
      </c>
      <c r="V4" s="79">
        <f t="shared" si="0"/>
        <v>9.7219555763547394</v>
      </c>
    </row>
    <row r="5" spans="2:22" x14ac:dyDescent="0.3">
      <c r="B5" s="16" t="s">
        <v>57</v>
      </c>
      <c r="C5" s="53">
        <v>0.76057765724378712</v>
      </c>
      <c r="D5" s="56">
        <v>0.16028791664478678</v>
      </c>
      <c r="E5" s="56">
        <v>0.29696464456158522</v>
      </c>
      <c r="F5" s="56">
        <v>0.38797028346592372</v>
      </c>
      <c r="G5" s="56">
        <v>0.34860939708042959</v>
      </c>
      <c r="H5" s="56">
        <v>0.27034838121224258</v>
      </c>
      <c r="I5" s="56">
        <v>0.3576200894972662</v>
      </c>
      <c r="J5" s="56">
        <v>0.29273200643361652</v>
      </c>
      <c r="K5" s="57">
        <v>9.6588486171474308E-2</v>
      </c>
      <c r="M5" s="81" t="s">
        <v>89</v>
      </c>
      <c r="N5" s="56">
        <f>C5+C6</f>
        <v>0.76320673519765492</v>
      </c>
      <c r="O5" s="56">
        <f t="shared" ref="O5:V5" si="1">D5+D6</f>
        <v>0.16563309109821808</v>
      </c>
      <c r="P5" s="56">
        <f t="shared" si="1"/>
        <v>0.33195718741306213</v>
      </c>
      <c r="Q5" s="56">
        <f t="shared" si="1"/>
        <v>0.46922463132547032</v>
      </c>
      <c r="R5" s="56">
        <f t="shared" si="1"/>
        <v>0.44783683724540951</v>
      </c>
      <c r="S5" s="56">
        <f t="shared" si="1"/>
        <v>0.50827422538220812</v>
      </c>
      <c r="T5" s="56">
        <f t="shared" si="1"/>
        <v>0.78100223722833118</v>
      </c>
      <c r="U5" s="56">
        <f t="shared" si="1"/>
        <v>0.44923576467344023</v>
      </c>
      <c r="V5" s="57">
        <f t="shared" si="1"/>
        <v>9.6610017431278852E-2</v>
      </c>
    </row>
    <row r="6" spans="2:22" x14ac:dyDescent="0.3">
      <c r="B6" s="16" t="s">
        <v>56</v>
      </c>
      <c r="C6" s="53">
        <v>2.6290779538678481E-3</v>
      </c>
      <c r="D6" s="56">
        <v>5.3451744534312989E-3</v>
      </c>
      <c r="E6" s="56">
        <v>3.4992542851476897E-2</v>
      </c>
      <c r="F6" s="56">
        <v>8.1254347859546577E-2</v>
      </c>
      <c r="G6" s="56">
        <v>9.9227440164979919E-2</v>
      </c>
      <c r="H6" s="56">
        <v>0.23792584416996548</v>
      </c>
      <c r="I6" s="56">
        <v>0.42338214773106503</v>
      </c>
      <c r="J6" s="56">
        <v>0.15650375823982371</v>
      </c>
      <c r="K6" s="57">
        <v>2.1531259804544917E-5</v>
      </c>
      <c r="M6" s="81" t="s">
        <v>22</v>
      </c>
      <c r="N6" s="56">
        <f t="shared" ref="N6:V6" si="2">C7++C8</f>
        <v>21.215134852492959</v>
      </c>
      <c r="O6" s="56">
        <f t="shared" si="2"/>
        <v>6.8087513218090745</v>
      </c>
      <c r="P6" s="56">
        <f t="shared" si="2"/>
        <v>4.4222513219809043</v>
      </c>
      <c r="Q6" s="56">
        <f t="shared" si="2"/>
        <v>2.0357513220763637</v>
      </c>
      <c r="R6" s="56">
        <f t="shared" si="2"/>
        <v>0</v>
      </c>
      <c r="S6" s="56">
        <f t="shared" si="2"/>
        <v>0</v>
      </c>
      <c r="T6" s="56">
        <f t="shared" si="2"/>
        <v>0</v>
      </c>
      <c r="U6" s="56">
        <f t="shared" si="2"/>
        <v>0</v>
      </c>
      <c r="V6" s="57">
        <f t="shared" si="2"/>
        <v>0</v>
      </c>
    </row>
    <row r="7" spans="2:22" x14ac:dyDescent="0.3">
      <c r="B7" s="16" t="s">
        <v>58</v>
      </c>
      <c r="C7" s="53">
        <v>8.6740200764929707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7">
        <v>0</v>
      </c>
      <c r="M7" s="81" t="s">
        <v>65</v>
      </c>
      <c r="N7" s="56">
        <f>C9+C10</f>
        <v>12.53492891465789</v>
      </c>
      <c r="O7" s="56">
        <f>D9+D10</f>
        <v>34.102747886254647</v>
      </c>
      <c r="P7" s="56">
        <f t="shared" ref="P7:V7" si="3">E9+E10</f>
        <v>39.66739718875057</v>
      </c>
      <c r="Q7" s="56">
        <f t="shared" si="3"/>
        <v>56.424880351601246</v>
      </c>
      <c r="R7" s="56">
        <f t="shared" si="3"/>
        <v>72.719642415694551</v>
      </c>
      <c r="S7" s="56">
        <f t="shared" si="3"/>
        <v>94.361159989435734</v>
      </c>
      <c r="T7" s="56">
        <f t="shared" si="3"/>
        <v>118.19862510841261</v>
      </c>
      <c r="U7" s="56">
        <f t="shared" si="3"/>
        <v>123.97211832780198</v>
      </c>
      <c r="V7" s="57">
        <f t="shared" si="3"/>
        <v>128.1235617443615</v>
      </c>
    </row>
    <row r="8" spans="2:22" x14ac:dyDescent="0.3">
      <c r="B8" s="16" t="s">
        <v>83</v>
      </c>
      <c r="C8" s="53">
        <v>12.54111477599999</v>
      </c>
      <c r="D8" s="56">
        <v>6.8087513218090745</v>
      </c>
      <c r="E8" s="56">
        <v>4.4222513219809043</v>
      </c>
      <c r="F8" s="56">
        <v>2.0357513220763637</v>
      </c>
      <c r="G8" s="56">
        <v>0</v>
      </c>
      <c r="H8" s="56">
        <v>0</v>
      </c>
      <c r="I8" s="56">
        <v>0</v>
      </c>
      <c r="J8" s="56">
        <v>0</v>
      </c>
      <c r="K8" s="57">
        <v>0</v>
      </c>
      <c r="M8" s="81" t="s">
        <v>66</v>
      </c>
      <c r="N8" s="56">
        <f>C13</f>
        <v>34.788272598718017</v>
      </c>
      <c r="O8" s="56">
        <f t="shared" ref="O8:V8" si="4">D13</f>
        <v>52.319976537908644</v>
      </c>
      <c r="P8" s="56">
        <f t="shared" si="4"/>
        <v>70.477896331021626</v>
      </c>
      <c r="Q8" s="56">
        <f t="shared" si="4"/>
        <v>94.600523022890542</v>
      </c>
      <c r="R8" s="56">
        <f t="shared" si="4"/>
        <v>107.24939635451986</v>
      </c>
      <c r="S8" s="56">
        <f t="shared" si="4"/>
        <v>152.89151466232107</v>
      </c>
      <c r="T8" s="56">
        <f t="shared" si="4"/>
        <v>159.54393420690187</v>
      </c>
      <c r="U8" s="56">
        <f t="shared" si="4"/>
        <v>192.02352534327289</v>
      </c>
      <c r="V8" s="57">
        <f t="shared" si="4"/>
        <v>229.29637790798623</v>
      </c>
    </row>
    <row r="9" spans="2:22" x14ac:dyDescent="0.3">
      <c r="B9" s="46" t="s">
        <v>78</v>
      </c>
      <c r="C9" s="54">
        <v>5.97194223859207</v>
      </c>
      <c r="D9" s="55">
        <v>21.013524554846256</v>
      </c>
      <c r="E9" s="55">
        <v>21.013524555421419</v>
      </c>
      <c r="F9" s="55">
        <v>24.843554378528797</v>
      </c>
      <c r="G9" s="55">
        <v>29.240132292624793</v>
      </c>
      <c r="H9" s="55">
        <v>38.426260224963684</v>
      </c>
      <c r="I9" s="55">
        <v>47.364420595076403</v>
      </c>
      <c r="J9" s="55">
        <v>55.566191526570726</v>
      </c>
      <c r="K9" s="79">
        <v>60.499745476057484</v>
      </c>
      <c r="M9" s="81" t="s">
        <v>91</v>
      </c>
      <c r="N9" s="56">
        <f>C11+C12</f>
        <v>0</v>
      </c>
      <c r="O9" s="56">
        <f t="shared" ref="O9:V9" si="5">D11+D12</f>
        <v>9.6130183583818898</v>
      </c>
      <c r="P9" s="56">
        <f t="shared" si="5"/>
        <v>20.194695821031416</v>
      </c>
      <c r="Q9" s="56">
        <f t="shared" si="5"/>
        <v>26.834544031050964</v>
      </c>
      <c r="R9" s="56">
        <f t="shared" si="5"/>
        <v>33.776120878363926</v>
      </c>
      <c r="S9" s="56">
        <f t="shared" si="5"/>
        <v>40.717697721919826</v>
      </c>
      <c r="T9" s="56">
        <f t="shared" si="5"/>
        <v>50.796741993542653</v>
      </c>
      <c r="U9" s="56">
        <f t="shared" si="5"/>
        <v>48.111601211930548</v>
      </c>
      <c r="V9" s="57">
        <f t="shared" si="5"/>
        <v>48.055562076968826</v>
      </c>
    </row>
    <row r="10" spans="2:22" x14ac:dyDescent="0.3">
      <c r="B10" s="16" t="s">
        <v>79</v>
      </c>
      <c r="C10" s="53">
        <v>6.5629866760658189</v>
      </c>
      <c r="D10" s="56">
        <v>13.089223331408393</v>
      </c>
      <c r="E10" s="56">
        <v>18.653872633329154</v>
      </c>
      <c r="F10" s="56">
        <v>31.581325973072452</v>
      </c>
      <c r="G10" s="56">
        <v>43.479510123069758</v>
      </c>
      <c r="H10" s="56">
        <v>55.93489976447205</v>
      </c>
      <c r="I10" s="56">
        <v>70.834204513336218</v>
      </c>
      <c r="J10" s="56">
        <v>68.40592680123126</v>
      </c>
      <c r="K10" s="57">
        <v>67.623816268304012</v>
      </c>
      <c r="M10" s="81" t="s">
        <v>37</v>
      </c>
      <c r="N10" s="56">
        <f t="shared" ref="N10:V10" si="6">C19</f>
        <v>63.525599405201667</v>
      </c>
      <c r="O10" s="56">
        <f t="shared" si="6"/>
        <v>63.525599158572305</v>
      </c>
      <c r="P10" s="56">
        <f t="shared" si="6"/>
        <v>63.525564067478022</v>
      </c>
      <c r="Q10" s="56">
        <f t="shared" si="6"/>
        <v>63.525599275557923</v>
      </c>
      <c r="R10" s="56">
        <f t="shared" si="6"/>
        <v>63.52559962573293</v>
      </c>
      <c r="S10" s="56">
        <f t="shared" si="6"/>
        <v>63.525598193373007</v>
      </c>
      <c r="T10" s="56">
        <f t="shared" si="6"/>
        <v>63.525598330855409</v>
      </c>
      <c r="U10" s="56">
        <f t="shared" si="6"/>
        <v>63.525572050287984</v>
      </c>
      <c r="V10" s="57">
        <f t="shared" si="6"/>
        <v>63.525441732599425</v>
      </c>
    </row>
    <row r="11" spans="2:22" x14ac:dyDescent="0.3">
      <c r="B11" s="16" t="s">
        <v>76</v>
      </c>
      <c r="C11" s="53">
        <v>0</v>
      </c>
      <c r="D11" s="56">
        <v>6.9072818889316396</v>
      </c>
      <c r="E11" s="56">
        <v>16.562743174090567</v>
      </c>
      <c r="F11" s="56">
        <v>19.729280712708785</v>
      </c>
      <c r="G11" s="56">
        <v>22.895818242063836</v>
      </c>
      <c r="H11" s="56">
        <v>26.062355771113907</v>
      </c>
      <c r="I11" s="56">
        <v>32.440029931961654</v>
      </c>
      <c r="J11" s="56">
        <v>29.709174137174141</v>
      </c>
      <c r="K11" s="57">
        <v>29.653134996481139</v>
      </c>
      <c r="M11" s="82" t="s">
        <v>35</v>
      </c>
      <c r="N11" s="59">
        <f t="shared" ref="N11:V11" si="7">C43</f>
        <v>7.5937610677679972</v>
      </c>
      <c r="O11" s="59">
        <f t="shared" si="7"/>
        <v>8.0083513092743956</v>
      </c>
      <c r="P11" s="59">
        <f t="shared" si="7"/>
        <v>8.0083513092743956</v>
      </c>
      <c r="Q11" s="59">
        <f t="shared" si="7"/>
        <v>8.0083513092743956</v>
      </c>
      <c r="R11" s="59">
        <f t="shared" si="7"/>
        <v>8.0083513092743956</v>
      </c>
      <c r="S11" s="59">
        <f t="shared" si="7"/>
        <v>8.0083513092743956</v>
      </c>
      <c r="T11" s="59">
        <f t="shared" si="7"/>
        <v>8.0083513092743956</v>
      </c>
      <c r="U11" s="59">
        <f t="shared" si="7"/>
        <v>8.0083513092743956</v>
      </c>
      <c r="V11" s="60">
        <f t="shared" si="7"/>
        <v>8.0083513092743956</v>
      </c>
    </row>
    <row r="12" spans="2:22" x14ac:dyDescent="0.3">
      <c r="B12" s="16" t="s">
        <v>75</v>
      </c>
      <c r="C12" s="53">
        <v>0</v>
      </c>
      <c r="D12" s="56">
        <v>2.7057364694502493</v>
      </c>
      <c r="E12" s="56">
        <v>3.6319526469408494</v>
      </c>
      <c r="F12" s="56">
        <v>7.1052633183421783</v>
      </c>
      <c r="G12" s="56">
        <v>10.880302636300087</v>
      </c>
      <c r="H12" s="56">
        <v>14.655341950805919</v>
      </c>
      <c r="I12" s="56">
        <v>18.356712061581003</v>
      </c>
      <c r="J12" s="56">
        <v>18.40242707475641</v>
      </c>
      <c r="K12" s="57">
        <v>18.402427080487691</v>
      </c>
      <c r="M12" s="31"/>
    </row>
    <row r="13" spans="2:22" x14ac:dyDescent="0.3">
      <c r="B13" s="16" t="s">
        <v>66</v>
      </c>
      <c r="C13" s="53">
        <v>34.788272598718017</v>
      </c>
      <c r="D13" s="56">
        <v>52.319976537908644</v>
      </c>
      <c r="E13" s="56">
        <v>70.477896331021626</v>
      </c>
      <c r="F13" s="56">
        <v>94.600523022890542</v>
      </c>
      <c r="G13" s="56">
        <v>107.24939635451986</v>
      </c>
      <c r="H13" s="56">
        <v>152.89151466232107</v>
      </c>
      <c r="I13" s="56">
        <v>159.54393420690187</v>
      </c>
      <c r="J13" s="56">
        <v>192.02352534327289</v>
      </c>
      <c r="K13" s="57">
        <v>229.29637790798623</v>
      </c>
      <c r="M13" t="s">
        <v>90</v>
      </c>
      <c r="N13" s="111" t="s">
        <v>87</v>
      </c>
      <c r="O13" s="112"/>
      <c r="P13" s="112"/>
      <c r="Q13" s="112"/>
      <c r="R13" s="112"/>
      <c r="S13" s="112"/>
      <c r="T13" s="112"/>
      <c r="U13" s="112"/>
      <c r="V13" s="113"/>
    </row>
    <row r="14" spans="2:22" x14ac:dyDescent="0.3">
      <c r="B14" s="16" t="s">
        <v>86</v>
      </c>
      <c r="C14" s="53">
        <v>0.46126655999999999</v>
      </c>
      <c r="D14" s="56">
        <v>0.46126655999999999</v>
      </c>
      <c r="E14" s="56">
        <v>0.46126655999999999</v>
      </c>
      <c r="F14" s="56">
        <v>0.46126655999999999</v>
      </c>
      <c r="G14" s="56">
        <v>0.46126655999999999</v>
      </c>
      <c r="H14" s="56">
        <v>0.46126655999999999</v>
      </c>
      <c r="I14" s="56">
        <v>0.46126655999999999</v>
      </c>
      <c r="J14" s="56">
        <v>0.46126655999999999</v>
      </c>
      <c r="K14" s="57">
        <v>0.46126655999999999</v>
      </c>
      <c r="M14" s="88" t="s">
        <v>99</v>
      </c>
      <c r="N14" s="30">
        <v>2020</v>
      </c>
      <c r="O14" s="27">
        <v>2025</v>
      </c>
      <c r="P14" s="27">
        <v>2030</v>
      </c>
      <c r="Q14" s="27">
        <v>2035</v>
      </c>
      <c r="R14" s="27">
        <v>2040</v>
      </c>
      <c r="S14" s="27">
        <v>2045</v>
      </c>
      <c r="T14" s="27">
        <v>2050</v>
      </c>
      <c r="U14" s="27">
        <v>2055</v>
      </c>
      <c r="V14" s="28">
        <v>2060</v>
      </c>
    </row>
    <row r="15" spans="2:22" x14ac:dyDescent="0.3">
      <c r="B15" s="16" t="s">
        <v>81</v>
      </c>
      <c r="C15" s="53">
        <v>2.3799584888399989</v>
      </c>
      <c r="D15" s="56">
        <v>2.3799584888399989</v>
      </c>
      <c r="E15" s="56">
        <v>2.3799584888399989</v>
      </c>
      <c r="F15" s="56">
        <v>2.3799584888399989</v>
      </c>
      <c r="G15" s="56">
        <v>2.3799584888399989</v>
      </c>
      <c r="H15" s="56">
        <v>2.3799584888399989</v>
      </c>
      <c r="I15" s="56">
        <v>2.3799584888399989</v>
      </c>
      <c r="J15" s="56">
        <v>2.3799584888399989</v>
      </c>
      <c r="K15" s="57">
        <v>2.3799584888399989</v>
      </c>
      <c r="M15" s="80" t="s">
        <v>21</v>
      </c>
      <c r="N15" s="55">
        <f>N4</f>
        <v>408.89171938651845</v>
      </c>
      <c r="O15" s="55">
        <f t="shared" ref="O15:V15" si="8">O4</f>
        <v>395.35639244728503</v>
      </c>
      <c r="P15" s="55">
        <f t="shared" si="8"/>
        <v>346.43636940222939</v>
      </c>
      <c r="Q15" s="55">
        <f t="shared" si="8"/>
        <v>245.56560021916704</v>
      </c>
      <c r="R15" s="55">
        <f t="shared" si="8"/>
        <v>184.03407755127705</v>
      </c>
      <c r="S15" s="55">
        <f t="shared" si="8"/>
        <v>96.410646057635304</v>
      </c>
      <c r="T15" s="55">
        <f t="shared" si="8"/>
        <v>10.098801347281301</v>
      </c>
      <c r="U15" s="55">
        <f t="shared" si="8"/>
        <v>9.9087926039413112</v>
      </c>
      <c r="V15" s="79">
        <f t="shared" si="8"/>
        <v>9.7219555763547394</v>
      </c>
    </row>
    <row r="16" spans="2:22" x14ac:dyDescent="0.3">
      <c r="B16" s="16" t="s">
        <v>82</v>
      </c>
      <c r="C16" s="53">
        <v>1.6037893462559989</v>
      </c>
      <c r="D16" s="56">
        <v>1.9621097277623976</v>
      </c>
      <c r="E16" s="56">
        <v>1.9621097277623976</v>
      </c>
      <c r="F16" s="56">
        <v>1.9621097277623976</v>
      </c>
      <c r="G16" s="56">
        <v>1.9621097277623976</v>
      </c>
      <c r="H16" s="56">
        <v>1.9621097277623976</v>
      </c>
      <c r="I16" s="56">
        <v>1.9621097277623976</v>
      </c>
      <c r="J16" s="56">
        <v>1.9621097277623976</v>
      </c>
      <c r="K16" s="57">
        <v>1.9621097277623976</v>
      </c>
      <c r="M16" s="81" t="s">
        <v>89</v>
      </c>
      <c r="N16" s="56">
        <f t="shared" ref="N16:V16" si="9">N5</f>
        <v>0.76320673519765492</v>
      </c>
      <c r="O16" s="56">
        <f t="shared" si="9"/>
        <v>0.16563309109821808</v>
      </c>
      <c r="P16" s="56">
        <f t="shared" si="9"/>
        <v>0.33195718741306213</v>
      </c>
      <c r="Q16" s="56">
        <f t="shared" si="9"/>
        <v>0.46922463132547032</v>
      </c>
      <c r="R16" s="56">
        <f t="shared" si="9"/>
        <v>0.44783683724540951</v>
      </c>
      <c r="S16" s="56">
        <f t="shared" si="9"/>
        <v>0.50827422538220812</v>
      </c>
      <c r="T16" s="56">
        <f t="shared" si="9"/>
        <v>0.78100223722833118</v>
      </c>
      <c r="U16" s="56">
        <f t="shared" si="9"/>
        <v>0.44923576467344023</v>
      </c>
      <c r="V16" s="57">
        <f t="shared" si="9"/>
        <v>9.6610017431278852E-2</v>
      </c>
    </row>
    <row r="17" spans="2:22" x14ac:dyDescent="0.3">
      <c r="B17" s="16" t="s">
        <v>84</v>
      </c>
      <c r="C17" s="53">
        <v>3.144046932672</v>
      </c>
      <c r="D17" s="56">
        <v>3.144046932672</v>
      </c>
      <c r="E17" s="56">
        <v>3.144046932672</v>
      </c>
      <c r="F17" s="56">
        <v>3.144046932672</v>
      </c>
      <c r="G17" s="56">
        <v>3.144046932672</v>
      </c>
      <c r="H17" s="56">
        <v>3.144046932672</v>
      </c>
      <c r="I17" s="56">
        <v>3.144046932672</v>
      </c>
      <c r="J17" s="56">
        <v>3.144046932672</v>
      </c>
      <c r="K17" s="57">
        <v>3.144046932672</v>
      </c>
      <c r="M17" s="81" t="s">
        <v>22</v>
      </c>
      <c r="N17" s="56">
        <f t="shared" ref="N17:V17" si="10">N6</f>
        <v>21.215134852492959</v>
      </c>
      <c r="O17" s="56">
        <f t="shared" si="10"/>
        <v>6.8087513218090745</v>
      </c>
      <c r="P17" s="56">
        <f t="shared" si="10"/>
        <v>4.4222513219809043</v>
      </c>
      <c r="Q17" s="56">
        <f t="shared" si="10"/>
        <v>2.0357513220763637</v>
      </c>
      <c r="R17" s="56">
        <f t="shared" si="10"/>
        <v>0</v>
      </c>
      <c r="S17" s="56">
        <f t="shared" si="10"/>
        <v>0</v>
      </c>
      <c r="T17" s="56">
        <f t="shared" si="10"/>
        <v>0</v>
      </c>
      <c r="U17" s="56">
        <f t="shared" si="10"/>
        <v>0</v>
      </c>
      <c r="V17" s="57">
        <f t="shared" si="10"/>
        <v>0</v>
      </c>
    </row>
    <row r="18" spans="2:22" x14ac:dyDescent="0.3">
      <c r="B18" s="26" t="s">
        <v>80</v>
      </c>
      <c r="C18" s="53">
        <v>4.69974E-3</v>
      </c>
      <c r="D18" s="56">
        <v>6.0969599999999999E-2</v>
      </c>
      <c r="E18" s="56">
        <v>6.0969599999999999E-2</v>
      </c>
      <c r="F18" s="56">
        <v>6.0969599999999999E-2</v>
      </c>
      <c r="G18" s="56">
        <v>6.0969599999999999E-2</v>
      </c>
      <c r="H18" s="56">
        <v>6.0969599999999999E-2</v>
      </c>
      <c r="I18" s="56">
        <v>6.0969599999999999E-2</v>
      </c>
      <c r="J18" s="56">
        <v>6.0969599999999999E-2</v>
      </c>
      <c r="K18" s="57">
        <v>6.0969599999999999E-2</v>
      </c>
      <c r="M18" s="82" t="s">
        <v>98</v>
      </c>
      <c r="N18" s="59">
        <f>N7+N8+N9+N10+N11</f>
        <v>118.44256198634558</v>
      </c>
      <c r="O18" s="59">
        <f t="shared" ref="O18:V18" si="11">O7+O8+O9+O10+O11</f>
        <v>167.56969325039188</v>
      </c>
      <c r="P18" s="59">
        <f t="shared" si="11"/>
        <v>201.87390471755603</v>
      </c>
      <c r="Q18" s="59">
        <f t="shared" si="11"/>
        <v>249.39389799037505</v>
      </c>
      <c r="R18" s="59">
        <f t="shared" si="11"/>
        <v>285.27911058358569</v>
      </c>
      <c r="S18" s="59">
        <f t="shared" si="11"/>
        <v>359.50432187632407</v>
      </c>
      <c r="T18" s="59">
        <f t="shared" si="11"/>
        <v>400.07325094898692</v>
      </c>
      <c r="U18" s="59">
        <f t="shared" si="11"/>
        <v>435.64116824256774</v>
      </c>
      <c r="V18" s="60">
        <f t="shared" si="11"/>
        <v>477.00929477119035</v>
      </c>
    </row>
    <row r="19" spans="2:22" x14ac:dyDescent="0.3">
      <c r="B19" s="47" t="s">
        <v>37</v>
      </c>
      <c r="C19" s="54">
        <v>63.525599405201667</v>
      </c>
      <c r="D19" s="55">
        <v>63.525599158572305</v>
      </c>
      <c r="E19" s="55">
        <v>63.525564067478022</v>
      </c>
      <c r="F19" s="55">
        <v>63.525599275557923</v>
      </c>
      <c r="G19" s="55">
        <v>63.52559962573293</v>
      </c>
      <c r="H19" s="55">
        <v>63.525598193373007</v>
      </c>
      <c r="I19" s="55">
        <v>63.525598330855409</v>
      </c>
      <c r="J19" s="55">
        <v>63.525572050287984</v>
      </c>
      <c r="K19" s="79">
        <v>63.525441732599425</v>
      </c>
      <c r="M19" s="81" t="s">
        <v>100</v>
      </c>
      <c r="N19" s="12">
        <f>N18/SUM(N15:N18)</f>
        <v>0.21561958898375941</v>
      </c>
      <c r="O19" s="12">
        <f t="shared" ref="O19:V19" si="12">O18/SUM(O15:O18)</f>
        <v>0.294033260260123</v>
      </c>
      <c r="P19" s="12">
        <f t="shared" si="12"/>
        <v>0.36500970692943435</v>
      </c>
      <c r="Q19" s="12">
        <f t="shared" si="12"/>
        <v>0.50133006665454138</v>
      </c>
      <c r="R19" s="12">
        <f t="shared" si="12"/>
        <v>0.60728560995566627</v>
      </c>
      <c r="S19" s="12">
        <f t="shared" si="12"/>
        <v>0.78765559828966325</v>
      </c>
      <c r="T19" s="12">
        <f t="shared" si="12"/>
        <v>0.97352543443956119</v>
      </c>
      <c r="U19" s="12">
        <f t="shared" si="12"/>
        <v>0.97677567931216536</v>
      </c>
      <c r="V19" s="13">
        <f t="shared" si="12"/>
        <v>0.97983154541232509</v>
      </c>
    </row>
    <row r="20" spans="2:22" x14ac:dyDescent="0.3">
      <c r="B20" s="47" t="s">
        <v>36</v>
      </c>
      <c r="C20" s="90">
        <v>549.31262296055468</v>
      </c>
      <c r="D20" s="84">
        <v>569.90047011058425</v>
      </c>
      <c r="E20" s="84">
        <v>553.06448262917945</v>
      </c>
      <c r="F20" s="84">
        <v>497.46447416294399</v>
      </c>
      <c r="G20" s="84">
        <v>469.76102497210815</v>
      </c>
      <c r="H20" s="84">
        <v>456.42324215934156</v>
      </c>
      <c r="I20" s="84">
        <v>410.95305453349658</v>
      </c>
      <c r="J20" s="84">
        <v>445.99919661118253</v>
      </c>
      <c r="K20" s="85">
        <v>486.8278603649764</v>
      </c>
      <c r="M20" s="82" t="s">
        <v>101</v>
      </c>
      <c r="N20" s="14">
        <f>N15/SUM(N15:N18)</f>
        <v>0.74436978561091693</v>
      </c>
      <c r="O20" s="14">
        <f t="shared" ref="O20:V20" si="13">O15/SUM(O15:O18)</f>
        <v>0.69372884070541219</v>
      </c>
      <c r="P20" s="14">
        <f t="shared" si="13"/>
        <v>0.62639417334363379</v>
      </c>
      <c r="Q20" s="14">
        <f t="shared" si="13"/>
        <v>0.49363444622325392</v>
      </c>
      <c r="R20" s="14">
        <f t="shared" si="13"/>
        <v>0.39176106098245167</v>
      </c>
      <c r="S20" s="14">
        <f t="shared" si="13"/>
        <v>0.21123079885571963</v>
      </c>
      <c r="T20" s="14">
        <f t="shared" si="13"/>
        <v>2.457409973201246E-2</v>
      </c>
      <c r="U20" s="14">
        <f t="shared" si="13"/>
        <v>2.221706379569938E-2</v>
      </c>
      <c r="V20" s="15">
        <f t="shared" si="13"/>
        <v>1.9970006583160956E-2</v>
      </c>
    </row>
    <row r="22" spans="2:22" x14ac:dyDescent="0.3">
      <c r="B22" s="33" t="s">
        <v>139</v>
      </c>
      <c r="C22" s="30">
        <v>2020</v>
      </c>
      <c r="D22" s="27">
        <v>2025</v>
      </c>
      <c r="E22" s="27">
        <v>2030</v>
      </c>
      <c r="F22" s="27">
        <v>2035</v>
      </c>
      <c r="G22" s="27">
        <v>2040</v>
      </c>
      <c r="H22" s="27">
        <v>2045</v>
      </c>
      <c r="I22" s="27">
        <v>2050</v>
      </c>
      <c r="J22" s="27">
        <v>2055</v>
      </c>
      <c r="K22" s="28">
        <v>2060</v>
      </c>
      <c r="M22" s="48" t="s">
        <v>92</v>
      </c>
      <c r="N22" s="86">
        <f>Consommation!N13</f>
        <v>467.67870188727716</v>
      </c>
      <c r="O22" s="86">
        <f>Consommation!O13</f>
        <v>439.74708206814751</v>
      </c>
      <c r="P22" s="86">
        <f>Consommation!P13</f>
        <v>411.86043985740565</v>
      </c>
      <c r="Q22" s="86">
        <f>Consommation!Q13</f>
        <v>405.21636653546159</v>
      </c>
      <c r="R22" s="86">
        <f>Consommation!R13</f>
        <v>400.00190267641096</v>
      </c>
      <c r="S22" s="86">
        <f>Consommation!S13</f>
        <v>405.22900709802889</v>
      </c>
      <c r="T22" s="86">
        <f>Consommation!T13</f>
        <v>401.38604193857941</v>
      </c>
      <c r="U22" s="86">
        <f>Consommation!U13</f>
        <v>411.6796089854123</v>
      </c>
      <c r="V22" s="87">
        <f>Consommation!V13</f>
        <v>420.94815646700783</v>
      </c>
    </row>
    <row r="23" spans="2:22" x14ac:dyDescent="0.3">
      <c r="B23" s="17" t="s">
        <v>64</v>
      </c>
      <c r="C23" s="29">
        <v>3.064946007627749</v>
      </c>
      <c r="D23" s="24">
        <v>3.6563160573421611</v>
      </c>
      <c r="E23" s="24">
        <v>4.8938786771807967</v>
      </c>
      <c r="F23" s="24">
        <v>6.4884079923703375</v>
      </c>
      <c r="G23" s="24">
        <v>6.7908401221934334</v>
      </c>
      <c r="H23" s="24">
        <v>6.9337773955936601</v>
      </c>
      <c r="I23" s="24">
        <v>8.0286971148312425</v>
      </c>
      <c r="J23" s="24">
        <v>8.4875644962820722</v>
      </c>
      <c r="K23" s="25">
        <v>8.6239182245624058</v>
      </c>
    </row>
    <row r="24" spans="2:22" x14ac:dyDescent="0.3">
      <c r="B24" s="19" t="s">
        <v>63</v>
      </c>
      <c r="C24" s="21">
        <v>9.1073427976883381E-6</v>
      </c>
      <c r="D24" s="22">
        <v>1.1436746539740733E-5</v>
      </c>
      <c r="E24" s="22">
        <v>1.0912836234061114E-5</v>
      </c>
      <c r="F24" s="22">
        <v>0.58994533266420701</v>
      </c>
      <c r="G24" s="22">
        <v>0.62821259004506225</v>
      </c>
      <c r="H24" s="22">
        <v>0.63822289054633496</v>
      </c>
      <c r="I24" s="22">
        <v>0.65180639572953003</v>
      </c>
      <c r="J24" s="22">
        <v>2.1796046799321426E-5</v>
      </c>
      <c r="K24" s="23">
        <v>2.4398825386780149E-5</v>
      </c>
    </row>
    <row r="26" spans="2:22" x14ac:dyDescent="0.3">
      <c r="B26" s="33" t="s">
        <v>97</v>
      </c>
      <c r="C26" s="30">
        <v>2020</v>
      </c>
      <c r="D26" s="27">
        <v>2025</v>
      </c>
      <c r="E26" s="27">
        <v>2030</v>
      </c>
      <c r="F26" s="27">
        <v>2035</v>
      </c>
      <c r="G26" s="27">
        <v>2040</v>
      </c>
      <c r="H26" s="27">
        <v>2045</v>
      </c>
      <c r="I26" s="27">
        <v>2050</v>
      </c>
      <c r="J26" s="27">
        <v>2055</v>
      </c>
      <c r="K26" s="28">
        <v>2060</v>
      </c>
    </row>
    <row r="27" spans="2:22" x14ac:dyDescent="0.3">
      <c r="B27" s="17" t="s">
        <v>118</v>
      </c>
      <c r="C27" s="29">
        <v>0</v>
      </c>
      <c r="D27" s="24">
        <v>4.4996975226447047</v>
      </c>
      <c r="E27" s="24">
        <v>9.1837490227163148</v>
      </c>
      <c r="F27" s="24">
        <v>16.282729742633254</v>
      </c>
      <c r="G27" s="24">
        <v>24.3931963692933</v>
      </c>
      <c r="H27" s="24">
        <v>39.601422943052398</v>
      </c>
      <c r="I27" s="24">
        <v>48.145716613199994</v>
      </c>
      <c r="J27" s="24">
        <v>55.727398538407115</v>
      </c>
      <c r="K27" s="25">
        <v>62.551031516706765</v>
      </c>
    </row>
    <row r="28" spans="2:22" x14ac:dyDescent="0.3">
      <c r="B28" s="19" t="s">
        <v>132</v>
      </c>
      <c r="C28" s="21">
        <v>0</v>
      </c>
      <c r="D28" s="22">
        <v>0.5436583680591035</v>
      </c>
      <c r="E28" s="22">
        <v>1.102073883116381</v>
      </c>
      <c r="F28" s="22">
        <v>1.2192283199749729</v>
      </c>
      <c r="G28" s="22">
        <v>1.4216198875309147</v>
      </c>
      <c r="H28" s="22">
        <v>1.665672338244319</v>
      </c>
      <c r="I28" s="22">
        <v>1.8659315547175921</v>
      </c>
      <c r="J28" s="22">
        <v>1.897888271701599</v>
      </c>
      <c r="K28" s="23">
        <v>1.9310790310894836</v>
      </c>
    </row>
    <row r="31" spans="2:22" x14ac:dyDescent="0.3">
      <c r="C31" s="114" t="s">
        <v>87</v>
      </c>
      <c r="D31" s="115"/>
      <c r="E31" s="115"/>
      <c r="F31" s="115"/>
      <c r="G31" s="115"/>
      <c r="H31" s="115"/>
      <c r="I31" s="115"/>
      <c r="J31" s="115"/>
      <c r="K31" s="116"/>
    </row>
    <row r="32" spans="2:22" x14ac:dyDescent="0.3">
      <c r="B32" s="48" t="s">
        <v>88</v>
      </c>
      <c r="C32" s="27">
        <v>2020</v>
      </c>
      <c r="D32" s="27">
        <v>2025</v>
      </c>
      <c r="E32" s="27">
        <v>2030</v>
      </c>
      <c r="F32" s="27">
        <v>2035</v>
      </c>
      <c r="G32" s="27">
        <v>2040</v>
      </c>
      <c r="H32" s="27">
        <v>2045</v>
      </c>
      <c r="I32" s="27">
        <v>2050</v>
      </c>
      <c r="J32" s="27">
        <v>2055</v>
      </c>
      <c r="K32" s="28">
        <v>2060</v>
      </c>
    </row>
    <row r="33" spans="2:11" x14ac:dyDescent="0.3">
      <c r="B33" s="33" t="s">
        <v>73</v>
      </c>
      <c r="C33" s="66">
        <v>5.97194223859207</v>
      </c>
      <c r="D33" s="66">
        <v>21.01352455462855</v>
      </c>
      <c r="E33" s="66">
        <v>21.013524554798803</v>
      </c>
      <c r="F33" s="66">
        <v>24.84355437506396</v>
      </c>
      <c r="G33" s="66">
        <v>29.240132286602453</v>
      </c>
      <c r="H33" s="66">
        <v>38.426260209499091</v>
      </c>
      <c r="I33" s="66">
        <v>36.106805653617101</v>
      </c>
      <c r="J33" s="66">
        <v>44.308576571534765</v>
      </c>
      <c r="K33" s="67">
        <v>49.242130500447423</v>
      </c>
    </row>
    <row r="34" spans="2:11" x14ac:dyDescent="0.3">
      <c r="B34" s="44" t="s">
        <v>74</v>
      </c>
      <c r="C34" s="68">
        <v>0</v>
      </c>
      <c r="D34" s="68">
        <v>2.1770553620000002E-10</v>
      </c>
      <c r="E34" s="68">
        <v>6.2261508080299992E-10</v>
      </c>
      <c r="F34" s="68">
        <v>3.4648364834949996E-9</v>
      </c>
      <c r="G34" s="68">
        <v>6.0223401159989992E-9</v>
      </c>
      <c r="H34" s="68">
        <v>1.5464594900690998E-8</v>
      </c>
      <c r="I34" s="68">
        <v>11.257614941459304</v>
      </c>
      <c r="J34" s="68">
        <v>11.257614955035962</v>
      </c>
      <c r="K34" s="69">
        <v>11.257614975610061</v>
      </c>
    </row>
    <row r="35" spans="2:11" x14ac:dyDescent="0.3">
      <c r="B35" s="78" t="s">
        <v>72</v>
      </c>
      <c r="C35" s="70">
        <v>5.97194223859207</v>
      </c>
      <c r="D35" s="70">
        <v>21.013524554846256</v>
      </c>
      <c r="E35" s="70">
        <v>21.013524555421419</v>
      </c>
      <c r="F35" s="70">
        <v>24.843554378528797</v>
      </c>
      <c r="G35" s="70">
        <v>29.240132292624793</v>
      </c>
      <c r="H35" s="70">
        <v>38.426260224963684</v>
      </c>
      <c r="I35" s="70">
        <v>47.364420595076403</v>
      </c>
      <c r="J35" s="70">
        <v>55.566191526570726</v>
      </c>
      <c r="K35" s="71">
        <v>60.499745476057484</v>
      </c>
    </row>
    <row r="36" spans="2:11" x14ac:dyDescent="0.3">
      <c r="B36" s="44" t="s">
        <v>69</v>
      </c>
      <c r="C36" s="68">
        <v>4.5457780203837457</v>
      </c>
      <c r="D36" s="68">
        <v>7.5236608392231368</v>
      </c>
      <c r="E36" s="68">
        <v>10.245054675352105</v>
      </c>
      <c r="F36" s="68">
        <v>13.742933370382616</v>
      </c>
      <c r="G36" s="68">
        <v>17.082647623278884</v>
      </c>
      <c r="H36" s="68">
        <v>20.786906816901826</v>
      </c>
      <c r="I36" s="68">
        <v>26.435595244336184</v>
      </c>
      <c r="J36" s="96">
        <v>23.851104591281242</v>
      </c>
      <c r="K36" s="69">
        <v>23.654698554928807</v>
      </c>
    </row>
    <row r="37" spans="2:11" x14ac:dyDescent="0.3">
      <c r="B37" s="44" t="s">
        <v>70</v>
      </c>
      <c r="C37" s="68">
        <v>2.0172086556820736</v>
      </c>
      <c r="D37" s="68">
        <v>5.565562492185256</v>
      </c>
      <c r="E37" s="68">
        <v>8.4088179579770497</v>
      </c>
      <c r="F37" s="68">
        <v>17.838392602689837</v>
      </c>
      <c r="G37" s="68">
        <v>26.396862499790871</v>
      </c>
      <c r="H37" s="68">
        <v>35.147992947570224</v>
      </c>
      <c r="I37" s="68">
        <v>44.398609269000033</v>
      </c>
      <c r="J37" s="68">
        <v>44.554822209950025</v>
      </c>
      <c r="K37" s="69">
        <v>43.969117713375198</v>
      </c>
    </row>
    <row r="38" spans="2:11" x14ac:dyDescent="0.3">
      <c r="B38" s="78" t="s">
        <v>71</v>
      </c>
      <c r="C38" s="70">
        <v>6.5629866760658189</v>
      </c>
      <c r="D38" s="70">
        <v>13.089223331408393</v>
      </c>
      <c r="E38" s="70">
        <v>18.653872633329154</v>
      </c>
      <c r="F38" s="70">
        <v>31.581325973072452</v>
      </c>
      <c r="G38" s="70">
        <v>43.479510123069758</v>
      </c>
      <c r="H38" s="70">
        <v>55.93489976447205</v>
      </c>
      <c r="I38" s="70">
        <v>70.834204513336218</v>
      </c>
      <c r="J38" s="70">
        <v>68.40592680123126</v>
      </c>
      <c r="K38" s="71">
        <v>67.623816268304012</v>
      </c>
    </row>
    <row r="39" spans="2:11" x14ac:dyDescent="0.3">
      <c r="B39" s="44" t="s">
        <v>66</v>
      </c>
      <c r="C39" s="68">
        <v>34.788272598718017</v>
      </c>
      <c r="D39" s="68">
        <v>52.319976537908644</v>
      </c>
      <c r="E39" s="68">
        <v>70.477896331021626</v>
      </c>
      <c r="F39" s="68">
        <v>94.600523022890542</v>
      </c>
      <c r="G39" s="68">
        <v>107.24939635451986</v>
      </c>
      <c r="H39" s="68">
        <v>152.89151466232107</v>
      </c>
      <c r="I39" s="68">
        <v>159.54393420690187</v>
      </c>
      <c r="J39" s="68">
        <v>192.02352534327289</v>
      </c>
      <c r="K39" s="69">
        <v>229.29637790798623</v>
      </c>
    </row>
    <row r="40" spans="2:11" x14ac:dyDescent="0.3">
      <c r="B40" s="44" t="s">
        <v>76</v>
      </c>
      <c r="C40" s="68">
        <v>0</v>
      </c>
      <c r="D40" s="68">
        <v>6.9072818889316396</v>
      </c>
      <c r="E40" s="68">
        <v>16.562743174090567</v>
      </c>
      <c r="F40" s="68">
        <v>19.729280712708785</v>
      </c>
      <c r="G40" s="68">
        <v>22.895818242063836</v>
      </c>
      <c r="H40" s="68">
        <v>26.062355771113907</v>
      </c>
      <c r="I40" s="68">
        <v>32.440029931961654</v>
      </c>
      <c r="J40" s="68">
        <v>29.709174137174141</v>
      </c>
      <c r="K40" s="69">
        <v>29.653134996481139</v>
      </c>
    </row>
    <row r="41" spans="2:11" x14ac:dyDescent="0.3">
      <c r="B41" s="44" t="s">
        <v>75</v>
      </c>
      <c r="C41" s="68">
        <v>0</v>
      </c>
      <c r="D41" s="68">
        <v>2.7057364694502493</v>
      </c>
      <c r="E41" s="68">
        <v>3.6319526469408494</v>
      </c>
      <c r="F41" s="68">
        <v>7.1052633183421783</v>
      </c>
      <c r="G41" s="68">
        <v>10.880302636300087</v>
      </c>
      <c r="H41" s="68">
        <v>14.655341950805919</v>
      </c>
      <c r="I41" s="68">
        <v>18.356712061581003</v>
      </c>
      <c r="J41" s="68">
        <v>18.40242707475641</v>
      </c>
      <c r="K41" s="69">
        <v>18.402427080487691</v>
      </c>
    </row>
    <row r="42" spans="2:11" x14ac:dyDescent="0.3">
      <c r="B42" s="44" t="s">
        <v>37</v>
      </c>
      <c r="C42" s="72">
        <v>63.525599405201667</v>
      </c>
      <c r="D42" s="72">
        <v>63.525599158572305</v>
      </c>
      <c r="E42" s="72">
        <v>63.525564067478022</v>
      </c>
      <c r="F42" s="72">
        <v>63.525599275557923</v>
      </c>
      <c r="G42" s="72">
        <v>63.52559962573293</v>
      </c>
      <c r="H42" s="72">
        <v>63.525598193373007</v>
      </c>
      <c r="I42" s="72">
        <v>63.525598330855409</v>
      </c>
      <c r="J42" s="72">
        <v>63.525572050287984</v>
      </c>
      <c r="K42" s="73">
        <v>63.525441732599425</v>
      </c>
    </row>
    <row r="43" spans="2:11" x14ac:dyDescent="0.3">
      <c r="B43" s="20" t="s">
        <v>35</v>
      </c>
      <c r="C43" s="74">
        <v>7.5937610677679972</v>
      </c>
      <c r="D43" s="74">
        <v>8.0083513092743956</v>
      </c>
      <c r="E43" s="74">
        <v>8.0083513092743956</v>
      </c>
      <c r="F43" s="74">
        <v>8.0083513092743956</v>
      </c>
      <c r="G43" s="74">
        <v>8.0083513092743956</v>
      </c>
      <c r="H43" s="74">
        <v>8.0083513092743956</v>
      </c>
      <c r="I43" s="74">
        <v>8.0083513092743956</v>
      </c>
      <c r="J43" s="74">
        <v>8.0083513092743956</v>
      </c>
      <c r="K43" s="75">
        <v>8.0083513092743956</v>
      </c>
    </row>
    <row r="44" spans="2:11" x14ac:dyDescent="0.3">
      <c r="B44" s="45" t="s">
        <v>36</v>
      </c>
      <c r="C44" s="22">
        <v>118.44256198634557</v>
      </c>
      <c r="D44" s="22">
        <v>167.56969325039188</v>
      </c>
      <c r="E44" s="22">
        <v>201.873904717556</v>
      </c>
      <c r="F44" s="22">
        <v>249.39389799037505</v>
      </c>
      <c r="G44" s="22">
        <v>285.27911058358563</v>
      </c>
      <c r="H44" s="22">
        <v>359.50432187632407</v>
      </c>
      <c r="I44" s="22">
        <v>400.07325094898692</v>
      </c>
      <c r="J44" s="22">
        <v>435.6411682425678</v>
      </c>
      <c r="K44" s="23">
        <v>477.00929477119041</v>
      </c>
    </row>
    <row r="46" spans="2:11" x14ac:dyDescent="0.3">
      <c r="B46" t="s">
        <v>146</v>
      </c>
    </row>
    <row r="48" spans="2:11" x14ac:dyDescent="0.3">
      <c r="B48" t="s">
        <v>144</v>
      </c>
    </row>
    <row r="49" spans="2:2" x14ac:dyDescent="0.3">
      <c r="B49" t="s">
        <v>147</v>
      </c>
    </row>
    <row r="50" spans="2:2" x14ac:dyDescent="0.3">
      <c r="B50" t="s">
        <v>145</v>
      </c>
    </row>
    <row r="73" spans="27:34" x14ac:dyDescent="0.3">
      <c r="AA73" s="8"/>
      <c r="AB73" s="8"/>
      <c r="AC73" s="8"/>
      <c r="AD73" s="8"/>
      <c r="AE73" s="8"/>
      <c r="AF73" s="8"/>
      <c r="AG73" s="8"/>
      <c r="AH73" s="8"/>
    </row>
  </sheetData>
  <mergeCells count="4">
    <mergeCell ref="N13:V13"/>
    <mergeCell ref="N2:V2"/>
    <mergeCell ref="C31:K31"/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B2:V28"/>
  <sheetViews>
    <sheetView zoomScale="70" zoomScaleNormal="70" workbookViewId="0">
      <selection activeCell="L25" sqref="L25"/>
    </sheetView>
  </sheetViews>
  <sheetFormatPr baseColWidth="10" defaultRowHeight="14.4" x14ac:dyDescent="0.3"/>
  <cols>
    <col min="1" max="1" width="3.21875" customWidth="1"/>
    <col min="2" max="2" width="45.5546875" bestFit="1" customWidth="1"/>
    <col min="3" max="3" width="18" customWidth="1"/>
    <col min="4" max="4" width="23" customWidth="1"/>
    <col min="5" max="5" width="13.77734375" bestFit="1" customWidth="1"/>
    <col min="6" max="7" width="13.44140625" bestFit="1" customWidth="1"/>
    <col min="8" max="8" width="13" bestFit="1" customWidth="1"/>
    <col min="9" max="11" width="13.77734375" bestFit="1" customWidth="1"/>
    <col min="12" max="12" width="24.5546875" bestFit="1" customWidth="1"/>
    <col min="13" max="13" width="33.5546875" bestFit="1" customWidth="1"/>
  </cols>
  <sheetData>
    <row r="2" spans="2:22" x14ac:dyDescent="0.3">
      <c r="C2" s="111" t="s">
        <v>93</v>
      </c>
      <c r="D2" s="112"/>
      <c r="E2" s="112"/>
      <c r="F2" s="112"/>
      <c r="G2" s="112"/>
      <c r="H2" s="112"/>
      <c r="I2" s="112"/>
      <c r="J2" s="112"/>
      <c r="K2" s="113"/>
      <c r="L2" s="99"/>
      <c r="M2" t="s">
        <v>127</v>
      </c>
      <c r="N2" s="111" t="s">
        <v>93</v>
      </c>
      <c r="O2" s="112"/>
      <c r="P2" s="112"/>
      <c r="Q2" s="112"/>
      <c r="R2" s="112"/>
      <c r="S2" s="112"/>
      <c r="T2" s="112"/>
      <c r="U2" s="112"/>
      <c r="V2" s="113"/>
    </row>
    <row r="3" spans="2:22" x14ac:dyDescent="0.3">
      <c r="B3" s="89" t="s">
        <v>117</v>
      </c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  <c r="M3" s="89" t="s">
        <v>117</v>
      </c>
      <c r="N3" s="30">
        <v>2020</v>
      </c>
      <c r="O3" s="27">
        <v>2025</v>
      </c>
      <c r="P3" s="27">
        <v>2030</v>
      </c>
      <c r="Q3" s="27">
        <v>2035</v>
      </c>
      <c r="R3" s="27">
        <v>2040</v>
      </c>
      <c r="S3" s="27">
        <v>2045</v>
      </c>
      <c r="T3" s="27">
        <v>2050</v>
      </c>
      <c r="U3" s="27">
        <v>2055</v>
      </c>
      <c r="V3" s="28">
        <v>2060</v>
      </c>
    </row>
    <row r="4" spans="2:22" x14ac:dyDescent="0.3">
      <c r="B4" s="46" t="s">
        <v>102</v>
      </c>
      <c r="C4" s="98">
        <v>0</v>
      </c>
      <c r="D4" s="101">
        <v>3.6845328486244275</v>
      </c>
      <c r="E4" s="101">
        <v>4.964724608245576</v>
      </c>
      <c r="F4" s="101">
        <v>5.0603367137286162</v>
      </c>
      <c r="G4" s="101">
        <v>4.6826070732250571</v>
      </c>
      <c r="H4" s="101">
        <v>4.8955487995902676</v>
      </c>
      <c r="I4" s="101">
        <v>4.9463430413888014</v>
      </c>
      <c r="J4" s="101">
        <v>4.9463613948895144</v>
      </c>
      <c r="K4" s="102">
        <v>4.9463836420532301</v>
      </c>
      <c r="M4" s="80" t="s">
        <v>119</v>
      </c>
      <c r="N4" s="54">
        <f>C4+C5</f>
        <v>48.557467170194798</v>
      </c>
      <c r="O4" s="55">
        <f t="shared" ref="O4:V4" si="0">D4+D5</f>
        <v>36.850023514066194</v>
      </c>
      <c r="P4" s="55">
        <f t="shared" si="0"/>
        <v>24.826305111289187</v>
      </c>
      <c r="Q4" s="55">
        <f t="shared" si="0"/>
        <v>20.243482255623093</v>
      </c>
      <c r="R4" s="55">
        <f t="shared" si="0"/>
        <v>15.610241651848277</v>
      </c>
      <c r="S4" s="55">
        <f t="shared" si="0"/>
        <v>13.98853348124428</v>
      </c>
      <c r="T4" s="55">
        <f t="shared" si="0"/>
        <v>12.366885874581815</v>
      </c>
      <c r="U4" s="55">
        <f t="shared" si="0"/>
        <v>12.366904223371662</v>
      </c>
      <c r="V4" s="79">
        <f t="shared" si="0"/>
        <v>12.366927479823907</v>
      </c>
    </row>
    <row r="5" spans="2:22" x14ac:dyDescent="0.3">
      <c r="B5" s="16" t="s">
        <v>103</v>
      </c>
      <c r="C5" s="103">
        <v>48.557467170194798</v>
      </c>
      <c r="D5" s="100">
        <v>33.165490665441766</v>
      </c>
      <c r="E5" s="100">
        <v>19.861580503043612</v>
      </c>
      <c r="F5" s="100">
        <v>15.183145541894477</v>
      </c>
      <c r="G5" s="100">
        <v>10.92763457862322</v>
      </c>
      <c r="H5" s="100">
        <v>9.0929846816540127</v>
      </c>
      <c r="I5" s="100">
        <v>7.4205428331930143</v>
      </c>
      <c r="J5" s="100">
        <v>7.4205428284821489</v>
      </c>
      <c r="K5" s="104">
        <v>7.4205438377706772</v>
      </c>
      <c r="M5" s="81" t="s">
        <v>120</v>
      </c>
      <c r="N5" s="53">
        <f>C6+C7</f>
        <v>12.215697726738448</v>
      </c>
      <c r="O5" s="56">
        <f t="shared" ref="O5:V5" si="1">D6+D7</f>
        <v>22.18114980866245</v>
      </c>
      <c r="P5" s="56">
        <f t="shared" si="1"/>
        <v>32.22370557372524</v>
      </c>
      <c r="Q5" s="56">
        <f t="shared" si="1"/>
        <v>32.22995687940702</v>
      </c>
      <c r="R5" s="56">
        <f t="shared" si="1"/>
        <v>32.235041448358182</v>
      </c>
      <c r="S5" s="56">
        <f t="shared" si="1"/>
        <v>31.052589357733009</v>
      </c>
      <c r="T5" s="56">
        <f t="shared" si="1"/>
        <v>29.868268486869425</v>
      </c>
      <c r="U5" s="56">
        <f t="shared" si="1"/>
        <v>29.87222482365042</v>
      </c>
      <c r="V5" s="57">
        <f t="shared" si="1"/>
        <v>29.87308600529024</v>
      </c>
    </row>
    <row r="6" spans="2:22" x14ac:dyDescent="0.3">
      <c r="B6" s="16" t="s">
        <v>110</v>
      </c>
      <c r="C6" s="103">
        <v>0</v>
      </c>
      <c r="D6" s="100">
        <v>2.2215110826538806</v>
      </c>
      <c r="E6" s="100">
        <v>6.4562635717919274</v>
      </c>
      <c r="F6" s="100">
        <v>8.0732406215245582</v>
      </c>
      <c r="G6" s="100">
        <v>9.688948842749765</v>
      </c>
      <c r="H6" s="100">
        <v>10.887218451458065</v>
      </c>
      <c r="I6" s="100">
        <v>11.965087062592707</v>
      </c>
      <c r="J6" s="100">
        <v>11.969064514620662</v>
      </c>
      <c r="K6" s="104">
        <v>11.969946509586093</v>
      </c>
      <c r="M6" s="81" t="s">
        <v>121</v>
      </c>
      <c r="N6" s="53">
        <f>SUM(C8:C11)</f>
        <v>117.93597600011594</v>
      </c>
      <c r="O6" s="56">
        <f t="shared" ref="O6:V6" si="2">SUM(D8:D11)</f>
        <v>106.1271344258883</v>
      </c>
      <c r="P6" s="56">
        <f t="shared" si="2"/>
        <v>94.334174420956273</v>
      </c>
      <c r="Q6" s="56">
        <f t="shared" si="2"/>
        <v>85.82001323616629</v>
      </c>
      <c r="R6" s="56">
        <f t="shared" si="2"/>
        <v>77.305381845348734</v>
      </c>
      <c r="S6" s="56">
        <f t="shared" si="2"/>
        <v>72.596563009974261</v>
      </c>
      <c r="T6" s="56">
        <f t="shared" si="2"/>
        <v>67.886182407558351</v>
      </c>
      <c r="U6" s="56">
        <f t="shared" si="2"/>
        <v>67.886443397419782</v>
      </c>
      <c r="V6" s="57">
        <f t="shared" si="2"/>
        <v>67.887213396023412</v>
      </c>
    </row>
    <row r="7" spans="2:22" x14ac:dyDescent="0.3">
      <c r="B7" s="16" t="s">
        <v>111</v>
      </c>
      <c r="C7" s="103">
        <v>12.215697726738448</v>
      </c>
      <c r="D7" s="100">
        <v>19.959638726008571</v>
      </c>
      <c r="E7" s="100">
        <v>25.767442001933311</v>
      </c>
      <c r="F7" s="100">
        <v>24.156716257882461</v>
      </c>
      <c r="G7" s="100">
        <v>22.546092605608415</v>
      </c>
      <c r="H7" s="100">
        <v>20.165370906274944</v>
      </c>
      <c r="I7" s="100">
        <v>17.903181424276717</v>
      </c>
      <c r="J7" s="100">
        <v>17.903160309029758</v>
      </c>
      <c r="K7" s="104">
        <v>17.903139495704149</v>
      </c>
      <c r="M7" s="81" t="s">
        <v>122</v>
      </c>
      <c r="N7" s="53">
        <f>C12+C13</f>
        <v>25.811986001152157</v>
      </c>
      <c r="O7" s="56">
        <f t="shared" ref="O7:V7" si="3">D12+D13</f>
        <v>20.265899595128946</v>
      </c>
      <c r="P7" s="56">
        <f t="shared" si="3"/>
        <v>14.719988241102739</v>
      </c>
      <c r="Q7" s="56">
        <f t="shared" si="3"/>
        <v>14.142089306614373</v>
      </c>
      <c r="R7" s="56">
        <f t="shared" si="3"/>
        <v>13.564213094988737</v>
      </c>
      <c r="S7" s="56">
        <f t="shared" si="3"/>
        <v>13.499329407467705</v>
      </c>
      <c r="T7" s="56">
        <f t="shared" si="3"/>
        <v>13.434435630064767</v>
      </c>
      <c r="U7" s="56">
        <f t="shared" si="3"/>
        <v>13.434451818360056</v>
      </c>
      <c r="V7" s="57">
        <f t="shared" si="3"/>
        <v>13.434466272341178</v>
      </c>
    </row>
    <row r="8" spans="2:22" x14ac:dyDescent="0.3">
      <c r="B8" s="16" t="s">
        <v>104</v>
      </c>
      <c r="C8" s="103">
        <v>0</v>
      </c>
      <c r="D8" s="100">
        <v>10.322014906482629</v>
      </c>
      <c r="E8" s="100">
        <v>18.508070016390889</v>
      </c>
      <c r="F8" s="100">
        <v>17.149638947264943</v>
      </c>
      <c r="G8" s="100">
        <v>15.754662176060714</v>
      </c>
      <c r="H8" s="100">
        <v>15.609512807924023</v>
      </c>
      <c r="I8" s="100">
        <v>15.81290504110871</v>
      </c>
      <c r="J8" s="100">
        <v>15.81309551910871</v>
      </c>
      <c r="K8" s="104">
        <v>15.813681840777638</v>
      </c>
      <c r="M8" s="81" t="s">
        <v>123</v>
      </c>
      <c r="N8" s="53">
        <f>C14+C15</f>
        <v>0.32384198907452666</v>
      </c>
      <c r="O8" s="56">
        <f t="shared" ref="O8:V8" si="4">D14+D15</f>
        <v>7.7720839262043286</v>
      </c>
      <c r="P8" s="56">
        <f t="shared" si="4"/>
        <v>15.219349826817735</v>
      </c>
      <c r="Q8" s="56">
        <f t="shared" si="4"/>
        <v>20.451976178412238</v>
      </c>
      <c r="R8" s="56">
        <f t="shared" si="4"/>
        <v>25.684177802348984</v>
      </c>
      <c r="S8" s="56">
        <f t="shared" si="4"/>
        <v>30.913284866842041</v>
      </c>
      <c r="T8" s="56">
        <f t="shared" si="4"/>
        <v>36.140205204575537</v>
      </c>
      <c r="U8" s="56">
        <f t="shared" si="4"/>
        <v>36.140818519805094</v>
      </c>
      <c r="V8" s="57">
        <f t="shared" si="4"/>
        <v>36.141716086749469</v>
      </c>
    </row>
    <row r="9" spans="2:22" x14ac:dyDescent="0.3">
      <c r="B9" s="16" t="s">
        <v>105</v>
      </c>
      <c r="C9" s="103">
        <v>27.431989000045188</v>
      </c>
      <c r="D9" s="100">
        <v>14.281909000021836</v>
      </c>
      <c r="E9" s="100">
        <v>3.272391999996255</v>
      </c>
      <c r="F9" s="100">
        <v>2.7971889999952939</v>
      </c>
      <c r="G9" s="100">
        <v>2.358708000000842</v>
      </c>
      <c r="H9" s="100">
        <v>2.2342390000053154</v>
      </c>
      <c r="I9" s="100">
        <v>1.7603870000046342</v>
      </c>
      <c r="J9" s="100">
        <v>1.7603869999960087</v>
      </c>
      <c r="K9" s="104">
        <v>1.7603890000006233</v>
      </c>
      <c r="M9" s="81" t="s">
        <v>124</v>
      </c>
      <c r="N9" s="53">
        <f>C16+C17</f>
        <v>127.4017550000211</v>
      </c>
      <c r="O9" s="56">
        <f t="shared" ref="O9:V9" si="5">D16+D17</f>
        <v>116.72887499998447</v>
      </c>
      <c r="P9" s="56">
        <f t="shared" si="5"/>
        <v>106.05598699994965</v>
      </c>
      <c r="Q9" s="56">
        <f t="shared" si="5"/>
        <v>98.252987000037805</v>
      </c>
      <c r="R9" s="56">
        <f t="shared" si="5"/>
        <v>90.449988999992783</v>
      </c>
      <c r="S9" s="56">
        <f t="shared" si="5"/>
        <v>82.646990999979792</v>
      </c>
      <c r="T9" s="56">
        <f t="shared" si="5"/>
        <v>74.843988000008494</v>
      </c>
      <c r="U9" s="56">
        <f t="shared" si="5"/>
        <v>74.843988000008494</v>
      </c>
      <c r="V9" s="57">
        <f t="shared" si="5"/>
        <v>74.843988000008494</v>
      </c>
    </row>
    <row r="10" spans="2:22" x14ac:dyDescent="0.3">
      <c r="B10" s="16" t="s">
        <v>106</v>
      </c>
      <c r="C10" s="103">
        <v>0</v>
      </c>
      <c r="D10" s="100">
        <v>8.1372215193478681</v>
      </c>
      <c r="E10" s="100">
        <v>10.8641244045593</v>
      </c>
      <c r="F10" s="100">
        <v>11.179350288890172</v>
      </c>
      <c r="G10" s="100">
        <v>11.818900669289398</v>
      </c>
      <c r="H10" s="100">
        <v>12.026292202004749</v>
      </c>
      <c r="I10" s="100">
        <v>12.558802366444306</v>
      </c>
      <c r="J10" s="100">
        <v>12.558870878305802</v>
      </c>
      <c r="K10" s="104">
        <v>12.559052555236871</v>
      </c>
      <c r="M10" s="81" t="s">
        <v>126</v>
      </c>
      <c r="N10" s="53">
        <f>C18</f>
        <v>135.43197799998015</v>
      </c>
      <c r="O10" s="56">
        <f t="shared" ref="O10:V10" si="6">D18</f>
        <v>123.00656999996436</v>
      </c>
      <c r="P10" s="56">
        <f t="shared" si="6"/>
        <v>110.58116900000716</v>
      </c>
      <c r="Q10" s="56">
        <f t="shared" si="6"/>
        <v>110.42456700000045</v>
      </c>
      <c r="R10" s="56">
        <f t="shared" si="6"/>
        <v>110.26797099997903</v>
      </c>
      <c r="S10" s="56">
        <f t="shared" si="6"/>
        <v>104.7653710000625</v>
      </c>
      <c r="T10" s="56">
        <f t="shared" si="6"/>
        <v>99.262767999897306</v>
      </c>
      <c r="U10" s="56">
        <f t="shared" si="6"/>
        <v>99.262768999947156</v>
      </c>
      <c r="V10" s="57">
        <f t="shared" si="6"/>
        <v>99.262772000019424</v>
      </c>
    </row>
    <row r="11" spans="2:22" x14ac:dyDescent="0.3">
      <c r="B11" s="16" t="s">
        <v>107</v>
      </c>
      <c r="C11" s="103">
        <v>90.503987000070751</v>
      </c>
      <c r="D11" s="100">
        <v>73.385989000035963</v>
      </c>
      <c r="E11" s="100">
        <v>61.689588000009827</v>
      </c>
      <c r="F11" s="100">
        <v>54.693835000015874</v>
      </c>
      <c r="G11" s="100">
        <v>47.37311099999777</v>
      </c>
      <c r="H11" s="100">
        <v>42.726519000040177</v>
      </c>
      <c r="I11" s="100">
        <v>37.754088000000699</v>
      </c>
      <c r="J11" s="100">
        <v>37.754090000009263</v>
      </c>
      <c r="K11" s="104">
        <v>37.754090000008283</v>
      </c>
      <c r="M11" s="82" t="s">
        <v>125</v>
      </c>
      <c r="N11" s="58">
        <f>C19+C20</f>
        <v>0</v>
      </c>
      <c r="O11" s="59">
        <f t="shared" ref="O11:V11" si="7">D19+D20</f>
        <v>6.8153457982483898</v>
      </c>
      <c r="P11" s="59">
        <f t="shared" si="7"/>
        <v>13.899760683557698</v>
      </c>
      <c r="Q11" s="59">
        <f t="shared" si="7"/>
        <v>23.651294679200308</v>
      </c>
      <c r="R11" s="59">
        <f>G19+G20</f>
        <v>34.88488683354624</v>
      </c>
      <c r="S11" s="59">
        <f t="shared" si="7"/>
        <v>55.766344974725293</v>
      </c>
      <c r="T11" s="59">
        <f t="shared" si="7"/>
        <v>67.583308335023759</v>
      </c>
      <c r="U11" s="59">
        <f t="shared" si="7"/>
        <v>77.872009202849625</v>
      </c>
      <c r="V11" s="60">
        <f t="shared" si="7"/>
        <v>87.13798722675169</v>
      </c>
    </row>
    <row r="12" spans="2:22" x14ac:dyDescent="0.3">
      <c r="B12" s="16" t="s">
        <v>112</v>
      </c>
      <c r="C12" s="103">
        <v>0</v>
      </c>
      <c r="D12" s="100">
        <v>2.0263295960424643</v>
      </c>
      <c r="E12" s="100">
        <v>2.9436782412669107</v>
      </c>
      <c r="F12" s="100">
        <v>3.5351523062704229</v>
      </c>
      <c r="G12" s="100">
        <v>4.0688640954390118</v>
      </c>
      <c r="H12" s="100">
        <v>4.7243434078015918</v>
      </c>
      <c r="I12" s="100">
        <v>5.3733276299218034</v>
      </c>
      <c r="J12" s="100">
        <v>5.3733448187988122</v>
      </c>
      <c r="K12" s="104">
        <v>5.3733572724973246</v>
      </c>
      <c r="M12" s="31"/>
    </row>
    <row r="13" spans="2:22" x14ac:dyDescent="0.3">
      <c r="B13" s="16" t="s">
        <v>113</v>
      </c>
      <c r="C13" s="103">
        <v>25.811986001152157</v>
      </c>
      <c r="D13" s="100">
        <v>18.239569999086481</v>
      </c>
      <c r="E13" s="100">
        <v>11.776309999835828</v>
      </c>
      <c r="F13" s="100">
        <v>10.606937000343951</v>
      </c>
      <c r="G13" s="100">
        <v>9.4953489995497247</v>
      </c>
      <c r="H13" s="100">
        <v>8.7749859996661126</v>
      </c>
      <c r="I13" s="100">
        <v>8.0611080001429638</v>
      </c>
      <c r="J13" s="100">
        <v>8.0611069995612432</v>
      </c>
      <c r="K13" s="104">
        <v>8.061108999843853</v>
      </c>
      <c r="M13" s="48" t="s">
        <v>92</v>
      </c>
      <c r="N13" s="90">
        <f>SUM(N4:N11)</f>
        <v>467.67870188727716</v>
      </c>
      <c r="O13" s="84">
        <f t="shared" ref="O13:V13" si="8">SUM(O4:O11)</f>
        <v>439.74708206814751</v>
      </c>
      <c r="P13" s="84">
        <f t="shared" si="8"/>
        <v>411.86043985740565</v>
      </c>
      <c r="Q13" s="84">
        <f t="shared" si="8"/>
        <v>405.21636653546159</v>
      </c>
      <c r="R13" s="84">
        <f t="shared" si="8"/>
        <v>400.00190267641096</v>
      </c>
      <c r="S13" s="84">
        <f t="shared" si="8"/>
        <v>405.22900709802889</v>
      </c>
      <c r="T13" s="84">
        <f t="shared" si="8"/>
        <v>401.38604193857941</v>
      </c>
      <c r="U13" s="84">
        <f t="shared" si="8"/>
        <v>411.6796089854123</v>
      </c>
      <c r="V13" s="85">
        <f t="shared" si="8"/>
        <v>420.94815646700783</v>
      </c>
    </row>
    <row r="14" spans="2:22" x14ac:dyDescent="0.3">
      <c r="B14" s="16" t="s">
        <v>108</v>
      </c>
      <c r="C14" s="103">
        <v>3.8776676976429732E-2</v>
      </c>
      <c r="D14" s="100">
        <v>1.3966544960237854</v>
      </c>
      <c r="E14" s="100">
        <v>3.7997855224197985</v>
      </c>
      <c r="F14" s="100">
        <v>7.1505692193488484</v>
      </c>
      <c r="G14" s="100">
        <v>10.263509809780805</v>
      </c>
      <c r="H14" s="100">
        <v>15.444017286505114</v>
      </c>
      <c r="I14" s="100">
        <v>21.66982840444901</v>
      </c>
      <c r="J14" s="100">
        <v>21.670442720240729</v>
      </c>
      <c r="K14" s="104">
        <v>21.671338284875524</v>
      </c>
      <c r="M14" s="31"/>
      <c r="N14" s="32"/>
    </row>
    <row r="15" spans="2:22" x14ac:dyDescent="0.3">
      <c r="B15" s="16" t="s">
        <v>109</v>
      </c>
      <c r="C15" s="103">
        <v>0.28506531209809693</v>
      </c>
      <c r="D15" s="100">
        <v>6.3754294301805432</v>
      </c>
      <c r="E15" s="100">
        <v>11.419564304397937</v>
      </c>
      <c r="F15" s="100">
        <v>13.301406959063389</v>
      </c>
      <c r="G15" s="100">
        <v>15.420667992568177</v>
      </c>
      <c r="H15" s="100">
        <v>15.469267580336927</v>
      </c>
      <c r="I15" s="100">
        <v>14.470376800126523</v>
      </c>
      <c r="J15" s="100">
        <v>14.470375799564362</v>
      </c>
      <c r="K15" s="104">
        <v>14.470377801873948</v>
      </c>
      <c r="M15" s="31"/>
      <c r="N15" s="32"/>
    </row>
    <row r="16" spans="2:22" x14ac:dyDescent="0.3">
      <c r="B16" s="16" t="s">
        <v>114</v>
      </c>
      <c r="C16" s="103">
        <v>25.480347999999172</v>
      </c>
      <c r="D16" s="100">
        <v>35.018659999998114</v>
      </c>
      <c r="E16" s="100">
        <v>42.422393999977736</v>
      </c>
      <c r="F16" s="100">
        <v>41.757518000039852</v>
      </c>
      <c r="G16" s="100">
        <v>40.7024950000065</v>
      </c>
      <c r="H16" s="100">
        <v>39.257319999990806</v>
      </c>
      <c r="I16" s="100">
        <v>37.421994000004247</v>
      </c>
      <c r="J16" s="100">
        <v>37.421994000004247</v>
      </c>
      <c r="K16" s="104">
        <v>37.421994000004247</v>
      </c>
      <c r="M16" s="31"/>
    </row>
    <row r="17" spans="2:22" x14ac:dyDescent="0.3">
      <c r="B17" s="16" t="s">
        <v>115</v>
      </c>
      <c r="C17" s="103">
        <v>101.92140700002193</v>
      </c>
      <c r="D17" s="100">
        <v>81.710214999986363</v>
      </c>
      <c r="E17" s="100">
        <v>63.63359299997191</v>
      </c>
      <c r="F17" s="100">
        <v>56.495468999997954</v>
      </c>
      <c r="G17" s="100">
        <v>49.747493999986283</v>
      </c>
      <c r="H17" s="100">
        <v>43.389670999988986</v>
      </c>
      <c r="I17" s="100">
        <v>37.421994000004247</v>
      </c>
      <c r="J17" s="100">
        <v>37.421994000004247</v>
      </c>
      <c r="K17" s="104">
        <v>37.421994000004247</v>
      </c>
      <c r="M17" t="s">
        <v>128</v>
      </c>
      <c r="N17" s="111" t="s">
        <v>93</v>
      </c>
      <c r="O17" s="112"/>
      <c r="P17" s="112"/>
      <c r="Q17" s="112"/>
      <c r="R17" s="112"/>
      <c r="S17" s="112"/>
      <c r="T17" s="112"/>
      <c r="U17" s="112"/>
      <c r="V17" s="113"/>
    </row>
    <row r="18" spans="2:22" x14ac:dyDescent="0.3">
      <c r="B18" s="16" t="s">
        <v>116</v>
      </c>
      <c r="C18" s="103">
        <v>135.43197799998015</v>
      </c>
      <c r="D18" s="100">
        <v>123.00656999996436</v>
      </c>
      <c r="E18" s="100">
        <v>110.58116900000716</v>
      </c>
      <c r="F18" s="100">
        <v>110.42456700000045</v>
      </c>
      <c r="G18" s="100">
        <v>110.26797099997903</v>
      </c>
      <c r="H18" s="100">
        <v>104.7653710000625</v>
      </c>
      <c r="I18" s="100">
        <v>99.262767999897306</v>
      </c>
      <c r="J18" s="100">
        <v>99.262768999947156</v>
      </c>
      <c r="K18" s="104">
        <v>99.262772000019424</v>
      </c>
      <c r="M18" s="89" t="s">
        <v>117</v>
      </c>
      <c r="N18" s="30">
        <v>2020</v>
      </c>
      <c r="O18" s="27">
        <v>2025</v>
      </c>
      <c r="P18" s="27">
        <v>2030</v>
      </c>
      <c r="Q18" s="27">
        <v>2035</v>
      </c>
      <c r="R18" s="27">
        <v>2040</v>
      </c>
      <c r="S18" s="27">
        <v>2045</v>
      </c>
      <c r="T18" s="27">
        <v>2050</v>
      </c>
      <c r="U18" s="27">
        <v>2055</v>
      </c>
      <c r="V18" s="28">
        <v>2060</v>
      </c>
    </row>
    <row r="19" spans="2:22" x14ac:dyDescent="0.3">
      <c r="B19" s="16" t="s">
        <v>118</v>
      </c>
      <c r="C19" s="103">
        <v>0</v>
      </c>
      <c r="D19" s="100">
        <v>6.0806723278982497</v>
      </c>
      <c r="E19" s="100">
        <v>12.410471652319345</v>
      </c>
      <c r="F19" s="100">
        <v>22.00368884139629</v>
      </c>
      <c r="G19" s="100">
        <v>32.96377887742338</v>
      </c>
      <c r="H19" s="100">
        <v>53.515436409530267</v>
      </c>
      <c r="I19" s="100">
        <v>65.061779207027016</v>
      </c>
      <c r="J19" s="100">
        <v>75.307295322171782</v>
      </c>
      <c r="K19" s="104">
        <v>84.528420968522653</v>
      </c>
      <c r="M19" s="80" t="s">
        <v>62</v>
      </c>
      <c r="N19" s="54">
        <f>C4+C6</f>
        <v>0</v>
      </c>
      <c r="O19" s="55">
        <f t="shared" ref="O19:V19" si="9">D4+D6</f>
        <v>5.9060439312783082</v>
      </c>
      <c r="P19" s="55">
        <f t="shared" si="9"/>
        <v>11.420988180037504</v>
      </c>
      <c r="Q19" s="55">
        <f t="shared" si="9"/>
        <v>13.133577335253175</v>
      </c>
      <c r="R19" s="55">
        <f t="shared" si="9"/>
        <v>14.371555915974822</v>
      </c>
      <c r="S19" s="55">
        <f t="shared" si="9"/>
        <v>15.782767251048332</v>
      </c>
      <c r="T19" s="55">
        <f t="shared" si="9"/>
        <v>16.911430103981509</v>
      </c>
      <c r="U19" s="55">
        <f t="shared" si="9"/>
        <v>16.915425909510176</v>
      </c>
      <c r="V19" s="79">
        <f t="shared" si="9"/>
        <v>16.916330151639322</v>
      </c>
    </row>
    <row r="20" spans="2:22" x14ac:dyDescent="0.3">
      <c r="B20" s="26" t="s">
        <v>132</v>
      </c>
      <c r="C20" s="105">
        <v>0</v>
      </c>
      <c r="D20" s="106">
        <v>0.73467347035013986</v>
      </c>
      <c r="E20" s="106">
        <v>1.4892890312383527</v>
      </c>
      <c r="F20" s="106">
        <v>1.6476058378040175</v>
      </c>
      <c r="G20" s="106">
        <v>1.9211079561228579</v>
      </c>
      <c r="H20" s="106">
        <v>2.2509085651950258</v>
      </c>
      <c r="I20" s="106">
        <v>2.5215291279967462</v>
      </c>
      <c r="J20" s="106">
        <v>2.5647138806778367</v>
      </c>
      <c r="K20" s="107">
        <v>2.609566258229032</v>
      </c>
      <c r="M20" s="81" t="s">
        <v>112</v>
      </c>
      <c r="N20" s="53">
        <f>C12</f>
        <v>0</v>
      </c>
      <c r="O20" s="56">
        <f t="shared" ref="O20:V20" si="10">D12</f>
        <v>2.0263295960424643</v>
      </c>
      <c r="P20" s="56">
        <f t="shared" si="10"/>
        <v>2.9436782412669107</v>
      </c>
      <c r="Q20" s="56">
        <f t="shared" si="10"/>
        <v>3.5351523062704229</v>
      </c>
      <c r="R20" s="56">
        <f t="shared" si="10"/>
        <v>4.0688640954390118</v>
      </c>
      <c r="S20" s="56">
        <f t="shared" si="10"/>
        <v>4.7243434078015918</v>
      </c>
      <c r="T20" s="56">
        <f t="shared" si="10"/>
        <v>5.3733276299218034</v>
      </c>
      <c r="U20" s="56">
        <f t="shared" si="10"/>
        <v>5.3733448187988122</v>
      </c>
      <c r="V20" s="57">
        <f t="shared" si="10"/>
        <v>5.3733572724973246</v>
      </c>
    </row>
    <row r="21" spans="2:22" x14ac:dyDescent="0.3">
      <c r="M21" s="81" t="s">
        <v>129</v>
      </c>
      <c r="N21" s="53">
        <f>C8+C10</f>
        <v>0</v>
      </c>
      <c r="O21" s="56">
        <f t="shared" ref="O21:V21" si="11">D8+D10</f>
        <v>18.459236425830497</v>
      </c>
      <c r="P21" s="56">
        <f t="shared" si="11"/>
        <v>29.372194420950187</v>
      </c>
      <c r="Q21" s="56">
        <f t="shared" si="11"/>
        <v>28.328989236155117</v>
      </c>
      <c r="R21" s="56">
        <f t="shared" si="11"/>
        <v>27.573562845350111</v>
      </c>
      <c r="S21" s="56">
        <f t="shared" si="11"/>
        <v>27.635805009928774</v>
      </c>
      <c r="T21" s="56">
        <f t="shared" si="11"/>
        <v>28.371707407553018</v>
      </c>
      <c r="U21" s="56">
        <f t="shared" si="11"/>
        <v>28.371966397414511</v>
      </c>
      <c r="V21" s="57">
        <f t="shared" si="11"/>
        <v>28.372734396014508</v>
      </c>
    </row>
    <row r="22" spans="2:22" x14ac:dyDescent="0.3">
      <c r="B22" s="33" t="s">
        <v>140</v>
      </c>
      <c r="C22" s="30">
        <v>2020</v>
      </c>
      <c r="D22" s="27">
        <v>2025</v>
      </c>
      <c r="E22" s="27">
        <v>2030</v>
      </c>
      <c r="F22" s="27">
        <v>2035</v>
      </c>
      <c r="G22" s="27">
        <v>2040</v>
      </c>
      <c r="H22" s="27">
        <v>2045</v>
      </c>
      <c r="I22" s="27">
        <v>2050</v>
      </c>
      <c r="J22" s="27">
        <v>2055</v>
      </c>
      <c r="K22" s="28">
        <v>2060</v>
      </c>
      <c r="M22" s="81" t="s">
        <v>130</v>
      </c>
      <c r="N22" s="53">
        <f>C14</f>
        <v>3.8776676976429732E-2</v>
      </c>
      <c r="O22" s="56">
        <f t="shared" ref="O22:V22" si="12">D14</f>
        <v>1.3966544960237854</v>
      </c>
      <c r="P22" s="56">
        <f t="shared" si="12"/>
        <v>3.7997855224197985</v>
      </c>
      <c r="Q22" s="56">
        <f t="shared" si="12"/>
        <v>7.1505692193488484</v>
      </c>
      <c r="R22" s="56">
        <f t="shared" si="12"/>
        <v>10.263509809780805</v>
      </c>
      <c r="S22" s="56">
        <f t="shared" si="12"/>
        <v>15.444017286505114</v>
      </c>
      <c r="T22" s="56">
        <f t="shared" si="12"/>
        <v>21.66982840444901</v>
      </c>
      <c r="U22" s="56">
        <f t="shared" si="12"/>
        <v>21.670442720240729</v>
      </c>
      <c r="V22" s="57">
        <f t="shared" si="12"/>
        <v>21.671338284875524</v>
      </c>
    </row>
    <row r="23" spans="2:22" x14ac:dyDescent="0.3">
      <c r="B23" s="17" t="s">
        <v>64</v>
      </c>
      <c r="C23" s="29">
        <v>3.7838841790686404</v>
      </c>
      <c r="D23" s="24">
        <v>4.5139719105948988</v>
      </c>
      <c r="E23" s="24">
        <v>6.0418817958935689</v>
      </c>
      <c r="F23" s="24">
        <v>8.0104641241047361</v>
      </c>
      <c r="G23" s="24">
        <v>8.3838031140933662</v>
      </c>
      <c r="H23" s="24">
        <v>8.5603062124754778</v>
      </c>
      <c r="I23" s="24">
        <v>9.9120159279653954</v>
      </c>
      <c r="J23" s="24">
        <v>10.478548399089206</v>
      </c>
      <c r="K23" s="25">
        <v>10.647006201681315</v>
      </c>
      <c r="M23" s="81" t="s">
        <v>114</v>
      </c>
      <c r="N23" s="53">
        <f>C16</f>
        <v>25.480347999999172</v>
      </c>
      <c r="O23" s="56">
        <f t="shared" ref="O23:V23" si="13">D16</f>
        <v>35.018659999998114</v>
      </c>
      <c r="P23" s="56">
        <f t="shared" si="13"/>
        <v>42.422393999977736</v>
      </c>
      <c r="Q23" s="56">
        <f t="shared" si="13"/>
        <v>41.757518000039852</v>
      </c>
      <c r="R23" s="56">
        <f t="shared" si="13"/>
        <v>40.7024950000065</v>
      </c>
      <c r="S23" s="56">
        <f t="shared" si="13"/>
        <v>39.257319999990806</v>
      </c>
      <c r="T23" s="56">
        <f t="shared" si="13"/>
        <v>37.421994000004247</v>
      </c>
      <c r="U23" s="56">
        <f t="shared" si="13"/>
        <v>37.421994000004247</v>
      </c>
      <c r="V23" s="57">
        <f t="shared" si="13"/>
        <v>37.421994000004247</v>
      </c>
    </row>
    <row r="24" spans="2:22" x14ac:dyDescent="0.3">
      <c r="B24" s="19" t="s">
        <v>63</v>
      </c>
      <c r="C24" s="21">
        <v>1.7869447787852231E-6</v>
      </c>
      <c r="D24" s="22">
        <v>3.4249507632895815E-6</v>
      </c>
      <c r="E24" s="22">
        <v>6.70553647796151E-6</v>
      </c>
      <c r="F24" s="22">
        <v>0.69996065073348401</v>
      </c>
      <c r="G24" s="22">
        <v>0.74443493988548937</v>
      </c>
      <c r="H24" s="22">
        <v>0.75629031557588289</v>
      </c>
      <c r="I24" s="22">
        <v>0.77187473767945847</v>
      </c>
      <c r="J24" s="22">
        <v>2.5805588779505722E-5</v>
      </c>
      <c r="K24" s="23">
        <v>2.8879796602451479E-5</v>
      </c>
      <c r="M24" s="81" t="s">
        <v>131</v>
      </c>
      <c r="N24" s="53">
        <f>C5+C7+C9+C11+C13+C15+C17+C18</f>
        <v>442.15957721030145</v>
      </c>
      <c r="O24" s="56">
        <f t="shared" ref="O24:V24" si="14">D5+D7+D9+D11+D13+D15+D17+D18</f>
        <v>370.12481182072588</v>
      </c>
      <c r="P24" s="56">
        <f t="shared" si="14"/>
        <v>308.00163880919587</v>
      </c>
      <c r="Q24" s="56">
        <f t="shared" si="14"/>
        <v>287.65926575919389</v>
      </c>
      <c r="R24" s="56">
        <f t="shared" si="14"/>
        <v>268.13702817631349</v>
      </c>
      <c r="S24" s="56">
        <f t="shared" si="14"/>
        <v>246.61840916802896</v>
      </c>
      <c r="T24" s="56">
        <f t="shared" si="14"/>
        <v>224.05444605764612</v>
      </c>
      <c r="U24" s="56">
        <f t="shared" si="14"/>
        <v>224.05442593659421</v>
      </c>
      <c r="V24" s="57">
        <f t="shared" si="14"/>
        <v>224.05441513522521</v>
      </c>
    </row>
    <row r="25" spans="2:22" ht="15" customHeight="1" x14ac:dyDescent="0.3">
      <c r="M25" s="81" t="str">
        <f>B19</f>
        <v>Electrolyseurs optimisés</v>
      </c>
      <c r="N25" s="53">
        <f t="shared" ref="N25:V26" si="15">C19</f>
        <v>0</v>
      </c>
      <c r="O25" s="56">
        <f t="shared" si="15"/>
        <v>6.0806723278982497</v>
      </c>
      <c r="P25" s="56">
        <f t="shared" si="15"/>
        <v>12.410471652319345</v>
      </c>
      <c r="Q25" s="56">
        <f t="shared" si="15"/>
        <v>22.00368884139629</v>
      </c>
      <c r="R25" s="56">
        <f t="shared" si="15"/>
        <v>32.96377887742338</v>
      </c>
      <c r="S25" s="56">
        <f t="shared" si="15"/>
        <v>53.515436409530267</v>
      </c>
      <c r="T25" s="56">
        <f t="shared" si="15"/>
        <v>65.061779207027016</v>
      </c>
      <c r="U25" s="56">
        <f t="shared" si="15"/>
        <v>75.307295322171782</v>
      </c>
      <c r="V25" s="57">
        <f t="shared" si="15"/>
        <v>84.528420968522653</v>
      </c>
    </row>
    <row r="26" spans="2:22" ht="15" customHeight="1" x14ac:dyDescent="0.3">
      <c r="M26" s="82" t="str">
        <f>B20</f>
        <v>Electrolyseurs quasi-base</v>
      </c>
      <c r="N26" s="58">
        <f t="shared" si="15"/>
        <v>0</v>
      </c>
      <c r="O26" s="59">
        <f t="shared" si="15"/>
        <v>0.73467347035013986</v>
      </c>
      <c r="P26" s="59">
        <f>E20</f>
        <v>1.4892890312383527</v>
      </c>
      <c r="Q26" s="59">
        <f t="shared" si="15"/>
        <v>1.6476058378040175</v>
      </c>
      <c r="R26" s="59">
        <f t="shared" si="15"/>
        <v>1.9211079561228579</v>
      </c>
      <c r="S26" s="59">
        <f t="shared" si="15"/>
        <v>2.2509085651950258</v>
      </c>
      <c r="T26" s="59">
        <f t="shared" si="15"/>
        <v>2.5215291279967462</v>
      </c>
      <c r="U26" s="59">
        <f>J20</f>
        <v>2.5647138806778367</v>
      </c>
      <c r="V26" s="60">
        <f t="shared" si="15"/>
        <v>2.609566258229032</v>
      </c>
    </row>
    <row r="27" spans="2:22" ht="15" customHeight="1" x14ac:dyDescent="0.3"/>
    <row r="28" spans="2:22" ht="15" customHeight="1" x14ac:dyDescent="0.3">
      <c r="M28" s="47" t="s">
        <v>142</v>
      </c>
      <c r="N28" s="90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5">
        <v>0</v>
      </c>
    </row>
  </sheetData>
  <mergeCells count="3">
    <mergeCell ref="C2:K2"/>
    <mergeCell ref="N2:V2"/>
    <mergeCell ref="N17:V1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B1:K24"/>
  <sheetViews>
    <sheetView zoomScale="70" zoomScaleNormal="70" workbookViewId="0">
      <selection activeCell="D10" sqref="D10"/>
    </sheetView>
  </sheetViews>
  <sheetFormatPr baseColWidth="10" defaultRowHeight="14.4" x14ac:dyDescent="0.3"/>
  <cols>
    <col min="1" max="1" width="3.77734375" customWidth="1"/>
    <col min="2" max="2" width="49.21875" customWidth="1"/>
    <col min="3" max="3" width="17" customWidth="1"/>
  </cols>
  <sheetData>
    <row r="1" spans="2:11" x14ac:dyDescent="0.3"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3">
      <c r="B2" s="34" t="s">
        <v>135</v>
      </c>
      <c r="C2" s="30">
        <v>2020</v>
      </c>
      <c r="D2" s="27">
        <v>2025</v>
      </c>
      <c r="E2" s="27">
        <v>2030</v>
      </c>
      <c r="F2" s="27">
        <v>2035</v>
      </c>
      <c r="G2" s="27">
        <v>2040</v>
      </c>
      <c r="H2" s="27">
        <v>2045</v>
      </c>
      <c r="I2" s="27">
        <v>2050</v>
      </c>
      <c r="J2" s="27">
        <v>2055</v>
      </c>
      <c r="K2" s="28">
        <v>2060</v>
      </c>
    </row>
    <row r="3" spans="2:11" x14ac:dyDescent="0.3">
      <c r="B3" s="35" t="s">
        <v>49</v>
      </c>
      <c r="C3" s="37">
        <v>98.680329350950203</v>
      </c>
      <c r="D3" s="38">
        <v>146.314444610165</v>
      </c>
      <c r="E3" s="38">
        <v>168.32731980892399</v>
      </c>
      <c r="F3" s="38">
        <v>143.733813434338</v>
      </c>
      <c r="G3" s="38">
        <v>141.80479986013799</v>
      </c>
      <c r="H3" s="38">
        <v>146.11406050754599</v>
      </c>
      <c r="I3" s="38">
        <v>140.691251649376</v>
      </c>
      <c r="J3" s="38">
        <v>165.45392084210999</v>
      </c>
      <c r="K3" s="39">
        <v>191.33251197571599</v>
      </c>
    </row>
    <row r="4" spans="2:11" x14ac:dyDescent="0.3">
      <c r="B4" s="36" t="s">
        <v>48</v>
      </c>
      <c r="C4" s="40">
        <v>17.507933687037401</v>
      </c>
      <c r="D4" s="41">
        <v>17.026084900731</v>
      </c>
      <c r="E4" s="41">
        <v>28.944071507801102</v>
      </c>
      <c r="F4" s="41">
        <v>54.615540255244497</v>
      </c>
      <c r="G4" s="41">
        <v>75.725541777591999</v>
      </c>
      <c r="H4" s="41">
        <v>99.91328157044579</v>
      </c>
      <c r="I4" s="41">
        <v>136.46842657889201</v>
      </c>
      <c r="J4" s="41">
        <v>138.11826640035301</v>
      </c>
      <c r="K4" s="42">
        <v>134.04372161205001</v>
      </c>
    </row>
    <row r="5" spans="2:11" x14ac:dyDescent="0.3">
      <c r="B5" s="34" t="s">
        <v>50</v>
      </c>
      <c r="C5" s="40">
        <f>C3-C4</f>
        <v>81.172395663912795</v>
      </c>
      <c r="D5" s="41">
        <f t="shared" ref="D5:K5" si="0">D3-D4</f>
        <v>129.28835970943399</v>
      </c>
      <c r="E5" s="41">
        <f t="shared" si="0"/>
        <v>139.38324830112288</v>
      </c>
      <c r="F5" s="41">
        <f t="shared" si="0"/>
        <v>89.118273179093507</v>
      </c>
      <c r="G5" s="41">
        <f t="shared" si="0"/>
        <v>66.079258082545991</v>
      </c>
      <c r="H5" s="41">
        <f t="shared" si="0"/>
        <v>46.200778937100196</v>
      </c>
      <c r="I5" s="41">
        <f t="shared" si="0"/>
        <v>4.2228250704839922</v>
      </c>
      <c r="J5" s="41">
        <f t="shared" si="0"/>
        <v>27.335654441756986</v>
      </c>
      <c r="K5" s="42">
        <f t="shared" si="0"/>
        <v>57.288790363665981</v>
      </c>
    </row>
    <row r="8" spans="2:11" x14ac:dyDescent="0.3">
      <c r="C8" s="111" t="s">
        <v>94</v>
      </c>
      <c r="D8" s="112"/>
      <c r="E8" s="112"/>
      <c r="F8" s="112"/>
      <c r="G8" s="112"/>
      <c r="H8" s="112"/>
      <c r="I8" s="112"/>
      <c r="J8" s="112"/>
      <c r="K8" s="113"/>
    </row>
    <row r="9" spans="2:11" x14ac:dyDescent="0.3">
      <c r="B9" s="48" t="s">
        <v>48</v>
      </c>
      <c r="C9" s="27">
        <v>2020</v>
      </c>
      <c r="D9" s="27">
        <v>2025</v>
      </c>
      <c r="E9" s="27">
        <v>2030</v>
      </c>
      <c r="F9" s="27">
        <v>2035</v>
      </c>
      <c r="G9" s="27">
        <v>2040</v>
      </c>
      <c r="H9" s="27">
        <v>2045</v>
      </c>
      <c r="I9" s="27">
        <v>2050</v>
      </c>
      <c r="J9" s="27">
        <v>2055</v>
      </c>
      <c r="K9" s="28">
        <v>2060</v>
      </c>
    </row>
    <row r="10" spans="2:11" x14ac:dyDescent="0.3">
      <c r="B10" s="17" t="s">
        <v>51</v>
      </c>
      <c r="C10" s="91">
        <v>4.1000000000000005</v>
      </c>
      <c r="D10" s="66">
        <v>5.548</v>
      </c>
      <c r="E10" s="66">
        <v>7</v>
      </c>
      <c r="F10" s="66">
        <v>9</v>
      </c>
      <c r="G10" s="66">
        <v>11</v>
      </c>
      <c r="H10" s="66">
        <v>13</v>
      </c>
      <c r="I10" s="66">
        <v>15.000000000000002</v>
      </c>
      <c r="J10" s="66">
        <v>17</v>
      </c>
      <c r="K10" s="67">
        <v>19</v>
      </c>
    </row>
    <row r="11" spans="2:11" x14ac:dyDescent="0.3">
      <c r="B11" s="18" t="s">
        <v>52</v>
      </c>
      <c r="C11" s="92">
        <v>2.6</v>
      </c>
      <c r="D11" s="68">
        <v>3.8000000000000003</v>
      </c>
      <c r="E11" s="68">
        <v>5</v>
      </c>
      <c r="F11" s="68">
        <v>6.25</v>
      </c>
      <c r="G11" s="68">
        <v>7.5000000000000009</v>
      </c>
      <c r="H11" s="68">
        <v>8.75</v>
      </c>
      <c r="I11" s="68">
        <v>10</v>
      </c>
      <c r="J11" s="68">
        <v>11.25</v>
      </c>
      <c r="K11" s="69">
        <v>12.5</v>
      </c>
    </row>
    <row r="12" spans="2:11" x14ac:dyDescent="0.3">
      <c r="B12" s="18" t="s">
        <v>95</v>
      </c>
      <c r="C12" s="92">
        <v>1.31</v>
      </c>
      <c r="D12" s="68">
        <v>1.6540000000000001</v>
      </c>
      <c r="E12" s="68">
        <v>2</v>
      </c>
      <c r="F12" s="68">
        <v>2.5</v>
      </c>
      <c r="G12" s="68">
        <v>3</v>
      </c>
      <c r="H12" s="68">
        <v>3.5</v>
      </c>
      <c r="I12" s="68">
        <v>4</v>
      </c>
      <c r="J12" s="68">
        <v>4.5</v>
      </c>
      <c r="K12" s="69">
        <v>5</v>
      </c>
    </row>
    <row r="13" spans="2:11" x14ac:dyDescent="0.3">
      <c r="B13" s="18" t="s">
        <v>96</v>
      </c>
      <c r="C13" s="92">
        <v>1.3</v>
      </c>
      <c r="D13" s="68">
        <v>1.3</v>
      </c>
      <c r="E13" s="68">
        <v>1.3</v>
      </c>
      <c r="F13" s="68">
        <v>1.9750000000000001</v>
      </c>
      <c r="G13" s="68">
        <v>2.6500000000000004</v>
      </c>
      <c r="H13" s="68">
        <v>3.3250000000000002</v>
      </c>
      <c r="I13" s="68">
        <v>4</v>
      </c>
      <c r="J13" s="68">
        <v>4.6750000000000007</v>
      </c>
      <c r="K13" s="69">
        <v>5.3500000000000005</v>
      </c>
    </row>
    <row r="14" spans="2:11" x14ac:dyDescent="0.3">
      <c r="B14" s="18" t="s">
        <v>53</v>
      </c>
      <c r="C14" s="93">
        <v>2</v>
      </c>
      <c r="D14" s="94">
        <v>4.5</v>
      </c>
      <c r="E14" s="94">
        <v>7</v>
      </c>
      <c r="F14" s="94">
        <v>8.25</v>
      </c>
      <c r="G14" s="94">
        <v>9.5</v>
      </c>
      <c r="H14" s="94">
        <v>10.75</v>
      </c>
      <c r="I14" s="94">
        <v>12</v>
      </c>
      <c r="J14" s="94">
        <v>13.25</v>
      </c>
      <c r="K14" s="95">
        <v>14.500000000000002</v>
      </c>
    </row>
    <row r="15" spans="2:11" x14ac:dyDescent="0.3">
      <c r="B15" s="45" t="s">
        <v>36</v>
      </c>
      <c r="C15" s="59">
        <f>SUM(C10:C14)</f>
        <v>11.310000000000002</v>
      </c>
      <c r="D15" s="59">
        <f t="shared" ref="D15:K15" si="1">SUM(D10:D14)</f>
        <v>16.802</v>
      </c>
      <c r="E15" s="59">
        <f t="shared" si="1"/>
        <v>22.3</v>
      </c>
      <c r="F15" s="59">
        <f t="shared" si="1"/>
        <v>27.975000000000001</v>
      </c>
      <c r="G15" s="59">
        <f t="shared" si="1"/>
        <v>33.65</v>
      </c>
      <c r="H15" s="59">
        <f t="shared" si="1"/>
        <v>39.325000000000003</v>
      </c>
      <c r="I15" s="59">
        <f t="shared" si="1"/>
        <v>45</v>
      </c>
      <c r="J15" s="59">
        <f t="shared" si="1"/>
        <v>50.674999999999997</v>
      </c>
      <c r="K15" s="60">
        <f t="shared" si="1"/>
        <v>56.35</v>
      </c>
    </row>
    <row r="17" spans="2:11" x14ac:dyDescent="0.3">
      <c r="C17" s="111" t="s">
        <v>94</v>
      </c>
      <c r="D17" s="112"/>
      <c r="E17" s="112"/>
      <c r="F17" s="112"/>
      <c r="G17" s="112"/>
      <c r="H17" s="112"/>
      <c r="I17" s="112"/>
      <c r="J17" s="112"/>
      <c r="K17" s="113"/>
    </row>
    <row r="18" spans="2:11" x14ac:dyDescent="0.3">
      <c r="B18" s="48" t="s">
        <v>49</v>
      </c>
      <c r="C18" s="27">
        <v>2020</v>
      </c>
      <c r="D18" s="27">
        <v>2025</v>
      </c>
      <c r="E18" s="27">
        <v>2030</v>
      </c>
      <c r="F18" s="27">
        <v>2035</v>
      </c>
      <c r="G18" s="27">
        <v>2040</v>
      </c>
      <c r="H18" s="27">
        <v>2045</v>
      </c>
      <c r="I18" s="27">
        <v>2050</v>
      </c>
      <c r="J18" s="27">
        <v>2055</v>
      </c>
      <c r="K18" s="28">
        <v>2060</v>
      </c>
    </row>
    <row r="19" spans="2:11" x14ac:dyDescent="0.3">
      <c r="B19" s="17" t="s">
        <v>51</v>
      </c>
      <c r="C19" s="91">
        <v>5.48</v>
      </c>
      <c r="D19" s="66">
        <v>6.9280000000000008</v>
      </c>
      <c r="E19" s="66">
        <v>8.3800000000000008</v>
      </c>
      <c r="F19" s="66">
        <v>10.38</v>
      </c>
      <c r="G19" s="66">
        <v>12.38</v>
      </c>
      <c r="H19" s="66">
        <v>14.38</v>
      </c>
      <c r="I19" s="66">
        <v>16.380000000000003</v>
      </c>
      <c r="J19" s="66">
        <v>18.380000000000003</v>
      </c>
      <c r="K19" s="67">
        <v>20.380000000000003</v>
      </c>
    </row>
    <row r="20" spans="2:11" x14ac:dyDescent="0.3">
      <c r="B20" s="18" t="s">
        <v>52</v>
      </c>
      <c r="C20" s="92">
        <v>2.8000000000000003</v>
      </c>
      <c r="D20" s="68">
        <v>4</v>
      </c>
      <c r="E20" s="68">
        <v>5.2</v>
      </c>
      <c r="F20" s="68">
        <v>6.45</v>
      </c>
      <c r="G20" s="68">
        <v>7.7</v>
      </c>
      <c r="H20" s="68">
        <v>8.9500000000000011</v>
      </c>
      <c r="I20" s="68">
        <v>10.200000000000001</v>
      </c>
      <c r="J20" s="68">
        <v>11.450000000000001</v>
      </c>
      <c r="K20" s="69">
        <v>12.700000000000001</v>
      </c>
    </row>
    <row r="21" spans="2:11" x14ac:dyDescent="0.3">
      <c r="B21" s="18" t="s">
        <v>95</v>
      </c>
      <c r="C21" s="92">
        <v>3.2</v>
      </c>
      <c r="D21" s="68">
        <v>3.544</v>
      </c>
      <c r="E21" s="68">
        <v>3.89</v>
      </c>
      <c r="F21" s="68">
        <v>4.3900000000000006</v>
      </c>
      <c r="G21" s="68">
        <v>4.8900000000000006</v>
      </c>
      <c r="H21" s="68">
        <v>5.3900000000000006</v>
      </c>
      <c r="I21" s="68">
        <v>5.8900000000000006</v>
      </c>
      <c r="J21" s="68">
        <v>6.3900000000000006</v>
      </c>
      <c r="K21" s="69">
        <v>6.8900000000000006</v>
      </c>
    </row>
    <row r="22" spans="2:11" x14ac:dyDescent="0.3">
      <c r="B22" s="18" t="s">
        <v>96</v>
      </c>
      <c r="C22" s="92">
        <v>3.1500000000000004</v>
      </c>
      <c r="D22" s="68">
        <v>3.1500000000000004</v>
      </c>
      <c r="E22" s="68">
        <v>3.1500000000000004</v>
      </c>
      <c r="F22" s="68">
        <v>3.8250000000000002</v>
      </c>
      <c r="G22" s="68">
        <v>4.5</v>
      </c>
      <c r="H22" s="68">
        <v>5.1750000000000007</v>
      </c>
      <c r="I22" s="68">
        <v>5.8500000000000005</v>
      </c>
      <c r="J22" s="68">
        <v>6.5250000000000004</v>
      </c>
      <c r="K22" s="69">
        <v>7.2</v>
      </c>
    </row>
    <row r="23" spans="2:11" x14ac:dyDescent="0.3">
      <c r="B23" s="18" t="s">
        <v>53</v>
      </c>
      <c r="C23" s="93">
        <v>2</v>
      </c>
      <c r="D23" s="94">
        <v>4.5</v>
      </c>
      <c r="E23" s="94">
        <v>7</v>
      </c>
      <c r="F23" s="94">
        <v>8.25</v>
      </c>
      <c r="G23" s="94">
        <v>9.5</v>
      </c>
      <c r="H23" s="94">
        <v>10.75</v>
      </c>
      <c r="I23" s="94">
        <v>12</v>
      </c>
      <c r="J23" s="94">
        <v>13.25</v>
      </c>
      <c r="K23" s="95">
        <v>14.500000000000002</v>
      </c>
    </row>
    <row r="24" spans="2:11" x14ac:dyDescent="0.3">
      <c r="B24" s="45" t="s">
        <v>36</v>
      </c>
      <c r="C24" s="59">
        <f t="shared" ref="C24:K24" si="2">SUM(C19:C23)</f>
        <v>16.630000000000003</v>
      </c>
      <c r="D24" s="59">
        <f t="shared" si="2"/>
        <v>22.122</v>
      </c>
      <c r="E24" s="59">
        <f t="shared" si="2"/>
        <v>27.620000000000005</v>
      </c>
      <c r="F24" s="59">
        <f t="shared" si="2"/>
        <v>33.295000000000002</v>
      </c>
      <c r="G24" s="59">
        <f t="shared" si="2"/>
        <v>38.97</v>
      </c>
      <c r="H24" s="59">
        <f t="shared" si="2"/>
        <v>44.645000000000003</v>
      </c>
      <c r="I24" s="59">
        <f t="shared" si="2"/>
        <v>50.320000000000007</v>
      </c>
      <c r="J24" s="59">
        <f t="shared" si="2"/>
        <v>55.995000000000005</v>
      </c>
      <c r="K24" s="60">
        <f t="shared" si="2"/>
        <v>61.670000000000009</v>
      </c>
    </row>
  </sheetData>
  <mergeCells count="2">
    <mergeCell ref="C8:K8"/>
    <mergeCell ref="C17:K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B1:K4"/>
  <sheetViews>
    <sheetView topLeftCell="B1" zoomScale="85" zoomScaleNormal="85" workbookViewId="0">
      <selection activeCell="E10" sqref="E10"/>
    </sheetView>
  </sheetViews>
  <sheetFormatPr baseColWidth="10" defaultRowHeight="14.4" x14ac:dyDescent="0.3"/>
  <cols>
    <col min="1" max="1" width="3" customWidth="1"/>
    <col min="2" max="2" width="26.5546875" bestFit="1" customWidth="1"/>
    <col min="4" max="4" width="16" customWidth="1"/>
    <col min="5" max="5" width="14.77734375" customWidth="1"/>
    <col min="6" max="6" width="18.21875" customWidth="1"/>
    <col min="7" max="7" width="14.21875" customWidth="1"/>
    <col min="8" max="8" width="16" customWidth="1"/>
    <col min="21" max="21" width="17" customWidth="1"/>
  </cols>
  <sheetData>
    <row r="1" spans="2:11" x14ac:dyDescent="0.3">
      <c r="F1" s="9"/>
      <c r="G1" s="8"/>
    </row>
    <row r="2" spans="2:11" x14ac:dyDescent="0.3">
      <c r="C2" s="111" t="s">
        <v>134</v>
      </c>
      <c r="D2" s="112"/>
      <c r="E2" s="112"/>
      <c r="F2" s="112"/>
      <c r="G2" s="112"/>
      <c r="H2" s="112"/>
      <c r="I2" s="112"/>
      <c r="J2" s="112"/>
      <c r="K2" s="113"/>
    </row>
    <row r="3" spans="2:11" x14ac:dyDescent="0.3">
      <c r="B3" s="52"/>
      <c r="C3" s="30">
        <v>2020</v>
      </c>
      <c r="D3" s="27">
        <v>2025</v>
      </c>
      <c r="E3" s="27">
        <v>2030</v>
      </c>
      <c r="F3" s="27">
        <v>2035</v>
      </c>
      <c r="G3" s="27">
        <v>2040</v>
      </c>
      <c r="H3" s="27">
        <v>2045</v>
      </c>
      <c r="I3" s="27">
        <v>2050</v>
      </c>
      <c r="J3" s="27">
        <v>2055</v>
      </c>
      <c r="K3" s="28">
        <v>2060</v>
      </c>
    </row>
    <row r="4" spans="2:11" x14ac:dyDescent="0.3">
      <c r="B4" s="45" t="s">
        <v>36</v>
      </c>
      <c r="C4" s="108">
        <v>9.6290617634557873E-7</v>
      </c>
      <c r="D4" s="109">
        <v>1.2852530897959707E-2</v>
      </c>
      <c r="E4" s="109">
        <v>0.68062684646871263</v>
      </c>
      <c r="F4" s="109">
        <v>1.5094566281047865</v>
      </c>
      <c r="G4" s="109">
        <v>1.9848153465030935</v>
      </c>
      <c r="H4" s="109">
        <v>3.2733702806879905</v>
      </c>
      <c r="I4" s="109">
        <v>3.3818019088157585</v>
      </c>
      <c r="J4" s="109">
        <v>5.0166316468594303</v>
      </c>
      <c r="K4" s="110">
        <v>6.5835243723220387</v>
      </c>
    </row>
  </sheetData>
  <mergeCells count="1">
    <mergeCell ref="C2:K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4:J7"/>
  <sheetViews>
    <sheetView zoomScale="70" zoomScaleNormal="70" workbookViewId="0">
      <selection activeCell="I40" sqref="I40"/>
    </sheetView>
  </sheetViews>
  <sheetFormatPr baseColWidth="10" defaultRowHeight="14.4" x14ac:dyDescent="0.3"/>
  <cols>
    <col min="1" max="1" width="18.77734375" bestFit="1" customWidth="1"/>
  </cols>
  <sheetData>
    <row r="4" spans="1:10" x14ac:dyDescent="0.3">
      <c r="B4" s="111" t="s">
        <v>137</v>
      </c>
      <c r="C4" s="112"/>
      <c r="D4" s="112"/>
      <c r="E4" s="112"/>
      <c r="F4" s="112"/>
      <c r="G4" s="112"/>
      <c r="H4" s="112"/>
      <c r="I4" s="112"/>
      <c r="J4" s="113"/>
    </row>
    <row r="5" spans="1:10" x14ac:dyDescent="0.3">
      <c r="B5" s="30">
        <v>2020</v>
      </c>
      <c r="C5" s="27">
        <v>2025</v>
      </c>
      <c r="D5" s="27">
        <v>2030</v>
      </c>
      <c r="E5" s="27">
        <v>2035</v>
      </c>
      <c r="F5" s="27">
        <v>2040</v>
      </c>
      <c r="G5" s="27">
        <v>2045</v>
      </c>
      <c r="H5" s="27">
        <v>2050</v>
      </c>
      <c r="I5" s="27">
        <v>2055</v>
      </c>
      <c r="J5" s="28">
        <v>2060</v>
      </c>
    </row>
    <row r="6" spans="1:10" x14ac:dyDescent="0.3">
      <c r="A6" s="80" t="s">
        <v>136</v>
      </c>
      <c r="B6" s="24">
        <v>30.158848304999999</v>
      </c>
      <c r="C6" s="24">
        <v>24.109319665000001</v>
      </c>
      <c r="D6" s="24">
        <v>20.215422544999999</v>
      </c>
      <c r="E6" s="24">
        <v>41.297559536999998</v>
      </c>
      <c r="F6" s="24">
        <v>52.182930008</v>
      </c>
      <c r="G6" s="24">
        <v>60.240626331999998</v>
      </c>
      <c r="H6" s="24">
        <v>69.940076371000004</v>
      </c>
      <c r="I6" s="24">
        <v>62.773413626999996</v>
      </c>
      <c r="J6" s="25">
        <v>57.414022813000003</v>
      </c>
    </row>
    <row r="7" spans="1:10" x14ac:dyDescent="0.3">
      <c r="A7" s="82" t="s">
        <v>138</v>
      </c>
      <c r="B7" s="22">
        <v>31.025174129</v>
      </c>
      <c r="C7" s="22">
        <v>26.773466827</v>
      </c>
      <c r="D7" s="22">
        <v>22.92273123</v>
      </c>
      <c r="E7" s="22">
        <v>44.527584769000001</v>
      </c>
      <c r="F7" s="22">
        <v>53.458041170999998</v>
      </c>
      <c r="G7" s="22">
        <v>61.352028566999998</v>
      </c>
      <c r="H7" s="22">
        <v>71.690028591000001</v>
      </c>
      <c r="I7" s="22">
        <v>64.317486239000004</v>
      </c>
      <c r="J7" s="23">
        <v>59.088672301000003</v>
      </c>
    </row>
  </sheetData>
  <mergeCells count="1">
    <mergeCell ref="B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0"/>
  <sheetViews>
    <sheetView workbookViewId="0">
      <selection activeCell="F17" sqref="F17"/>
    </sheetView>
  </sheetViews>
  <sheetFormatPr baseColWidth="10" defaultRowHeight="14.4" x14ac:dyDescent="0.3"/>
  <cols>
    <col min="1" max="1" width="48.21875" customWidth="1"/>
    <col min="3" max="3" width="13.5546875" bestFit="1" customWidth="1"/>
    <col min="4" max="5" width="12.5546875" bestFit="1" customWidth="1"/>
    <col min="6" max="6" width="11.77734375" bestFit="1" customWidth="1"/>
    <col min="7" max="7" width="13.5546875" bestFit="1" customWidth="1"/>
    <col min="8" max="8" width="12.5546875" bestFit="1" customWidth="1"/>
    <col min="9" max="9" width="11.77734375" bestFit="1" customWidth="1"/>
    <col min="10" max="11" width="12.5546875" bestFit="1" customWidth="1"/>
    <col min="12" max="12" width="11.77734375" bestFit="1" customWidth="1"/>
    <col min="13" max="15" width="12.5546875" bestFit="1" customWidth="1"/>
  </cols>
  <sheetData>
    <row r="1" spans="1:28" x14ac:dyDescent="0.3">
      <c r="C1" s="1" t="s">
        <v>39</v>
      </c>
      <c r="D1" s="1" t="s">
        <v>40</v>
      </c>
      <c r="E1" s="1" t="s">
        <v>0</v>
      </c>
      <c r="F1" s="1" t="s">
        <v>7</v>
      </c>
      <c r="G1" s="1" t="s">
        <v>23</v>
      </c>
      <c r="H1" s="1" t="s">
        <v>41</v>
      </c>
      <c r="I1" s="1" t="s">
        <v>8</v>
      </c>
      <c r="J1" s="1" t="s">
        <v>42</v>
      </c>
      <c r="K1" s="1" t="s">
        <v>1</v>
      </c>
      <c r="L1" s="1" t="s">
        <v>43</v>
      </c>
      <c r="M1" s="1" t="s">
        <v>9</v>
      </c>
      <c r="N1" s="1" t="s">
        <v>44</v>
      </c>
      <c r="O1" s="1" t="s">
        <v>45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46</v>
      </c>
      <c r="V1" s="1" t="s">
        <v>14</v>
      </c>
      <c r="W1" s="1" t="s">
        <v>15</v>
      </c>
      <c r="X1" s="1" t="s">
        <v>55</v>
      </c>
      <c r="Y1" s="1" t="s">
        <v>16</v>
      </c>
      <c r="Z1" s="1" t="s">
        <v>17</v>
      </c>
      <c r="AA1" s="1" t="s">
        <v>18</v>
      </c>
      <c r="AB1" s="1" t="s">
        <v>19</v>
      </c>
    </row>
    <row r="2" spans="1:28" x14ac:dyDescent="0.3">
      <c r="A2" s="6" t="s">
        <v>24</v>
      </c>
      <c r="B2" s="6" t="s">
        <v>25</v>
      </c>
      <c r="C2" s="7" t="e">
        <f>#REF!/1000000000000</f>
        <v>#REF!</v>
      </c>
      <c r="D2" s="7" t="e">
        <f>#REF!/1000000000000</f>
        <v>#REF!</v>
      </c>
      <c r="E2" s="7" t="e">
        <f>#REF!/1000000000000</f>
        <v>#REF!</v>
      </c>
      <c r="F2" s="7" t="e">
        <f>#REF!/1000000000000</f>
        <v>#REF!</v>
      </c>
      <c r="G2" s="7" t="e">
        <f>#REF!/1000000000000</f>
        <v>#REF!</v>
      </c>
      <c r="H2" s="7" t="e">
        <f>#REF!/1000000000000</f>
        <v>#REF!</v>
      </c>
      <c r="I2" s="7" t="e">
        <f>#REF!/1000000000000</f>
        <v>#REF!</v>
      </c>
      <c r="J2" s="7" t="e">
        <f>#REF!/1000000000000</f>
        <v>#REF!</v>
      </c>
      <c r="K2" s="7" t="e">
        <f>#REF!/1000000000000</f>
        <v>#REF!</v>
      </c>
      <c r="L2" s="7" t="e">
        <f>#REF!/1000000000000</f>
        <v>#REF!</v>
      </c>
      <c r="M2" s="7" t="e">
        <f>#REF!/1000000000000</f>
        <v>#REF!</v>
      </c>
      <c r="N2" s="7" t="e">
        <f>#REF!/1000000000000</f>
        <v>#REF!</v>
      </c>
      <c r="O2" s="7" t="e">
        <f>#REF!/1000000000000</f>
        <v>#REF!</v>
      </c>
      <c r="P2" s="7" t="e">
        <f>#REF!/1000000000000</f>
        <v>#REF!</v>
      </c>
      <c r="Q2" s="7" t="e">
        <f>#REF!/1000000000000</f>
        <v>#REF!</v>
      </c>
      <c r="R2" s="7" t="e">
        <f>#REF!/1000000000000</f>
        <v>#REF!</v>
      </c>
      <c r="S2" s="7" t="e">
        <f>#REF!/1000000000000</f>
        <v>#REF!</v>
      </c>
      <c r="T2" s="7" t="e">
        <f>#REF!/1000000000000</f>
        <v>#REF!</v>
      </c>
      <c r="U2" s="7" t="e">
        <f>#REF!/1000000000000</f>
        <v>#REF!</v>
      </c>
      <c r="V2" s="7" t="e">
        <f>#REF!/1000000000000</f>
        <v>#REF!</v>
      </c>
      <c r="W2" s="7" t="e">
        <f>#REF!/1000000000000</f>
        <v>#REF!</v>
      </c>
      <c r="X2" s="7" t="e">
        <f>#REF!/1000000000000</f>
        <v>#REF!</v>
      </c>
      <c r="Y2" s="7" t="e">
        <f>#REF!/1000000000000</f>
        <v>#REF!</v>
      </c>
      <c r="Z2" s="7" t="e">
        <f>#REF!/1000000000000</f>
        <v>#REF!</v>
      </c>
      <c r="AA2" s="7" t="e">
        <f>#REF!/1000000000000</f>
        <v>#REF!</v>
      </c>
      <c r="AB2" s="7" t="e">
        <f>#REF!/1000000000000</f>
        <v>#REF!</v>
      </c>
    </row>
    <row r="3" spans="1:28" x14ac:dyDescent="0.3">
      <c r="A3" s="6" t="s">
        <v>26</v>
      </c>
      <c r="B3" s="6" t="s">
        <v>25</v>
      </c>
      <c r="C3" s="7" t="e">
        <f>#REF!/1000000000000</f>
        <v>#REF!</v>
      </c>
      <c r="D3" s="7" t="e">
        <f>#REF!/1000000000000</f>
        <v>#REF!</v>
      </c>
      <c r="E3" s="7" t="e">
        <f>#REF!/1000000000000</f>
        <v>#REF!</v>
      </c>
      <c r="F3" s="7" t="e">
        <f>#REF!/1000000000000</f>
        <v>#REF!</v>
      </c>
      <c r="G3" s="7" t="e">
        <f>#REF!/1000000000000</f>
        <v>#REF!</v>
      </c>
      <c r="H3" s="7" t="e">
        <f>#REF!/1000000000000</f>
        <v>#REF!</v>
      </c>
      <c r="I3" s="7" t="e">
        <f>#REF!/1000000000000</f>
        <v>#REF!</v>
      </c>
      <c r="J3" s="7" t="e">
        <f>#REF!/1000000000000</f>
        <v>#REF!</v>
      </c>
      <c r="K3" s="7" t="e">
        <f>#REF!/1000000000000</f>
        <v>#REF!</v>
      </c>
      <c r="L3" s="7" t="e">
        <f>#REF!/1000000000000</f>
        <v>#REF!</v>
      </c>
      <c r="M3" s="7" t="e">
        <f>#REF!/1000000000000</f>
        <v>#REF!</v>
      </c>
      <c r="N3" s="7" t="e">
        <f>#REF!/1000000000000</f>
        <v>#REF!</v>
      </c>
      <c r="O3" s="7" t="e">
        <f>#REF!/1000000000000</f>
        <v>#REF!</v>
      </c>
      <c r="P3" s="7" t="e">
        <f>#REF!/1000000000000</f>
        <v>#REF!</v>
      </c>
      <c r="Q3" s="7" t="e">
        <f>#REF!/1000000000000</f>
        <v>#REF!</v>
      </c>
      <c r="R3" s="7" t="e">
        <f>#REF!/1000000000000</f>
        <v>#REF!</v>
      </c>
      <c r="S3" s="7" t="e">
        <f>#REF!/1000000000000</f>
        <v>#REF!</v>
      </c>
      <c r="T3" s="7" t="e">
        <f>#REF!/1000000000000</f>
        <v>#REF!</v>
      </c>
      <c r="U3" s="7" t="e">
        <f>#REF!/1000000000000</f>
        <v>#REF!</v>
      </c>
      <c r="V3" s="7" t="e">
        <f>#REF!/1000000000000</f>
        <v>#REF!</v>
      </c>
      <c r="W3" s="7" t="e">
        <f>#REF!/1000000000000</f>
        <v>#REF!</v>
      </c>
      <c r="X3" s="7" t="e">
        <f>#REF!/1000000000000</f>
        <v>#REF!</v>
      </c>
      <c r="Y3" s="7" t="e">
        <f>#REF!/1000000000000</f>
        <v>#REF!</v>
      </c>
      <c r="Z3" s="7" t="e">
        <f>#REF!/1000000000000</f>
        <v>#REF!</v>
      </c>
      <c r="AA3" s="7" t="e">
        <f>#REF!/1000000000000</f>
        <v>#REF!</v>
      </c>
      <c r="AB3" s="7" t="e">
        <f>#REF!/1000000000000</f>
        <v>#REF!</v>
      </c>
    </row>
    <row r="4" spans="1:28" x14ac:dyDescent="0.3">
      <c r="A4" s="6" t="s">
        <v>27</v>
      </c>
      <c r="B4" s="6" t="s">
        <v>25</v>
      </c>
      <c r="C4" s="7" t="e">
        <f>#REF!/1000000000000</f>
        <v>#REF!</v>
      </c>
      <c r="D4" s="7" t="e">
        <f>#REF!/1000000000000</f>
        <v>#REF!</v>
      </c>
      <c r="E4" s="7" t="e">
        <f>#REF!/1000000000000</f>
        <v>#REF!</v>
      </c>
      <c r="F4" s="7" t="e">
        <f>#REF!/1000000000000</f>
        <v>#REF!</v>
      </c>
      <c r="G4" s="7" t="e">
        <f>#REF!/1000000000000</f>
        <v>#REF!</v>
      </c>
      <c r="H4" s="7" t="e">
        <f>#REF!/1000000000000</f>
        <v>#REF!</v>
      </c>
      <c r="I4" s="7" t="e">
        <f>#REF!/1000000000000</f>
        <v>#REF!</v>
      </c>
      <c r="J4" s="7" t="e">
        <f>#REF!/1000000000000</f>
        <v>#REF!</v>
      </c>
      <c r="K4" s="7" t="e">
        <f>#REF!/1000000000000</f>
        <v>#REF!</v>
      </c>
      <c r="L4" s="7" t="e">
        <f>#REF!/1000000000000</f>
        <v>#REF!</v>
      </c>
      <c r="M4" s="7" t="e">
        <f>#REF!/1000000000000</f>
        <v>#REF!</v>
      </c>
      <c r="N4" s="7" t="e">
        <f>#REF!/1000000000000</f>
        <v>#REF!</v>
      </c>
      <c r="O4" s="7" t="e">
        <f>#REF!/1000000000000</f>
        <v>#REF!</v>
      </c>
      <c r="P4" s="7" t="e">
        <f>#REF!/1000000000000</f>
        <v>#REF!</v>
      </c>
      <c r="Q4" s="7" t="e">
        <f>#REF!/1000000000000</f>
        <v>#REF!</v>
      </c>
      <c r="R4" s="7" t="e">
        <f>#REF!/1000000000000</f>
        <v>#REF!</v>
      </c>
      <c r="S4" s="7" t="e">
        <f>#REF!/1000000000000</f>
        <v>#REF!</v>
      </c>
      <c r="T4" s="7" t="e">
        <f>#REF!/1000000000000</f>
        <v>#REF!</v>
      </c>
      <c r="U4" s="7" t="e">
        <f>#REF!/1000000000000</f>
        <v>#REF!</v>
      </c>
      <c r="V4" s="7" t="e">
        <f>#REF!/1000000000000</f>
        <v>#REF!</v>
      </c>
      <c r="W4" s="7" t="e">
        <f>#REF!/1000000000000</f>
        <v>#REF!</v>
      </c>
      <c r="X4" s="7" t="e">
        <f>#REF!/1000000000000</f>
        <v>#REF!</v>
      </c>
      <c r="Y4" s="7" t="e">
        <f>#REF!/1000000000000</f>
        <v>#REF!</v>
      </c>
      <c r="Z4" s="7" t="e">
        <f>#REF!/1000000000000</f>
        <v>#REF!</v>
      </c>
      <c r="AA4" s="7" t="e">
        <f>#REF!/1000000000000</f>
        <v>#REF!</v>
      </c>
      <c r="AB4" s="7" t="e">
        <f>#REF!/1000000000000</f>
        <v>#REF!</v>
      </c>
    </row>
    <row r="5" spans="1:28" x14ac:dyDescent="0.3">
      <c r="A5" s="6" t="s">
        <v>28</v>
      </c>
      <c r="B5" s="6" t="s">
        <v>25</v>
      </c>
      <c r="C5" s="7" t="e">
        <f>#REF!/1000000000000</f>
        <v>#REF!</v>
      </c>
      <c r="D5" s="7" t="e">
        <f>#REF!/1000000000000</f>
        <v>#REF!</v>
      </c>
      <c r="E5" s="7" t="e">
        <f>#REF!/1000000000000</f>
        <v>#REF!</v>
      </c>
      <c r="F5" s="7" t="e">
        <f>#REF!/1000000000000</f>
        <v>#REF!</v>
      </c>
      <c r="G5" s="7" t="e">
        <f>#REF!/1000000000000</f>
        <v>#REF!</v>
      </c>
      <c r="H5" s="7" t="e">
        <f>#REF!/1000000000000</f>
        <v>#REF!</v>
      </c>
      <c r="I5" s="7" t="e">
        <f>#REF!/1000000000000</f>
        <v>#REF!</v>
      </c>
      <c r="J5" s="7" t="e">
        <f>#REF!/1000000000000</f>
        <v>#REF!</v>
      </c>
      <c r="K5" s="7" t="e">
        <f>#REF!/1000000000000</f>
        <v>#REF!</v>
      </c>
      <c r="L5" s="7" t="e">
        <f>#REF!/1000000000000</f>
        <v>#REF!</v>
      </c>
      <c r="M5" s="7" t="e">
        <f>#REF!/1000000000000</f>
        <v>#REF!</v>
      </c>
      <c r="N5" s="7" t="e">
        <f>#REF!/1000000000000</f>
        <v>#REF!</v>
      </c>
      <c r="O5" s="7" t="e">
        <f>#REF!/1000000000000</f>
        <v>#REF!</v>
      </c>
      <c r="P5" s="7" t="e">
        <f>#REF!/1000000000000</f>
        <v>#REF!</v>
      </c>
      <c r="Q5" s="7" t="e">
        <f>#REF!/1000000000000</f>
        <v>#REF!</v>
      </c>
      <c r="R5" s="7" t="e">
        <f>#REF!/1000000000000</f>
        <v>#REF!</v>
      </c>
      <c r="S5" s="7" t="e">
        <f>#REF!/1000000000000</f>
        <v>#REF!</v>
      </c>
      <c r="T5" s="7" t="e">
        <f>#REF!/1000000000000</f>
        <v>#REF!</v>
      </c>
      <c r="U5" s="7" t="e">
        <f>#REF!/1000000000000</f>
        <v>#REF!</v>
      </c>
      <c r="V5" s="7" t="e">
        <f>#REF!/1000000000000</f>
        <v>#REF!</v>
      </c>
      <c r="W5" s="7" t="e">
        <f>#REF!/1000000000000</f>
        <v>#REF!</v>
      </c>
      <c r="X5" s="7" t="e">
        <f>#REF!/1000000000000</f>
        <v>#REF!</v>
      </c>
      <c r="Y5" s="7" t="e">
        <f>#REF!/1000000000000</f>
        <v>#REF!</v>
      </c>
      <c r="Z5" s="7" t="e">
        <f>#REF!/1000000000000</f>
        <v>#REF!</v>
      </c>
      <c r="AA5" s="7" t="e">
        <f>#REF!/1000000000000</f>
        <v>#REF!</v>
      </c>
      <c r="AB5" s="7" t="e">
        <f>#REF!/1000000000000</f>
        <v>#REF!</v>
      </c>
    </row>
    <row r="6" spans="1:28" x14ac:dyDescent="0.3">
      <c r="A6" s="6" t="s">
        <v>29</v>
      </c>
      <c r="B6" s="6" t="s">
        <v>25</v>
      </c>
      <c r="C6" s="7" t="e">
        <f>#REF!/1000000000000</f>
        <v>#REF!</v>
      </c>
      <c r="D6" s="7" t="e">
        <f>#REF!/1000000000000</f>
        <v>#REF!</v>
      </c>
      <c r="E6" s="7" t="e">
        <f>#REF!/1000000000000</f>
        <v>#REF!</v>
      </c>
      <c r="F6" s="7" t="e">
        <f>#REF!/1000000000000</f>
        <v>#REF!</v>
      </c>
      <c r="G6" s="7" t="e">
        <f>#REF!/1000000000000</f>
        <v>#REF!</v>
      </c>
      <c r="H6" s="7" t="e">
        <f>#REF!/1000000000000</f>
        <v>#REF!</v>
      </c>
      <c r="I6" s="7" t="e">
        <f>#REF!/1000000000000</f>
        <v>#REF!</v>
      </c>
      <c r="J6" s="7" t="e">
        <f>#REF!/1000000000000</f>
        <v>#REF!</v>
      </c>
      <c r="K6" s="7" t="e">
        <f>#REF!/1000000000000</f>
        <v>#REF!</v>
      </c>
      <c r="L6" s="7" t="e">
        <f>#REF!/1000000000000</f>
        <v>#REF!</v>
      </c>
      <c r="M6" s="7" t="e">
        <f>#REF!/1000000000000</f>
        <v>#REF!</v>
      </c>
      <c r="N6" s="7" t="e">
        <f>#REF!/1000000000000</f>
        <v>#REF!</v>
      </c>
      <c r="O6" s="7" t="e">
        <f>#REF!/1000000000000</f>
        <v>#REF!</v>
      </c>
      <c r="P6" s="7" t="e">
        <f>#REF!/1000000000000</f>
        <v>#REF!</v>
      </c>
      <c r="Q6" s="7" t="e">
        <f>#REF!/1000000000000</f>
        <v>#REF!</v>
      </c>
      <c r="R6" s="7" t="e">
        <f>#REF!/1000000000000</f>
        <v>#REF!</v>
      </c>
      <c r="S6" s="7" t="e">
        <f>#REF!/1000000000000</f>
        <v>#REF!</v>
      </c>
      <c r="T6" s="7" t="e">
        <f>#REF!/1000000000000</f>
        <v>#REF!</v>
      </c>
      <c r="U6" s="7" t="e">
        <f>#REF!/1000000000000</f>
        <v>#REF!</v>
      </c>
      <c r="V6" s="7" t="e">
        <f>#REF!/1000000000000</f>
        <v>#REF!</v>
      </c>
      <c r="W6" s="7" t="e">
        <f>#REF!/1000000000000</f>
        <v>#REF!</v>
      </c>
      <c r="X6" s="7" t="e">
        <f>#REF!/1000000000000</f>
        <v>#REF!</v>
      </c>
      <c r="Y6" s="7" t="e">
        <f>#REF!/1000000000000</f>
        <v>#REF!</v>
      </c>
      <c r="Z6" s="7" t="e">
        <f>#REF!/1000000000000</f>
        <v>#REF!</v>
      </c>
      <c r="AA6" s="7" t="e">
        <f>#REF!/1000000000000</f>
        <v>#REF!</v>
      </c>
      <c r="AB6" s="7" t="e">
        <f>#REF!/1000000000000</f>
        <v>#REF!</v>
      </c>
    </row>
    <row r="7" spans="1:28" x14ac:dyDescent="0.3">
      <c r="A7" s="6" t="s">
        <v>30</v>
      </c>
      <c r="B7" s="6" t="s">
        <v>25</v>
      </c>
      <c r="C7" s="7" t="e">
        <f>#REF!/1000000000000</f>
        <v>#REF!</v>
      </c>
      <c r="D7" s="7" t="e">
        <f>#REF!/1000000000000</f>
        <v>#REF!</v>
      </c>
      <c r="E7" s="7" t="e">
        <f>#REF!/1000000000000</f>
        <v>#REF!</v>
      </c>
      <c r="F7" s="7" t="e">
        <f>#REF!/1000000000000</f>
        <v>#REF!</v>
      </c>
      <c r="G7" s="7" t="e">
        <f>#REF!/1000000000000</f>
        <v>#REF!</v>
      </c>
      <c r="H7" s="7" t="e">
        <f>#REF!/1000000000000</f>
        <v>#REF!</v>
      </c>
      <c r="I7" s="7" t="e">
        <f>#REF!/1000000000000</f>
        <v>#REF!</v>
      </c>
      <c r="J7" s="7" t="e">
        <f>#REF!/1000000000000</f>
        <v>#REF!</v>
      </c>
      <c r="K7" s="7" t="e">
        <f>#REF!/1000000000000</f>
        <v>#REF!</v>
      </c>
      <c r="L7" s="7" t="e">
        <f>#REF!/1000000000000</f>
        <v>#REF!</v>
      </c>
      <c r="M7" s="7" t="e">
        <f>#REF!/1000000000000</f>
        <v>#REF!</v>
      </c>
      <c r="N7" s="7" t="e">
        <f>#REF!/1000000000000</f>
        <v>#REF!</v>
      </c>
      <c r="O7" s="7" t="e">
        <f>#REF!/1000000000000</f>
        <v>#REF!</v>
      </c>
      <c r="P7" s="7" t="e">
        <f>#REF!/1000000000000</f>
        <v>#REF!</v>
      </c>
      <c r="Q7" s="7" t="e">
        <f>#REF!/1000000000000</f>
        <v>#REF!</v>
      </c>
      <c r="R7" s="7" t="e">
        <f>#REF!/1000000000000</f>
        <v>#REF!</v>
      </c>
      <c r="S7" s="7" t="e">
        <f>#REF!/1000000000000</f>
        <v>#REF!</v>
      </c>
      <c r="T7" s="7" t="e">
        <f>#REF!/1000000000000</f>
        <v>#REF!</v>
      </c>
      <c r="U7" s="7" t="e">
        <f>#REF!/1000000000000</f>
        <v>#REF!</v>
      </c>
      <c r="V7" s="7" t="e">
        <f>#REF!/1000000000000</f>
        <v>#REF!</v>
      </c>
      <c r="W7" s="7" t="e">
        <f>#REF!/1000000000000</f>
        <v>#REF!</v>
      </c>
      <c r="X7" s="7" t="e">
        <f>#REF!/1000000000000</f>
        <v>#REF!</v>
      </c>
      <c r="Y7" s="7" t="e">
        <f>#REF!/1000000000000</f>
        <v>#REF!</v>
      </c>
      <c r="Z7" s="7" t="e">
        <f>#REF!/1000000000000</f>
        <v>#REF!</v>
      </c>
      <c r="AA7" s="7" t="e">
        <f>#REF!/1000000000000</f>
        <v>#REF!</v>
      </c>
      <c r="AB7" s="7" t="e">
        <f>#REF!/1000000000000</f>
        <v>#REF!</v>
      </c>
    </row>
    <row r="8" spans="1:28" x14ac:dyDescent="0.3">
      <c r="A8" s="6" t="s">
        <v>31</v>
      </c>
      <c r="B8" s="6" t="s">
        <v>25</v>
      </c>
      <c r="C8" s="7" t="e">
        <f>#REF!/1000000000000</f>
        <v>#REF!</v>
      </c>
      <c r="D8" s="7" t="e">
        <f>#REF!/1000000000000</f>
        <v>#REF!</v>
      </c>
      <c r="E8" s="7" t="e">
        <f>#REF!/1000000000000</f>
        <v>#REF!</v>
      </c>
      <c r="F8" s="7" t="e">
        <f>#REF!/1000000000000</f>
        <v>#REF!</v>
      </c>
      <c r="G8" s="7" t="e">
        <f>#REF!/1000000000000</f>
        <v>#REF!</v>
      </c>
      <c r="H8" s="7" t="e">
        <f>#REF!/1000000000000</f>
        <v>#REF!</v>
      </c>
      <c r="I8" s="7" t="e">
        <f>#REF!/1000000000000</f>
        <v>#REF!</v>
      </c>
      <c r="J8" s="7" t="e">
        <f>#REF!/1000000000000</f>
        <v>#REF!</v>
      </c>
      <c r="K8" s="7" t="e">
        <f>#REF!/1000000000000</f>
        <v>#REF!</v>
      </c>
      <c r="L8" s="7" t="e">
        <f>#REF!/1000000000000</f>
        <v>#REF!</v>
      </c>
      <c r="M8" s="7" t="e">
        <f>#REF!/1000000000000</f>
        <v>#REF!</v>
      </c>
      <c r="N8" s="7" t="e">
        <f>#REF!/1000000000000</f>
        <v>#REF!</v>
      </c>
      <c r="O8" s="7" t="e">
        <f>#REF!/1000000000000</f>
        <v>#REF!</v>
      </c>
      <c r="P8" s="7" t="e">
        <f>#REF!/1000000000000</f>
        <v>#REF!</v>
      </c>
      <c r="Q8" s="7" t="e">
        <f>#REF!/1000000000000</f>
        <v>#REF!</v>
      </c>
      <c r="R8" s="7" t="e">
        <f>#REF!/1000000000000</f>
        <v>#REF!</v>
      </c>
      <c r="S8" s="7" t="e">
        <f>#REF!/1000000000000</f>
        <v>#REF!</v>
      </c>
      <c r="T8" s="7" t="e">
        <f>#REF!/1000000000000</f>
        <v>#REF!</v>
      </c>
      <c r="U8" s="7" t="e">
        <f>#REF!/1000000000000</f>
        <v>#REF!</v>
      </c>
      <c r="V8" s="7" t="e">
        <f>#REF!/1000000000000</f>
        <v>#REF!</v>
      </c>
      <c r="W8" s="7" t="e">
        <f>#REF!/1000000000000</f>
        <v>#REF!</v>
      </c>
      <c r="X8" s="7" t="e">
        <f>#REF!/1000000000000</f>
        <v>#REF!</v>
      </c>
      <c r="Y8" s="7" t="e">
        <f>#REF!/1000000000000</f>
        <v>#REF!</v>
      </c>
      <c r="Z8" s="7" t="e">
        <f>#REF!/1000000000000</f>
        <v>#REF!</v>
      </c>
      <c r="AA8" s="7" t="e">
        <f>#REF!/1000000000000</f>
        <v>#REF!</v>
      </c>
      <c r="AB8" s="7" t="e">
        <f>#REF!/1000000000000</f>
        <v>#REF!</v>
      </c>
    </row>
    <row r="9" spans="1:28" x14ac:dyDescent="0.3">
      <c r="A9" s="6" t="s">
        <v>32</v>
      </c>
      <c r="B9" s="6" t="s">
        <v>25</v>
      </c>
      <c r="C9" s="7" t="e">
        <f>#REF!/1000000000000</f>
        <v>#REF!</v>
      </c>
      <c r="D9" s="7" t="e">
        <f>#REF!/1000000000000</f>
        <v>#REF!</v>
      </c>
      <c r="E9" s="7" t="e">
        <f>#REF!/1000000000000</f>
        <v>#REF!</v>
      </c>
      <c r="F9" s="7" t="e">
        <f>#REF!/1000000000000</f>
        <v>#REF!</v>
      </c>
      <c r="G9" s="7" t="e">
        <f>#REF!/1000000000000</f>
        <v>#REF!</v>
      </c>
      <c r="H9" s="7" t="e">
        <f>#REF!/1000000000000</f>
        <v>#REF!</v>
      </c>
      <c r="I9" s="7" t="e">
        <f>#REF!/1000000000000</f>
        <v>#REF!</v>
      </c>
      <c r="J9" s="7" t="e">
        <f>#REF!/1000000000000</f>
        <v>#REF!</v>
      </c>
      <c r="K9" s="7" t="e">
        <f>#REF!/1000000000000</f>
        <v>#REF!</v>
      </c>
      <c r="L9" s="7" t="e">
        <f>#REF!/1000000000000</f>
        <v>#REF!</v>
      </c>
      <c r="M9" s="7" t="e">
        <f>#REF!/1000000000000</f>
        <v>#REF!</v>
      </c>
      <c r="N9" s="7" t="e">
        <f>#REF!/1000000000000</f>
        <v>#REF!</v>
      </c>
      <c r="O9" s="7" t="e">
        <f>#REF!/1000000000000</f>
        <v>#REF!</v>
      </c>
      <c r="P9" s="7" t="e">
        <f>#REF!/1000000000000</f>
        <v>#REF!</v>
      </c>
      <c r="Q9" s="7" t="e">
        <f>#REF!/1000000000000</f>
        <v>#REF!</v>
      </c>
      <c r="R9" s="7" t="e">
        <f>#REF!/1000000000000</f>
        <v>#REF!</v>
      </c>
      <c r="S9" s="7" t="e">
        <f>#REF!/1000000000000</f>
        <v>#REF!</v>
      </c>
      <c r="T9" s="7" t="e">
        <f>#REF!/1000000000000</f>
        <v>#REF!</v>
      </c>
      <c r="U9" s="7" t="e">
        <f>#REF!/1000000000000</f>
        <v>#REF!</v>
      </c>
      <c r="V9" s="7" t="e">
        <f>#REF!/1000000000000</f>
        <v>#REF!</v>
      </c>
      <c r="W9" s="7" t="e">
        <f>#REF!/1000000000000</f>
        <v>#REF!</v>
      </c>
      <c r="X9" s="7" t="e">
        <f>#REF!/1000000000000</f>
        <v>#REF!</v>
      </c>
      <c r="Y9" s="7" t="e">
        <f>#REF!/1000000000000</f>
        <v>#REF!</v>
      </c>
      <c r="Z9" s="7" t="e">
        <f>#REF!/1000000000000</f>
        <v>#REF!</v>
      </c>
      <c r="AA9" s="7" t="e">
        <f>#REF!/1000000000000</f>
        <v>#REF!</v>
      </c>
      <c r="AB9" s="7" t="e">
        <f>#REF!/1000000000000</f>
        <v>#REF!</v>
      </c>
    </row>
    <row r="10" spans="1:28" x14ac:dyDescent="0.3">
      <c r="A10" s="6" t="s">
        <v>33</v>
      </c>
      <c r="B10" s="6" t="s">
        <v>25</v>
      </c>
      <c r="C10" s="7" t="e">
        <f>#REF!/1000000000000</f>
        <v>#REF!</v>
      </c>
      <c r="D10" s="7" t="e">
        <f>#REF!/1000000000000</f>
        <v>#REF!</v>
      </c>
      <c r="E10" s="7" t="e">
        <f>#REF!/1000000000000</f>
        <v>#REF!</v>
      </c>
      <c r="F10" s="7" t="e">
        <f>#REF!/1000000000000</f>
        <v>#REF!</v>
      </c>
      <c r="G10" s="7" t="e">
        <f>#REF!/1000000000000</f>
        <v>#REF!</v>
      </c>
      <c r="H10" s="7" t="e">
        <f>#REF!/1000000000000</f>
        <v>#REF!</v>
      </c>
      <c r="I10" s="7" t="e">
        <f>#REF!/1000000000000</f>
        <v>#REF!</v>
      </c>
      <c r="J10" s="7" t="e">
        <f>#REF!/1000000000000</f>
        <v>#REF!</v>
      </c>
      <c r="K10" s="7" t="e">
        <f>#REF!/1000000000000</f>
        <v>#REF!</v>
      </c>
      <c r="L10" s="7" t="e">
        <f>#REF!/1000000000000</f>
        <v>#REF!</v>
      </c>
      <c r="M10" s="7" t="e">
        <f>#REF!/1000000000000</f>
        <v>#REF!</v>
      </c>
      <c r="N10" s="7" t="e">
        <f>#REF!/1000000000000</f>
        <v>#REF!</v>
      </c>
      <c r="O10" s="7" t="e">
        <f>#REF!/1000000000000</f>
        <v>#REF!</v>
      </c>
      <c r="P10" s="7" t="e">
        <f>#REF!/1000000000000</f>
        <v>#REF!</v>
      </c>
      <c r="Q10" s="7" t="e">
        <f>#REF!/1000000000000</f>
        <v>#REF!</v>
      </c>
      <c r="R10" s="7" t="e">
        <f>#REF!/1000000000000</f>
        <v>#REF!</v>
      </c>
      <c r="S10" s="7" t="e">
        <f>#REF!/1000000000000</f>
        <v>#REF!</v>
      </c>
      <c r="T10" s="7" t="e">
        <f>#REF!/1000000000000</f>
        <v>#REF!</v>
      </c>
      <c r="U10" s="7" t="e">
        <f>#REF!/1000000000000</f>
        <v>#REF!</v>
      </c>
      <c r="V10" s="7" t="e">
        <f>#REF!/1000000000000</f>
        <v>#REF!</v>
      </c>
      <c r="W10" s="7" t="e">
        <f>#REF!/1000000000000</f>
        <v>#REF!</v>
      </c>
      <c r="X10" s="7" t="e">
        <f>#REF!/1000000000000</f>
        <v>#REF!</v>
      </c>
      <c r="Y10" s="7" t="e">
        <f>#REF!/1000000000000</f>
        <v>#REF!</v>
      </c>
      <c r="Z10" s="7" t="e">
        <f>#REF!/1000000000000</f>
        <v>#REF!</v>
      </c>
      <c r="AA10" s="7" t="e">
        <f>#REF!/1000000000000</f>
        <v>#REF!</v>
      </c>
      <c r="AB10" s="7" t="e">
        <f>#REF!/1000000000000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zoomScale="90" zoomScaleNormal="90" workbookViewId="0">
      <selection activeCell="C28" sqref="C28"/>
    </sheetView>
  </sheetViews>
  <sheetFormatPr baseColWidth="10" defaultRowHeight="14.4" x14ac:dyDescent="0.3"/>
  <cols>
    <col min="1" max="1" width="13.77734375" customWidth="1"/>
    <col min="2" max="2" width="22.5546875" customWidth="1"/>
    <col min="3" max="11" width="25.5546875" customWidth="1"/>
  </cols>
  <sheetData>
    <row r="1" spans="1:11" x14ac:dyDescent="0.3">
      <c r="A1" s="3" t="s">
        <v>4</v>
      </c>
      <c r="B1" s="3" t="s">
        <v>5</v>
      </c>
      <c r="C1" s="4">
        <v>2020</v>
      </c>
      <c r="D1" s="4">
        <v>2025</v>
      </c>
      <c r="E1" s="4">
        <v>2030</v>
      </c>
      <c r="F1" s="4">
        <v>2035</v>
      </c>
      <c r="G1" s="4">
        <v>2040</v>
      </c>
      <c r="H1" s="4">
        <v>2045</v>
      </c>
      <c r="I1" s="4">
        <v>2050</v>
      </c>
      <c r="J1" s="4">
        <v>2055</v>
      </c>
      <c r="K1" s="4">
        <v>2060</v>
      </c>
    </row>
    <row r="2" spans="1:11" x14ac:dyDescent="0.3">
      <c r="A2" s="2" t="s">
        <v>3</v>
      </c>
      <c r="B2" s="43" t="s">
        <v>39</v>
      </c>
      <c r="C2" s="5" t="e">
        <f>#REF!/1000000</f>
        <v>#REF!</v>
      </c>
      <c r="D2" s="5" t="e">
        <f>#REF!/1000000</f>
        <v>#REF!</v>
      </c>
      <c r="E2" s="5" t="e">
        <f>#REF!/1000000</f>
        <v>#REF!</v>
      </c>
      <c r="F2" s="5" t="e">
        <f>#REF!/1000000</f>
        <v>#REF!</v>
      </c>
      <c r="G2" s="5" t="e">
        <f>#REF!/1000000</f>
        <v>#REF!</v>
      </c>
      <c r="H2" s="5" t="e">
        <f>#REF!/1000000</f>
        <v>#REF!</v>
      </c>
      <c r="I2" s="5" t="e">
        <f>#REF!/1000000</f>
        <v>#REF!</v>
      </c>
      <c r="J2" s="5" t="e">
        <f>#REF!/1000000</f>
        <v>#REF!</v>
      </c>
      <c r="K2" s="5" t="e">
        <f>#REF!/1000000</f>
        <v>#REF!</v>
      </c>
    </row>
    <row r="3" spans="1:11" x14ac:dyDescent="0.3">
      <c r="A3" s="2" t="s">
        <v>3</v>
      </c>
      <c r="B3" s="43" t="s">
        <v>40</v>
      </c>
      <c r="C3" s="5" t="e">
        <f>#REF!/1000000</f>
        <v>#REF!</v>
      </c>
      <c r="D3" s="5" t="e">
        <f>#REF!/1000000</f>
        <v>#REF!</v>
      </c>
      <c r="E3" s="5" t="e">
        <f>#REF!/1000000</f>
        <v>#REF!</v>
      </c>
      <c r="F3" s="5" t="e">
        <f>#REF!/1000000</f>
        <v>#REF!</v>
      </c>
      <c r="G3" s="5" t="e">
        <f>#REF!/1000000</f>
        <v>#REF!</v>
      </c>
      <c r="H3" s="5" t="e">
        <f>#REF!/1000000</f>
        <v>#REF!</v>
      </c>
      <c r="I3" s="5" t="e">
        <f>#REF!/1000000</f>
        <v>#REF!</v>
      </c>
      <c r="J3" s="5" t="e">
        <f>#REF!/1000000</f>
        <v>#REF!</v>
      </c>
      <c r="K3" s="5" t="e">
        <f>#REF!/1000000</f>
        <v>#REF!</v>
      </c>
    </row>
    <row r="4" spans="1:11" x14ac:dyDescent="0.3">
      <c r="A4" s="2" t="s">
        <v>3</v>
      </c>
      <c r="B4" s="43" t="s">
        <v>6</v>
      </c>
      <c r="C4" s="5" t="e">
        <f>#REF!/1000000</f>
        <v>#REF!</v>
      </c>
      <c r="D4" s="5" t="e">
        <f>#REF!/1000000</f>
        <v>#REF!</v>
      </c>
      <c r="E4" s="5" t="e">
        <f>#REF!/1000000</f>
        <v>#REF!</v>
      </c>
      <c r="F4" s="5" t="e">
        <f>#REF!/1000000</f>
        <v>#REF!</v>
      </c>
      <c r="G4" s="5" t="e">
        <f>#REF!/1000000</f>
        <v>#REF!</v>
      </c>
      <c r="H4" s="5" t="e">
        <f>#REF!/1000000</f>
        <v>#REF!</v>
      </c>
      <c r="I4" s="5" t="e">
        <f>#REF!/1000000</f>
        <v>#REF!</v>
      </c>
      <c r="J4" s="5" t="e">
        <f>#REF!/1000000</f>
        <v>#REF!</v>
      </c>
      <c r="K4" s="5" t="e">
        <f>#REF!/1000000</f>
        <v>#REF!</v>
      </c>
    </row>
    <row r="5" spans="1:11" x14ac:dyDescent="0.3">
      <c r="A5" s="2" t="s">
        <v>3</v>
      </c>
      <c r="B5" s="43" t="s">
        <v>0</v>
      </c>
      <c r="C5" s="5" t="e">
        <f>#REF!/1000000</f>
        <v>#REF!</v>
      </c>
      <c r="D5" s="5" t="e">
        <f>#REF!/1000000</f>
        <v>#REF!</v>
      </c>
      <c r="E5" s="5" t="e">
        <f>#REF!/1000000</f>
        <v>#REF!</v>
      </c>
      <c r="F5" s="5" t="e">
        <f>#REF!/1000000</f>
        <v>#REF!</v>
      </c>
      <c r="G5" s="5" t="e">
        <f>#REF!/1000000</f>
        <v>#REF!</v>
      </c>
      <c r="H5" s="5" t="e">
        <f>#REF!/1000000</f>
        <v>#REF!</v>
      </c>
      <c r="I5" s="5" t="e">
        <f>#REF!/1000000</f>
        <v>#REF!</v>
      </c>
      <c r="J5" s="5" t="e">
        <f>#REF!/1000000</f>
        <v>#REF!</v>
      </c>
      <c r="K5" s="5" t="e">
        <f>#REF!/1000000</f>
        <v>#REF!</v>
      </c>
    </row>
    <row r="6" spans="1:11" x14ac:dyDescent="0.3">
      <c r="A6" s="2" t="s">
        <v>3</v>
      </c>
      <c r="B6" s="43" t="s">
        <v>7</v>
      </c>
      <c r="C6" s="5" t="e">
        <f>#REF!/1000000</f>
        <v>#REF!</v>
      </c>
      <c r="D6" s="5" t="e">
        <f>#REF!/1000000</f>
        <v>#REF!</v>
      </c>
      <c r="E6" s="5" t="e">
        <f>#REF!/1000000</f>
        <v>#REF!</v>
      </c>
      <c r="F6" s="5" t="e">
        <f>#REF!/1000000</f>
        <v>#REF!</v>
      </c>
      <c r="G6" s="5" t="e">
        <f>#REF!/1000000</f>
        <v>#REF!</v>
      </c>
      <c r="H6" s="5" t="e">
        <f>#REF!/1000000</f>
        <v>#REF!</v>
      </c>
      <c r="I6" s="5" t="e">
        <f>#REF!/1000000</f>
        <v>#REF!</v>
      </c>
      <c r="J6" s="5" t="e">
        <f>#REF!/1000000</f>
        <v>#REF!</v>
      </c>
      <c r="K6" s="5" t="e">
        <f>#REF!/1000000</f>
        <v>#REF!</v>
      </c>
    </row>
    <row r="7" spans="1:11" x14ac:dyDescent="0.3">
      <c r="A7" s="2" t="s">
        <v>3</v>
      </c>
      <c r="B7" s="43" t="s">
        <v>41</v>
      </c>
      <c r="C7" s="5" t="e">
        <f>#REF!/1000000</f>
        <v>#REF!</v>
      </c>
      <c r="D7" s="5" t="e">
        <f>#REF!/1000000</f>
        <v>#REF!</v>
      </c>
      <c r="E7" s="5" t="e">
        <f>#REF!/1000000</f>
        <v>#REF!</v>
      </c>
      <c r="F7" s="5" t="e">
        <f>#REF!/1000000</f>
        <v>#REF!</v>
      </c>
      <c r="G7" s="5" t="e">
        <f>#REF!/1000000</f>
        <v>#REF!</v>
      </c>
      <c r="H7" s="5" t="e">
        <f>#REF!/1000000</f>
        <v>#REF!</v>
      </c>
      <c r="I7" s="5" t="e">
        <f>#REF!/1000000</f>
        <v>#REF!</v>
      </c>
      <c r="J7" s="5" t="e">
        <f>#REF!/1000000</f>
        <v>#REF!</v>
      </c>
      <c r="K7" s="5" t="e">
        <f>#REF!/1000000</f>
        <v>#REF!</v>
      </c>
    </row>
    <row r="8" spans="1:11" x14ac:dyDescent="0.3">
      <c r="A8" s="2" t="s">
        <v>3</v>
      </c>
      <c r="B8" s="43" t="s">
        <v>8</v>
      </c>
      <c r="C8" s="5" t="e">
        <f>#REF!/1000000</f>
        <v>#REF!</v>
      </c>
      <c r="D8" s="5" t="e">
        <f>#REF!/1000000</f>
        <v>#REF!</v>
      </c>
      <c r="E8" s="5" t="e">
        <f>#REF!/1000000</f>
        <v>#REF!</v>
      </c>
      <c r="F8" s="5" t="e">
        <f>#REF!/1000000</f>
        <v>#REF!</v>
      </c>
      <c r="G8" s="5" t="e">
        <f>#REF!/1000000</f>
        <v>#REF!</v>
      </c>
      <c r="H8" s="5" t="e">
        <f>#REF!/1000000</f>
        <v>#REF!</v>
      </c>
      <c r="I8" s="5" t="e">
        <f>#REF!/1000000</f>
        <v>#REF!</v>
      </c>
      <c r="J8" s="5" t="e">
        <f>#REF!/1000000</f>
        <v>#REF!</v>
      </c>
      <c r="K8" s="5" t="e">
        <f>#REF!/1000000</f>
        <v>#REF!</v>
      </c>
    </row>
    <row r="9" spans="1:11" x14ac:dyDescent="0.3">
      <c r="A9" s="2" t="s">
        <v>3</v>
      </c>
      <c r="B9" s="43" t="s">
        <v>42</v>
      </c>
      <c r="C9" s="5" t="e">
        <f>#REF!/1000000</f>
        <v>#REF!</v>
      </c>
      <c r="D9" s="5" t="e">
        <f>#REF!/1000000</f>
        <v>#REF!</v>
      </c>
      <c r="E9" s="5" t="e">
        <f>#REF!/1000000</f>
        <v>#REF!</v>
      </c>
      <c r="F9" s="5" t="e">
        <f>#REF!/1000000</f>
        <v>#REF!</v>
      </c>
      <c r="G9" s="5" t="e">
        <f>#REF!/1000000</f>
        <v>#REF!</v>
      </c>
      <c r="H9" s="5" t="e">
        <f>#REF!/1000000</f>
        <v>#REF!</v>
      </c>
      <c r="I9" s="5" t="e">
        <f>#REF!/1000000</f>
        <v>#REF!</v>
      </c>
      <c r="J9" s="5" t="e">
        <f>#REF!/1000000</f>
        <v>#REF!</v>
      </c>
      <c r="K9" s="5" t="e">
        <f>#REF!/1000000</f>
        <v>#REF!</v>
      </c>
    </row>
    <row r="10" spans="1:11" x14ac:dyDescent="0.3">
      <c r="A10" s="2" t="s">
        <v>3</v>
      </c>
      <c r="B10" s="43" t="s">
        <v>1</v>
      </c>
      <c r="C10" s="5" t="e">
        <f>#REF!/1000000</f>
        <v>#REF!</v>
      </c>
      <c r="D10" s="5" t="e">
        <f>#REF!/1000000</f>
        <v>#REF!</v>
      </c>
      <c r="E10" s="5" t="e">
        <f>#REF!/1000000</f>
        <v>#REF!</v>
      </c>
      <c r="F10" s="5" t="e">
        <f>#REF!/1000000</f>
        <v>#REF!</v>
      </c>
      <c r="G10" s="5" t="e">
        <f>#REF!/1000000</f>
        <v>#REF!</v>
      </c>
      <c r="H10" s="5" t="e">
        <f>#REF!/1000000</f>
        <v>#REF!</v>
      </c>
      <c r="I10" s="5" t="e">
        <f>#REF!/1000000</f>
        <v>#REF!</v>
      </c>
      <c r="J10" s="5" t="e">
        <f>#REF!/1000000</f>
        <v>#REF!</v>
      </c>
      <c r="K10" s="5" t="e">
        <f>#REF!/1000000</f>
        <v>#REF!</v>
      </c>
    </row>
    <row r="11" spans="1:11" x14ac:dyDescent="0.3">
      <c r="A11" s="2" t="s">
        <v>3</v>
      </c>
      <c r="B11" s="43" t="s">
        <v>43</v>
      </c>
      <c r="C11" s="5" t="e">
        <f>#REF!/1000000</f>
        <v>#REF!</v>
      </c>
      <c r="D11" s="5" t="e">
        <f>#REF!/1000000</f>
        <v>#REF!</v>
      </c>
      <c r="E11" s="5" t="e">
        <f>#REF!/1000000</f>
        <v>#REF!</v>
      </c>
      <c r="F11" s="5" t="e">
        <f>#REF!/1000000</f>
        <v>#REF!</v>
      </c>
      <c r="G11" s="5" t="e">
        <f>#REF!/1000000</f>
        <v>#REF!</v>
      </c>
      <c r="H11" s="5" t="e">
        <f>#REF!/1000000</f>
        <v>#REF!</v>
      </c>
      <c r="I11" s="5" t="e">
        <f>#REF!/1000000</f>
        <v>#REF!</v>
      </c>
      <c r="J11" s="5" t="e">
        <f>#REF!/1000000</f>
        <v>#REF!</v>
      </c>
      <c r="K11" s="5" t="e">
        <f>#REF!/1000000</f>
        <v>#REF!</v>
      </c>
    </row>
    <row r="12" spans="1:11" x14ac:dyDescent="0.3">
      <c r="A12" s="2" t="s">
        <v>3</v>
      </c>
      <c r="B12" s="43" t="s">
        <v>9</v>
      </c>
      <c r="C12" s="5" t="e">
        <f>#REF!/1000000</f>
        <v>#REF!</v>
      </c>
      <c r="D12" s="5" t="e">
        <f>#REF!/1000000</f>
        <v>#REF!</v>
      </c>
      <c r="E12" s="5" t="e">
        <f>#REF!/1000000</f>
        <v>#REF!</v>
      </c>
      <c r="F12" s="5" t="e">
        <f>#REF!/1000000</f>
        <v>#REF!</v>
      </c>
      <c r="G12" s="5" t="e">
        <f>#REF!/1000000</f>
        <v>#REF!</v>
      </c>
      <c r="H12" s="5" t="e">
        <f>#REF!/1000000</f>
        <v>#REF!</v>
      </c>
      <c r="I12" s="5" t="e">
        <f>#REF!/1000000</f>
        <v>#REF!</v>
      </c>
      <c r="J12" s="5" t="e">
        <f>#REF!/1000000</f>
        <v>#REF!</v>
      </c>
      <c r="K12" s="5" t="e">
        <f>#REF!/1000000</f>
        <v>#REF!</v>
      </c>
    </row>
    <row r="13" spans="1:11" x14ac:dyDescent="0.3">
      <c r="A13" s="2" t="s">
        <v>3</v>
      </c>
      <c r="B13" s="43" t="s">
        <v>44</v>
      </c>
      <c r="C13" s="5" t="e">
        <f>#REF!/1000000</f>
        <v>#REF!</v>
      </c>
      <c r="D13" s="5" t="e">
        <f>#REF!/1000000</f>
        <v>#REF!</v>
      </c>
      <c r="E13" s="5" t="e">
        <f>#REF!/1000000</f>
        <v>#REF!</v>
      </c>
      <c r="F13" s="5" t="e">
        <f>#REF!/1000000</f>
        <v>#REF!</v>
      </c>
      <c r="G13" s="5" t="e">
        <f>#REF!/1000000</f>
        <v>#REF!</v>
      </c>
      <c r="H13" s="5" t="e">
        <f>#REF!/1000000</f>
        <v>#REF!</v>
      </c>
      <c r="I13" s="5" t="e">
        <f>#REF!/1000000</f>
        <v>#REF!</v>
      </c>
      <c r="J13" s="5" t="e">
        <f>#REF!/1000000</f>
        <v>#REF!</v>
      </c>
      <c r="K13" s="5" t="e">
        <f>#REF!/1000000</f>
        <v>#REF!</v>
      </c>
    </row>
    <row r="14" spans="1:11" x14ac:dyDescent="0.3">
      <c r="A14" s="2" t="s">
        <v>3</v>
      </c>
      <c r="B14" s="43" t="s">
        <v>45</v>
      </c>
      <c r="C14" s="5" t="e">
        <f>#REF!/1000000</f>
        <v>#REF!</v>
      </c>
      <c r="D14" s="5" t="e">
        <f>#REF!/1000000</f>
        <v>#REF!</v>
      </c>
      <c r="E14" s="5" t="e">
        <f>#REF!/1000000</f>
        <v>#REF!</v>
      </c>
      <c r="F14" s="5" t="e">
        <f>#REF!/1000000</f>
        <v>#REF!</v>
      </c>
      <c r="G14" s="5" t="e">
        <f>#REF!/1000000</f>
        <v>#REF!</v>
      </c>
      <c r="H14" s="5" t="e">
        <f>#REF!/1000000</f>
        <v>#REF!</v>
      </c>
      <c r="I14" s="5" t="e">
        <f>#REF!/1000000</f>
        <v>#REF!</v>
      </c>
      <c r="J14" s="5" t="e">
        <f>#REF!/1000000</f>
        <v>#REF!</v>
      </c>
      <c r="K14" s="5" t="e">
        <f>#REF!/1000000</f>
        <v>#REF!</v>
      </c>
    </row>
    <row r="15" spans="1:11" x14ac:dyDescent="0.3">
      <c r="A15" s="2" t="s">
        <v>3</v>
      </c>
      <c r="B15" s="43" t="s">
        <v>2</v>
      </c>
      <c r="C15" s="5" t="e">
        <f>#REF!/1000000</f>
        <v>#REF!</v>
      </c>
      <c r="D15" s="5" t="e">
        <f>#REF!/1000000</f>
        <v>#REF!</v>
      </c>
      <c r="E15" s="5" t="e">
        <f>#REF!/1000000</f>
        <v>#REF!</v>
      </c>
      <c r="F15" s="5" t="e">
        <f>#REF!/1000000</f>
        <v>#REF!</v>
      </c>
      <c r="G15" s="5" t="e">
        <f>#REF!/1000000</f>
        <v>#REF!</v>
      </c>
      <c r="H15" s="5" t="e">
        <f>#REF!/1000000</f>
        <v>#REF!</v>
      </c>
      <c r="I15" s="5" t="e">
        <f>#REF!/1000000</f>
        <v>#REF!</v>
      </c>
      <c r="J15" s="5" t="e">
        <f>#REF!/1000000</f>
        <v>#REF!</v>
      </c>
      <c r="K15" s="5" t="e">
        <f>#REF!/1000000</f>
        <v>#REF!</v>
      </c>
    </row>
    <row r="16" spans="1:11" x14ac:dyDescent="0.3">
      <c r="A16" s="2" t="s">
        <v>3</v>
      </c>
      <c r="B16" s="43" t="s">
        <v>10</v>
      </c>
      <c r="C16" s="5" t="e">
        <f>#REF!/1000000</f>
        <v>#REF!</v>
      </c>
      <c r="D16" s="5" t="e">
        <f>#REF!/1000000</f>
        <v>#REF!</v>
      </c>
      <c r="E16" s="5" t="e">
        <f>#REF!/1000000</f>
        <v>#REF!</v>
      </c>
      <c r="F16" s="5" t="e">
        <f>#REF!/1000000</f>
        <v>#REF!</v>
      </c>
      <c r="G16" s="5" t="e">
        <f>#REF!/1000000</f>
        <v>#REF!</v>
      </c>
      <c r="H16" s="5" t="e">
        <f>#REF!/1000000</f>
        <v>#REF!</v>
      </c>
      <c r="I16" s="5" t="e">
        <f>#REF!/1000000</f>
        <v>#REF!</v>
      </c>
      <c r="J16" s="5" t="e">
        <f>#REF!/1000000</f>
        <v>#REF!</v>
      </c>
      <c r="K16" s="5" t="e">
        <f>#REF!/1000000</f>
        <v>#REF!</v>
      </c>
    </row>
    <row r="17" spans="1:11" x14ac:dyDescent="0.3">
      <c r="A17" s="2" t="s">
        <v>3</v>
      </c>
      <c r="B17" s="43" t="s">
        <v>11</v>
      </c>
      <c r="C17" s="5" t="e">
        <f>#REF!/1000000</f>
        <v>#REF!</v>
      </c>
      <c r="D17" s="5" t="e">
        <f>#REF!/1000000</f>
        <v>#REF!</v>
      </c>
      <c r="E17" s="5" t="e">
        <f>#REF!/1000000</f>
        <v>#REF!</v>
      </c>
      <c r="F17" s="5" t="e">
        <f>#REF!/1000000</f>
        <v>#REF!</v>
      </c>
      <c r="G17" s="5" t="e">
        <f>#REF!/1000000</f>
        <v>#REF!</v>
      </c>
      <c r="H17" s="5" t="e">
        <f>#REF!/1000000</f>
        <v>#REF!</v>
      </c>
      <c r="I17" s="5" t="e">
        <f>#REF!/1000000</f>
        <v>#REF!</v>
      </c>
      <c r="J17" s="5" t="e">
        <f>#REF!/1000000</f>
        <v>#REF!</v>
      </c>
      <c r="K17" s="5" t="e">
        <f>#REF!/1000000</f>
        <v>#REF!</v>
      </c>
    </row>
    <row r="18" spans="1:11" x14ac:dyDescent="0.3">
      <c r="A18" s="2" t="s">
        <v>3</v>
      </c>
      <c r="B18" s="43" t="s">
        <v>12</v>
      </c>
      <c r="C18" s="5" t="e">
        <f>#REF!/1000000</f>
        <v>#REF!</v>
      </c>
      <c r="D18" s="5" t="e">
        <f>#REF!/1000000</f>
        <v>#REF!</v>
      </c>
      <c r="E18" s="5" t="e">
        <f>#REF!/1000000</f>
        <v>#REF!</v>
      </c>
      <c r="F18" s="5" t="e">
        <f>#REF!/1000000</f>
        <v>#REF!</v>
      </c>
      <c r="G18" s="5" t="e">
        <f>#REF!/1000000</f>
        <v>#REF!</v>
      </c>
      <c r="H18" s="5" t="e">
        <f>#REF!/1000000</f>
        <v>#REF!</v>
      </c>
      <c r="I18" s="5" t="e">
        <f>#REF!/1000000</f>
        <v>#REF!</v>
      </c>
      <c r="J18" s="5" t="e">
        <f>#REF!/1000000</f>
        <v>#REF!</v>
      </c>
      <c r="K18" s="5" t="e">
        <f>#REF!/1000000</f>
        <v>#REF!</v>
      </c>
    </row>
    <row r="19" spans="1:11" x14ac:dyDescent="0.3">
      <c r="A19" s="2" t="s">
        <v>3</v>
      </c>
      <c r="B19" s="43" t="s">
        <v>13</v>
      </c>
      <c r="C19" s="5" t="e">
        <f>#REF!/1000000</f>
        <v>#REF!</v>
      </c>
      <c r="D19" s="5" t="e">
        <f>#REF!/1000000</f>
        <v>#REF!</v>
      </c>
      <c r="E19" s="5" t="e">
        <f>#REF!/1000000</f>
        <v>#REF!</v>
      </c>
      <c r="F19" s="5" t="e">
        <f>#REF!/1000000</f>
        <v>#REF!</v>
      </c>
      <c r="G19" s="5" t="e">
        <f>#REF!/1000000</f>
        <v>#REF!</v>
      </c>
      <c r="H19" s="5" t="e">
        <f>#REF!/1000000</f>
        <v>#REF!</v>
      </c>
      <c r="I19" s="5" t="e">
        <f>#REF!/1000000</f>
        <v>#REF!</v>
      </c>
      <c r="J19" s="5" t="e">
        <f>#REF!/1000000</f>
        <v>#REF!</v>
      </c>
      <c r="K19" s="5" t="e">
        <f>#REF!/1000000</f>
        <v>#REF!</v>
      </c>
    </row>
    <row r="20" spans="1:11" x14ac:dyDescent="0.3">
      <c r="A20" s="2" t="s">
        <v>3</v>
      </c>
      <c r="B20" s="43" t="s">
        <v>46</v>
      </c>
      <c r="C20" s="5" t="e">
        <f>#REF!/1000000</f>
        <v>#REF!</v>
      </c>
      <c r="D20" s="5" t="e">
        <f>#REF!/1000000</f>
        <v>#REF!</v>
      </c>
      <c r="E20" s="5" t="e">
        <f>#REF!/1000000</f>
        <v>#REF!</v>
      </c>
      <c r="F20" s="5" t="e">
        <f>#REF!/1000000</f>
        <v>#REF!</v>
      </c>
      <c r="G20" s="5" t="e">
        <f>#REF!/1000000</f>
        <v>#REF!</v>
      </c>
      <c r="H20" s="5" t="e">
        <f>#REF!/1000000</f>
        <v>#REF!</v>
      </c>
      <c r="I20" s="5" t="e">
        <f>#REF!/1000000</f>
        <v>#REF!</v>
      </c>
      <c r="J20" s="5" t="e">
        <f>#REF!/1000000</f>
        <v>#REF!</v>
      </c>
      <c r="K20" s="5" t="e">
        <f>#REF!/1000000</f>
        <v>#REF!</v>
      </c>
    </row>
    <row r="21" spans="1:11" x14ac:dyDescent="0.3">
      <c r="A21" s="2" t="s">
        <v>3</v>
      </c>
      <c r="B21" s="43" t="s">
        <v>14</v>
      </c>
      <c r="C21" s="5" t="e">
        <f>#REF!/1000000</f>
        <v>#REF!</v>
      </c>
      <c r="D21" s="5" t="e">
        <f>#REF!/1000000</f>
        <v>#REF!</v>
      </c>
      <c r="E21" s="5" t="e">
        <f>#REF!/1000000</f>
        <v>#REF!</v>
      </c>
      <c r="F21" s="5" t="e">
        <f>#REF!/1000000</f>
        <v>#REF!</v>
      </c>
      <c r="G21" s="5" t="e">
        <f>#REF!/1000000</f>
        <v>#REF!</v>
      </c>
      <c r="H21" s="5" t="e">
        <f>#REF!/1000000</f>
        <v>#REF!</v>
      </c>
      <c r="I21" s="5" t="e">
        <f>#REF!/1000000</f>
        <v>#REF!</v>
      </c>
      <c r="J21" s="5" t="e">
        <f>#REF!/1000000</f>
        <v>#REF!</v>
      </c>
      <c r="K21" s="5" t="e">
        <f>#REF!/1000000</f>
        <v>#REF!</v>
      </c>
    </row>
    <row r="22" spans="1:11" x14ac:dyDescent="0.3">
      <c r="A22" s="2" t="s">
        <v>3</v>
      </c>
      <c r="B22" s="43" t="s">
        <v>15</v>
      </c>
      <c r="C22" s="5" t="e">
        <f>#REF!/1000000</f>
        <v>#REF!</v>
      </c>
      <c r="D22" s="5" t="e">
        <f>#REF!/1000000</f>
        <v>#REF!</v>
      </c>
      <c r="E22" s="5" t="e">
        <f>#REF!/1000000</f>
        <v>#REF!</v>
      </c>
      <c r="F22" s="5" t="e">
        <f>#REF!/1000000</f>
        <v>#REF!</v>
      </c>
      <c r="G22" s="5" t="e">
        <f>#REF!/1000000</f>
        <v>#REF!</v>
      </c>
      <c r="H22" s="5" t="e">
        <f>#REF!/1000000</f>
        <v>#REF!</v>
      </c>
      <c r="I22" s="5" t="e">
        <f>#REF!/1000000</f>
        <v>#REF!</v>
      </c>
      <c r="J22" s="5" t="e">
        <f>#REF!/1000000</f>
        <v>#REF!</v>
      </c>
      <c r="K22" s="5" t="e">
        <f>#REF!/1000000</f>
        <v>#REF!</v>
      </c>
    </row>
    <row r="23" spans="1:11" x14ac:dyDescent="0.3">
      <c r="A23" s="2" t="s">
        <v>3</v>
      </c>
      <c r="B23" s="43" t="s">
        <v>55</v>
      </c>
      <c r="C23" s="5" t="e">
        <f>#REF!/1000000</f>
        <v>#REF!</v>
      </c>
      <c r="D23" s="5" t="e">
        <f>#REF!/1000000</f>
        <v>#REF!</v>
      </c>
      <c r="E23" s="5" t="e">
        <f>#REF!/1000000</f>
        <v>#REF!</v>
      </c>
      <c r="F23" s="5" t="e">
        <f>#REF!/1000000</f>
        <v>#REF!</v>
      </c>
      <c r="G23" s="5" t="e">
        <f>#REF!/1000000</f>
        <v>#REF!</v>
      </c>
      <c r="H23" s="5" t="e">
        <f>#REF!/1000000</f>
        <v>#REF!</v>
      </c>
      <c r="I23" s="5" t="e">
        <f>#REF!/1000000</f>
        <v>#REF!</v>
      </c>
      <c r="J23" s="5" t="e">
        <f>#REF!/1000000</f>
        <v>#REF!</v>
      </c>
      <c r="K23" s="5" t="e">
        <f>#REF!/1000000</f>
        <v>#REF!</v>
      </c>
    </row>
    <row r="24" spans="1:11" x14ac:dyDescent="0.3">
      <c r="A24" s="2" t="s">
        <v>3</v>
      </c>
      <c r="B24" s="43" t="s">
        <v>16</v>
      </c>
      <c r="C24" s="5" t="e">
        <f>#REF!/1000000</f>
        <v>#REF!</v>
      </c>
      <c r="D24" s="5" t="e">
        <f>#REF!/1000000</f>
        <v>#REF!</v>
      </c>
      <c r="E24" s="5" t="e">
        <f>#REF!/1000000</f>
        <v>#REF!</v>
      </c>
      <c r="F24" s="5" t="e">
        <f>#REF!/1000000</f>
        <v>#REF!</v>
      </c>
      <c r="G24" s="5" t="e">
        <f>#REF!/1000000</f>
        <v>#REF!</v>
      </c>
      <c r="H24" s="5" t="e">
        <f>#REF!/1000000</f>
        <v>#REF!</v>
      </c>
      <c r="I24" s="5" t="e">
        <f>#REF!/1000000</f>
        <v>#REF!</v>
      </c>
      <c r="J24" s="5" t="e">
        <f>#REF!/1000000</f>
        <v>#REF!</v>
      </c>
      <c r="K24" s="5" t="e">
        <f>#REF!/1000000</f>
        <v>#REF!</v>
      </c>
    </row>
    <row r="25" spans="1:11" x14ac:dyDescent="0.3">
      <c r="A25" s="2" t="s">
        <v>3</v>
      </c>
      <c r="B25" s="43" t="s">
        <v>17</v>
      </c>
      <c r="C25" s="5" t="e">
        <f>#REF!/1000000</f>
        <v>#REF!</v>
      </c>
      <c r="D25" s="5" t="e">
        <f>#REF!/1000000</f>
        <v>#REF!</v>
      </c>
      <c r="E25" s="5" t="e">
        <f>#REF!/1000000</f>
        <v>#REF!</v>
      </c>
      <c r="F25" s="5" t="e">
        <f>#REF!/1000000</f>
        <v>#REF!</v>
      </c>
      <c r="G25" s="5" t="e">
        <f>#REF!/1000000</f>
        <v>#REF!</v>
      </c>
      <c r="H25" s="5" t="e">
        <f>#REF!/1000000</f>
        <v>#REF!</v>
      </c>
      <c r="I25" s="5" t="e">
        <f>#REF!/1000000</f>
        <v>#REF!</v>
      </c>
      <c r="J25" s="5" t="e">
        <f>#REF!/1000000</f>
        <v>#REF!</v>
      </c>
      <c r="K25" s="5" t="e">
        <f>#REF!/1000000</f>
        <v>#REF!</v>
      </c>
    </row>
    <row r="26" spans="1:11" x14ac:dyDescent="0.3">
      <c r="A26" s="2" t="s">
        <v>3</v>
      </c>
      <c r="B26" s="43" t="s">
        <v>18</v>
      </c>
      <c r="C26" s="5" t="e">
        <f>#REF!/1000000</f>
        <v>#REF!</v>
      </c>
      <c r="D26" s="5" t="e">
        <f>#REF!/1000000</f>
        <v>#REF!</v>
      </c>
      <c r="E26" s="5" t="e">
        <f>#REF!/1000000</f>
        <v>#REF!</v>
      </c>
      <c r="F26" s="5" t="e">
        <f>#REF!/1000000</f>
        <v>#REF!</v>
      </c>
      <c r="G26" s="5" t="e">
        <f>#REF!/1000000</f>
        <v>#REF!</v>
      </c>
      <c r="H26" s="5" t="e">
        <f>#REF!/1000000</f>
        <v>#REF!</v>
      </c>
      <c r="I26" s="5" t="e">
        <f>#REF!/1000000</f>
        <v>#REF!</v>
      </c>
      <c r="J26" s="5" t="e">
        <f>#REF!/1000000</f>
        <v>#REF!</v>
      </c>
      <c r="K26" s="5" t="e">
        <f>#REF!/1000000</f>
        <v>#REF!</v>
      </c>
    </row>
    <row r="27" spans="1:11" x14ac:dyDescent="0.3">
      <c r="A27" s="2" t="s">
        <v>3</v>
      </c>
      <c r="B27" s="43" t="s">
        <v>19</v>
      </c>
      <c r="C27" s="5" t="e">
        <f>#REF!/1000000</f>
        <v>#REF!</v>
      </c>
      <c r="D27" s="5" t="e">
        <f>#REF!/1000000</f>
        <v>#REF!</v>
      </c>
      <c r="E27" s="5" t="e">
        <f>#REF!/1000000</f>
        <v>#REF!</v>
      </c>
      <c r="F27" s="5" t="e">
        <f>#REF!/1000000</f>
        <v>#REF!</v>
      </c>
      <c r="G27" s="5" t="e">
        <f>#REF!/1000000</f>
        <v>#REF!</v>
      </c>
      <c r="H27" s="5" t="e">
        <f>#REF!/1000000</f>
        <v>#REF!</v>
      </c>
      <c r="I27" s="5" t="e">
        <f>#REF!/1000000</f>
        <v>#REF!</v>
      </c>
      <c r="J27" s="5" t="e">
        <f>#REF!/1000000</f>
        <v>#REF!</v>
      </c>
      <c r="K27" s="5" t="e">
        <f>#REF!/1000000</f>
        <v>#REF!</v>
      </c>
    </row>
    <row r="28" spans="1:11" x14ac:dyDescent="0.3">
      <c r="A28" s="2" t="s">
        <v>3</v>
      </c>
      <c r="B28" s="2" t="s">
        <v>60</v>
      </c>
      <c r="C28" s="5" t="e">
        <f>#REF!/1000000</f>
        <v>#REF!</v>
      </c>
      <c r="D28" s="5" t="e">
        <f>#REF!/1000000</f>
        <v>#REF!</v>
      </c>
      <c r="E28" s="5" t="e">
        <f>#REF!/1000000</f>
        <v>#REF!</v>
      </c>
      <c r="F28" s="5" t="e">
        <f>#REF!/1000000</f>
        <v>#REF!</v>
      </c>
      <c r="G28" s="5" t="e">
        <f>#REF!/1000000</f>
        <v>#REF!</v>
      </c>
      <c r="H28" s="5" t="e">
        <f>#REF!/1000000</f>
        <v>#REF!</v>
      </c>
      <c r="I28" s="5" t="e">
        <f>#REF!/1000000</f>
        <v>#REF!</v>
      </c>
      <c r="J28" s="5" t="e">
        <f>#REF!/1000000</f>
        <v>#REF!</v>
      </c>
      <c r="K28" s="5" t="e">
        <f>#REF!/1000000</f>
        <v>#REF!</v>
      </c>
    </row>
    <row r="29" spans="1:11" x14ac:dyDescent="0.3">
      <c r="A29" s="2" t="s">
        <v>3</v>
      </c>
      <c r="B29" s="2" t="s">
        <v>61</v>
      </c>
      <c r="C29" s="5" t="e">
        <f>#REF!/1000000</f>
        <v>#REF!</v>
      </c>
      <c r="D29" s="5" t="e">
        <f>#REF!/1000000</f>
        <v>#REF!</v>
      </c>
      <c r="E29" s="5" t="e">
        <f>#REF!/1000000</f>
        <v>#REF!</v>
      </c>
      <c r="F29" s="5" t="e">
        <f>#REF!/1000000</f>
        <v>#REF!</v>
      </c>
      <c r="G29" s="5" t="e">
        <f>#REF!/1000000</f>
        <v>#REF!</v>
      </c>
      <c r="H29" s="5" t="e">
        <f>#REF!/1000000</f>
        <v>#REF!</v>
      </c>
      <c r="I29" s="5" t="e">
        <f>#REF!/1000000</f>
        <v>#REF!</v>
      </c>
      <c r="J29" s="5" t="e">
        <f>#REF!/1000000</f>
        <v>#REF!</v>
      </c>
      <c r="K29" s="5" t="e">
        <f>#REF!/1000000</f>
        <v>#REF!</v>
      </c>
    </row>
    <row r="30" spans="1:11" x14ac:dyDescent="0.3">
      <c r="A30" s="2" t="s">
        <v>3</v>
      </c>
      <c r="B30" s="2" t="s">
        <v>47</v>
      </c>
      <c r="C30" s="5" t="e">
        <f>#REF!/1000000</f>
        <v>#REF!</v>
      </c>
      <c r="D30" s="5" t="e">
        <f>#REF!/1000000</f>
        <v>#REF!</v>
      </c>
      <c r="E30" s="5" t="e">
        <f>#REF!/1000000</f>
        <v>#REF!</v>
      </c>
      <c r="F30" s="5" t="e">
        <f>#REF!/1000000</f>
        <v>#REF!</v>
      </c>
      <c r="G30" s="5" t="e">
        <f>#REF!/1000000</f>
        <v>#REF!</v>
      </c>
      <c r="H30" s="5" t="e">
        <f>#REF!/1000000</f>
        <v>#REF!</v>
      </c>
      <c r="I30" s="5" t="e">
        <f>#REF!/1000000</f>
        <v>#REF!</v>
      </c>
      <c r="J30" s="5" t="e">
        <f>#REF!/1000000</f>
        <v>#REF!</v>
      </c>
      <c r="K30" s="5" t="e">
        <f>#REF!/1000000</f>
        <v>#REF!</v>
      </c>
    </row>
  </sheetData>
  <autoFilter ref="A1:B19" xr:uid="{00000000-0009-0000-0000-00000C000000}"/>
  <sortState xmlns:xlrd2="http://schemas.microsoft.com/office/spreadsheetml/2017/richdata2" ref="A2:K20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Investissements</vt:lpstr>
      <vt:lpstr>Production</vt:lpstr>
      <vt:lpstr>Consommation</vt:lpstr>
      <vt:lpstr>Echanges européens</vt:lpstr>
      <vt:lpstr>Ecrêtement</vt:lpstr>
      <vt:lpstr>Coûts marginaux</vt:lpstr>
      <vt:lpstr>Prod_TWh</vt:lpstr>
      <vt:lpstr>Installé_CAPA_MW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PARROUFFE Jean-Michel</cp:lastModifiedBy>
  <dcterms:created xsi:type="dcterms:W3CDTF">2018-01-17T09:01:20Z</dcterms:created>
  <dcterms:modified xsi:type="dcterms:W3CDTF">2023-01-18T16:29:54Z</dcterms:modified>
</cp:coreProperties>
</file>