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S\SRER\ECHANGES\ECHANGES_BRICE_ARNAUD\1- Marchés\2020\2020AC000016_Accord Cadre Artelys\Livrables Artelys\Données\Suites\A transmettre\"/>
    </mc:Choice>
  </mc:AlternateContent>
  <xr:revisionPtr revIDLastSave="0" documentId="13_ncr:1_{41567548-709F-46AF-95C6-019C5030447B}" xr6:coauthVersionLast="47" xr6:coauthVersionMax="47" xr10:uidLastSave="{00000000-0000-0000-0000-000000000000}"/>
  <bookViews>
    <workbookView xWindow="-28920" yWindow="-120" windowWidth="29040" windowHeight="15840" tabRatio="894" xr2:uid="{00000000-000D-0000-FFFF-FFFF00000000}"/>
  </bookViews>
  <sheets>
    <sheet name="Investissements" sheetId="12" r:id="rId1"/>
    <sheet name="Production" sheetId="44" r:id="rId2"/>
    <sheet name="Consommation" sheetId="45" r:id="rId3"/>
    <sheet name="Echanges européens" sheetId="17" r:id="rId4"/>
    <sheet name="Ecrêtement" sheetId="23" r:id="rId5"/>
    <sheet name="Coûts marginaux" sheetId="47" r:id="rId6"/>
    <sheet name="Prod_TWh" sheetId="14" state="hidden" r:id="rId7"/>
    <sheet name="Installé_CAPA_MW" sheetId="2" state="hidden" r:id="rId8"/>
  </sheets>
  <externalReferences>
    <externalReference r:id="rId9"/>
  </externalReferences>
  <definedNames>
    <definedName name="_xlnm._FilterDatabase" localSheetId="7" hidden="1">Installé_CAPA_MW!$A$1:$B$19</definedName>
    <definedName name="MWtoGW" localSheetId="5">[1]Annexe!$G$3</definedName>
    <definedName name="MWtoGW">#REF!</definedName>
    <definedName name="WtoMW" localSheetId="5">[1]Annexe!$G$2</definedName>
    <definedName name="WtoMW">#REF!</definedName>
    <definedName name="WtoTW" localSheetId="5">[1]Annexe!$G$4</definedName>
    <definedName name="WtoT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7" l="1"/>
  <c r="G15" i="17"/>
  <c r="C15" i="17"/>
  <c r="J15" i="17"/>
  <c r="I15" i="17"/>
  <c r="H15" i="17"/>
  <c r="F15" i="17"/>
  <c r="E15" i="17"/>
  <c r="D15" i="17"/>
  <c r="H24" i="17" l="1"/>
  <c r="E24" i="17"/>
  <c r="F24" i="17"/>
  <c r="J24" i="17"/>
  <c r="C24" i="17"/>
  <c r="K24" i="17"/>
  <c r="I24" i="17"/>
  <c r="D24" i="17"/>
  <c r="G24" i="17"/>
  <c r="M26" i="45" l="1"/>
  <c r="M25" i="45"/>
  <c r="V22" i="45" l="1"/>
  <c r="O22" i="45"/>
  <c r="Q22" i="45"/>
  <c r="N22" i="45"/>
  <c r="S8" i="45"/>
  <c r="U22" i="45"/>
  <c r="R22" i="45"/>
  <c r="P22" i="45"/>
  <c r="V8" i="45"/>
  <c r="T8" i="45"/>
  <c r="T22" i="45"/>
  <c r="S22" i="45"/>
  <c r="O8" i="45" l="1"/>
  <c r="R8" i="45"/>
  <c r="N8" i="45"/>
  <c r="P8" i="45"/>
  <c r="U8" i="45"/>
  <c r="Q8" i="45"/>
  <c r="O8" i="44" l="1"/>
  <c r="S8" i="44"/>
  <c r="R8" i="44" l="1"/>
  <c r="P8" i="44"/>
  <c r="U8" i="44"/>
  <c r="N8" i="44"/>
  <c r="Q8" i="44"/>
  <c r="V8" i="44" l="1"/>
  <c r="T8" i="44"/>
  <c r="O23" i="45" l="1"/>
  <c r="N23" i="45"/>
  <c r="V20" i="45"/>
  <c r="S10" i="45" l="1"/>
  <c r="V7" i="45"/>
  <c r="V10" i="45"/>
  <c r="R10" i="45"/>
  <c r="U10" i="45"/>
  <c r="O10" i="45"/>
  <c r="Q10" i="45"/>
  <c r="N10" i="45"/>
  <c r="P10" i="45"/>
  <c r="T10" i="45"/>
  <c r="R20" i="45"/>
  <c r="V23" i="45"/>
  <c r="N20" i="45"/>
  <c r="P20" i="45"/>
  <c r="O20" i="45"/>
  <c r="R23" i="45"/>
  <c r="Q23" i="45"/>
  <c r="O9" i="45"/>
  <c r="N21" i="45"/>
  <c r="V5" i="45"/>
  <c r="T20" i="45"/>
  <c r="U23" i="45"/>
  <c r="O21" i="45"/>
  <c r="S20" i="45"/>
  <c r="U20" i="45"/>
  <c r="Q20" i="45"/>
  <c r="N9" i="45"/>
  <c r="N6" i="44"/>
  <c r="T5" i="44"/>
  <c r="V6" i="44"/>
  <c r="N10" i="44"/>
  <c r="N5" i="44"/>
  <c r="V5" i="44"/>
  <c r="U5" i="44"/>
  <c r="P5" i="44"/>
  <c r="R6" i="44"/>
  <c r="R10" i="44"/>
  <c r="S5" i="44"/>
  <c r="U6" i="44"/>
  <c r="O10" i="44"/>
  <c r="R5" i="44"/>
  <c r="T6" i="44"/>
  <c r="P10" i="44"/>
  <c r="Q5" i="44"/>
  <c r="S6" i="44"/>
  <c r="Q10" i="44"/>
  <c r="V10" i="44"/>
  <c r="O5" i="44"/>
  <c r="Q6" i="44"/>
  <c r="S10" i="44"/>
  <c r="P6" i="44"/>
  <c r="T10" i="44"/>
  <c r="O6" i="44"/>
  <c r="U10" i="44"/>
  <c r="V11" i="44" l="1"/>
  <c r="P11" i="44"/>
  <c r="Q11" i="44"/>
  <c r="R11" i="44"/>
  <c r="T11" i="44"/>
  <c r="N11" i="44"/>
  <c r="U11" i="44"/>
  <c r="S11" i="44"/>
  <c r="O11" i="44"/>
  <c r="S19" i="45"/>
  <c r="P26" i="45"/>
  <c r="U25" i="45"/>
  <c r="O25" i="45"/>
  <c r="N25" i="45"/>
  <c r="Q25" i="45"/>
  <c r="T25" i="45"/>
  <c r="V25" i="45"/>
  <c r="P25" i="45"/>
  <c r="S25" i="45"/>
  <c r="N5" i="45"/>
  <c r="R21" i="45"/>
  <c r="R25" i="45"/>
  <c r="R11" i="45"/>
  <c r="U26" i="45"/>
  <c r="S21" i="45"/>
  <c r="T19" i="45"/>
  <c r="S5" i="45"/>
  <c r="V21" i="45"/>
  <c r="V24" i="45"/>
  <c r="R24" i="45"/>
  <c r="T21" i="45"/>
  <c r="Q19" i="45"/>
  <c r="P19" i="45"/>
  <c r="R19" i="45"/>
  <c r="U19" i="45"/>
  <c r="O24" i="45"/>
  <c r="R26" i="45"/>
  <c r="T26" i="45"/>
  <c r="N26" i="45"/>
  <c r="S24" i="45"/>
  <c r="N4" i="45"/>
  <c r="N19" i="45"/>
  <c r="T24" i="45"/>
  <c r="O26" i="45"/>
  <c r="O19" i="45"/>
  <c r="N24" i="45"/>
  <c r="Q21" i="45"/>
  <c r="S26" i="45"/>
  <c r="Q26" i="45"/>
  <c r="V26" i="45"/>
  <c r="P24" i="45"/>
  <c r="U24" i="45"/>
  <c r="V19" i="45"/>
  <c r="Q24" i="45"/>
  <c r="P21" i="45"/>
  <c r="U21" i="45"/>
  <c r="S17" i="44"/>
  <c r="P16" i="44"/>
  <c r="V16" i="44"/>
  <c r="V17" i="44"/>
  <c r="O17" i="44"/>
  <c r="P17" i="44"/>
  <c r="Q17" i="44"/>
  <c r="Q16" i="44"/>
  <c r="T17" i="44"/>
  <c r="U16" i="44"/>
  <c r="T16" i="44"/>
  <c r="R16" i="44"/>
  <c r="U17" i="44"/>
  <c r="O16" i="44"/>
  <c r="S16" i="44"/>
  <c r="R17" i="44"/>
  <c r="N16" i="44"/>
  <c r="N17" i="44"/>
  <c r="T5" i="45"/>
  <c r="U5" i="45"/>
  <c r="P5" i="45"/>
  <c r="O5" i="45"/>
  <c r="S7" i="45"/>
  <c r="O6" i="45"/>
  <c r="T7" i="45"/>
  <c r="P4" i="45"/>
  <c r="R5" i="45"/>
  <c r="S4" i="45"/>
  <c r="R6" i="45"/>
  <c r="R7" i="45"/>
  <c r="Q6" i="45"/>
  <c r="Q11" i="45"/>
  <c r="S11" i="45"/>
  <c r="Q5" i="45"/>
  <c r="V4" i="45"/>
  <c r="O7" i="45"/>
  <c r="P6" i="45"/>
  <c r="U6" i="45"/>
  <c r="O11" i="45"/>
  <c r="T11" i="45"/>
  <c r="Q7" i="45"/>
  <c r="U7" i="45"/>
  <c r="R4" i="45"/>
  <c r="V6" i="45"/>
  <c r="P7" i="45"/>
  <c r="T6" i="45"/>
  <c r="U4" i="45"/>
  <c r="V9" i="45"/>
  <c r="V11" i="45"/>
  <c r="S6" i="45"/>
  <c r="U9" i="45"/>
  <c r="N6" i="45"/>
  <c r="T4" i="45"/>
  <c r="Q9" i="45"/>
  <c r="R9" i="45"/>
  <c r="N7" i="45"/>
  <c r="Q4" i="45"/>
  <c r="N11" i="45"/>
  <c r="O4" i="45"/>
  <c r="P23" i="45"/>
  <c r="S23" i="45"/>
  <c r="T23" i="45"/>
  <c r="V9" i="44"/>
  <c r="T9" i="44"/>
  <c r="S9" i="44"/>
  <c r="N9" i="44"/>
  <c r="R9" i="44"/>
  <c r="O9" i="44"/>
  <c r="U9" i="44"/>
  <c r="Q9" i="44"/>
  <c r="P9" i="44"/>
  <c r="R4" i="44" l="1"/>
  <c r="R15" i="44" s="1"/>
  <c r="U4" i="44"/>
  <c r="U15" i="44" s="1"/>
  <c r="Q4" i="44"/>
  <c r="Q15" i="44" s="1"/>
  <c r="P4" i="44"/>
  <c r="P15" i="44" s="1"/>
  <c r="T4" i="44"/>
  <c r="T15" i="44" s="1"/>
  <c r="V4" i="44"/>
  <c r="V15" i="44" s="1"/>
  <c r="N4" i="44"/>
  <c r="N15" i="44" s="1"/>
  <c r="O4" i="44"/>
  <c r="O15" i="44" s="1"/>
  <c r="S4" i="44"/>
  <c r="S15" i="44" s="1"/>
  <c r="P11" i="45"/>
  <c r="U11" i="45"/>
  <c r="U13" i="45" s="1"/>
  <c r="T7" i="44"/>
  <c r="S7" i="44"/>
  <c r="O13" i="45"/>
  <c r="N13" i="45"/>
  <c r="R13" i="45"/>
  <c r="T9" i="45"/>
  <c r="T13" i="45" s="1"/>
  <c r="Q13" i="45"/>
  <c r="V13" i="45"/>
  <c r="S9" i="45"/>
  <c r="S13" i="45" s="1"/>
  <c r="P9" i="45"/>
  <c r="P13" i="45" s="1"/>
  <c r="N7" i="44"/>
  <c r="Q7" i="44"/>
  <c r="R7" i="44"/>
  <c r="T22" i="44" l="1"/>
  <c r="P22" i="44"/>
  <c r="O22" i="44"/>
  <c r="S22" i="44"/>
  <c r="R22" i="44"/>
  <c r="N22" i="44"/>
  <c r="V22" i="44"/>
  <c r="U22" i="44"/>
  <c r="Q22" i="44"/>
  <c r="T18" i="44"/>
  <c r="T19" i="44" s="1"/>
  <c r="S18" i="44"/>
  <c r="S19" i="44" s="1"/>
  <c r="N18" i="44"/>
  <c r="N19" i="44" s="1"/>
  <c r="Q18" i="44"/>
  <c r="Q19" i="44" s="1"/>
  <c r="R18" i="44"/>
  <c r="R19" i="44" s="1"/>
  <c r="V7" i="44"/>
  <c r="P7" i="44"/>
  <c r="U7" i="44"/>
  <c r="O7" i="44"/>
  <c r="S20" i="44" l="1"/>
  <c r="T20" i="44"/>
  <c r="Q20" i="44"/>
  <c r="R20" i="44"/>
  <c r="N20" i="44"/>
  <c r="P18" i="44"/>
  <c r="P19" i="44" s="1"/>
  <c r="V18" i="44"/>
  <c r="V20" i="44" s="1"/>
  <c r="O18" i="44"/>
  <c r="O19" i="44" s="1"/>
  <c r="U18" i="44"/>
  <c r="U19" i="44" s="1"/>
  <c r="U20" i="44" l="1"/>
  <c r="V19" i="44"/>
  <c r="P20" i="44"/>
  <c r="O20" i="44"/>
  <c r="D2" i="14"/>
  <c r="K30" i="2" l="1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C2" i="14"/>
  <c r="J5" i="17"/>
  <c r="F5" i="17"/>
  <c r="D5" i="17" l="1"/>
  <c r="H5" i="17"/>
  <c r="G5" i="17"/>
  <c r="K5" i="17"/>
  <c r="C5" i="17"/>
  <c r="E5" i="17"/>
  <c r="I5" i="17"/>
</calcChain>
</file>

<file path=xl/sharedStrings.xml><?xml version="1.0" encoding="utf-8"?>
<sst xmlns="http://schemas.openxmlformats.org/spreadsheetml/2006/main" count="293" uniqueCount="149">
  <si>
    <t>CCGT fleet</t>
  </si>
  <si>
    <t>Lithium ion battery fleet</t>
  </si>
  <si>
    <t>OCGT fleet</t>
  </si>
  <si>
    <t>France</t>
  </si>
  <si>
    <t>Zone</t>
  </si>
  <si>
    <t>Techno</t>
  </si>
  <si>
    <t>CAES fleet</t>
  </si>
  <si>
    <t>Coal fleet</t>
  </si>
  <si>
    <t>Hydro fleet</t>
  </si>
  <si>
    <t>Nuclear fleet</t>
  </si>
  <si>
    <t>Oil fleet</t>
  </si>
  <si>
    <t>Other renewable fleet</t>
  </si>
  <si>
    <t>Other thermal fleet</t>
  </si>
  <si>
    <t>Pumped storage fleet</t>
  </si>
  <si>
    <t>Solar fleet</t>
  </si>
  <si>
    <t>Solar roof fleet</t>
  </si>
  <si>
    <t>Wind floating fleet</t>
  </si>
  <si>
    <t>Wind offshore fleet</t>
  </si>
  <si>
    <t>Wind onshore fleet</t>
  </si>
  <si>
    <t>Wind onshore new fleet</t>
  </si>
  <si>
    <t>Technologie</t>
  </si>
  <si>
    <t>Nucléaire</t>
  </si>
  <si>
    <t>Autres thermiques</t>
  </si>
  <si>
    <t>Electric Vehicles</t>
  </si>
  <si>
    <t>ademe_france_v0/C2020</t>
  </si>
  <si>
    <t>Test case 0</t>
  </si>
  <si>
    <t>ademe_france_v0/C2025</t>
  </si>
  <si>
    <t>ademe_france_v0/C2030</t>
  </si>
  <si>
    <t>ademe_france_v0/C2035</t>
  </si>
  <si>
    <t>ademe_france_v0/C2040</t>
  </si>
  <si>
    <t>ademe_france_v0/C2045</t>
  </si>
  <si>
    <t>ademe_france_v0/C2050</t>
  </si>
  <si>
    <t>ademe_france_v0/C2055</t>
  </si>
  <si>
    <t>ademe_france_v0/C2060</t>
  </si>
  <si>
    <t>EPR</t>
  </si>
  <si>
    <t>Autres renouvelables</t>
  </si>
  <si>
    <t>Total</t>
  </si>
  <si>
    <t>Hydro</t>
  </si>
  <si>
    <t>Détail EnR (GW)</t>
  </si>
  <si>
    <t>Biomass fleet</t>
  </si>
  <si>
    <t>Bioplant storage fleet</t>
  </si>
  <si>
    <t>Geothermal fleet</t>
  </si>
  <si>
    <t>Lignite fleet</t>
  </si>
  <si>
    <t>Marine fleet</t>
  </si>
  <si>
    <t>Ocean tidal fleet</t>
  </si>
  <si>
    <t>Ocean Wave fleet</t>
  </si>
  <si>
    <t>Renewable thermal fleet</t>
  </si>
  <si>
    <t>P2Heat</t>
  </si>
  <si>
    <t>Imports</t>
  </si>
  <si>
    <t>Exports</t>
  </si>
  <si>
    <t>Bilan exportateur net</t>
  </si>
  <si>
    <t>CentralEurope</t>
  </si>
  <si>
    <t>Iberia</t>
  </si>
  <si>
    <t>UKIreland</t>
  </si>
  <si>
    <t>PV Grandes Toitures</t>
  </si>
  <si>
    <t>Solar small roof fleet</t>
  </si>
  <si>
    <t>OCGT</t>
  </si>
  <si>
    <t>CCGT</t>
  </si>
  <si>
    <t>Charbon</t>
  </si>
  <si>
    <t>Détail Nucléaire (GW)</t>
  </si>
  <si>
    <t>P2H2 industrie</t>
  </si>
  <si>
    <t>P2H2 mobilités et autres industries</t>
  </si>
  <si>
    <t>Chauffage pilotable</t>
  </si>
  <si>
    <t>Batteries</t>
  </si>
  <si>
    <t>STEP</t>
  </si>
  <si>
    <t>PV</t>
  </si>
  <si>
    <t>Eolien Terrestre</t>
  </si>
  <si>
    <t>Nucléaire historique résiduel</t>
  </si>
  <si>
    <t>Nucléaire historique prolongé</t>
  </si>
  <si>
    <t>PV  Grandes Toitures</t>
  </si>
  <si>
    <t>PV Petites Toitures</t>
  </si>
  <si>
    <t>PV Toitures total</t>
  </si>
  <si>
    <t>PV Sol total</t>
  </si>
  <si>
    <t>PV Sol fixe</t>
  </si>
  <si>
    <t>PV Sol tracker</t>
  </si>
  <si>
    <t>Eolien en mer Flottant</t>
  </si>
  <si>
    <t>Eolien en mer Posé</t>
  </si>
  <si>
    <t>Nucléaire EPR</t>
  </si>
  <si>
    <t>PV  Sol</t>
  </si>
  <si>
    <t>PV Toitures</t>
  </si>
  <si>
    <t>Géothermie</t>
  </si>
  <si>
    <t>CHP Biogaz</t>
  </si>
  <si>
    <t>CHP Biomasse</t>
  </si>
  <si>
    <t>Autres thermiques (CHP fioul, gaz)</t>
  </si>
  <si>
    <t>CHP UIOM</t>
  </si>
  <si>
    <t>Capacités installées en GW</t>
  </si>
  <si>
    <t>Energies Marines Renouvelables</t>
  </si>
  <si>
    <t>Production en TWh</t>
  </si>
  <si>
    <t>Détail EnR</t>
  </si>
  <si>
    <t>Turbines Gaz</t>
  </si>
  <si>
    <t>Résumé Production Electricité</t>
  </si>
  <si>
    <t>Eolien en mer</t>
  </si>
  <si>
    <t>Consommation domestique</t>
  </si>
  <si>
    <t>Consommation en TWh</t>
  </si>
  <si>
    <t>Capacités en GW</t>
  </si>
  <si>
    <t>Italy</t>
  </si>
  <si>
    <t>SouthEastEurope</t>
  </si>
  <si>
    <t>P2H2 (TWh_H2)</t>
  </si>
  <si>
    <t>Renouvelables</t>
  </si>
  <si>
    <t>Catégories</t>
  </si>
  <si>
    <t>Part renouvelable</t>
  </si>
  <si>
    <t>Part nucléaire</t>
  </si>
  <si>
    <t>Chauffage Joule pilotable</t>
  </si>
  <si>
    <t>Chauffage Joule non-pilotable</t>
  </si>
  <si>
    <t>ECS pilotable</t>
  </si>
  <si>
    <t>ECS non-pilotable</t>
  </si>
  <si>
    <t>Produits blancs pilotables</t>
  </si>
  <si>
    <t>Produits blancs non-pilotables</t>
  </si>
  <si>
    <t>VE pilotables</t>
  </si>
  <si>
    <t>VE non-pilotables</t>
  </si>
  <si>
    <t>Chauffage PAC pilotable</t>
  </si>
  <si>
    <t>Chauffage PAC non-pilotable</t>
  </si>
  <si>
    <t>Climatisation pilotable</t>
  </si>
  <si>
    <t>Climatisation non-pilotable</t>
  </si>
  <si>
    <t>Industrie pilotable</t>
  </si>
  <si>
    <t>Industrie non-pilotable</t>
  </si>
  <si>
    <t>Autres (non-pilotable)</t>
  </si>
  <si>
    <t>Composante</t>
  </si>
  <si>
    <t>Electrolyseurs optimisés</t>
  </si>
  <si>
    <t>Chauffage Joule</t>
  </si>
  <si>
    <t>Chauffage PAC</t>
  </si>
  <si>
    <t>ECS et produits blancs</t>
  </si>
  <si>
    <t>Climatisation</t>
  </si>
  <si>
    <t>Véhicules électriques</t>
  </si>
  <si>
    <t>Industrie</t>
  </si>
  <si>
    <t>Electrolyseurs</t>
  </si>
  <si>
    <t>Autres</t>
  </si>
  <si>
    <t>Résumé Consommation par usage</t>
  </si>
  <si>
    <t>Résumé Consommation pilotable</t>
  </si>
  <si>
    <t>ECS et produits blancs pilotables</t>
  </si>
  <si>
    <t>Véhicules électriques pilotables</t>
  </si>
  <si>
    <t>Consommations non-pilotables</t>
  </si>
  <si>
    <t>Electrolyseurs quasi-base</t>
  </si>
  <si>
    <t>P2H2 (GW_H2)</t>
  </si>
  <si>
    <t>Ecrêtement en TWh</t>
  </si>
  <si>
    <t>Volumes en TWh</t>
  </si>
  <si>
    <t>Moyenne temporelle</t>
  </si>
  <si>
    <t>Coûts marginaux (€/MWh)</t>
  </si>
  <si>
    <t>Moyenne énergie</t>
  </si>
  <si>
    <t>Production du stockage (TWh)</t>
  </si>
  <si>
    <t>Consommation du stockage (TWh)</t>
  </si>
  <si>
    <t>Prolongement nucléaire</t>
  </si>
  <si>
    <t>Consommation gaz PAC hybrides</t>
  </si>
  <si>
    <t>Capacités nouvelles en GW</t>
  </si>
  <si>
    <t>Les données permettent de vérifier :</t>
  </si>
  <si>
    <t>Production totale + Production du stockage + Imports = Consommation domestique + Consommation du stockage + Exports + Ecrêtement</t>
  </si>
  <si>
    <t>Consommation domestique = Somme des composantes sectorielles de la demande qui incluent les pertes</t>
  </si>
  <si>
    <t>Les pertes représentent 8% de chacune des consommations par usage présentées dans l'onglet Consommation</t>
  </si>
  <si>
    <t>Pour toutes les années, les 25,3 GW de capacité Hydro intègrent les 5,2 GW de STEP identifiées en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</si>
</sst>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7" fillId="0" borderId="0"/>
    <xf numFmtId="0" fontId="5" fillId="0" borderId="0"/>
    <xf numFmtId="164" fontId="9" fillId="0" borderId="0" applyFont="0" applyFill="0" applyBorder="0" applyAlignment="0" applyProtection="0"/>
  </cellStyleXfs>
  <cellXfs count="117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8" fillId="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wrapText="1"/>
    </xf>
    <xf numFmtId="0" fontId="10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 wrapText="1"/>
    </xf>
    <xf numFmtId="1" fontId="0" fillId="0" borderId="0" xfId="0" applyNumberFormat="1"/>
    <xf numFmtId="11" fontId="0" fillId="0" borderId="0" xfId="0" applyNumberFormat="1"/>
    <xf numFmtId="1" fontId="0" fillId="0" borderId="0" xfId="0" applyNumberFormat="1" applyAlignment="1">
      <alignment horizontal="right" wrapText="1"/>
    </xf>
    <xf numFmtId="0" fontId="10" fillId="0" borderId="0" xfId="0" applyFont="1" applyAlignment="1">
      <alignment horizontal="center" vertical="center"/>
    </xf>
    <xf numFmtId="9" fontId="0" fillId="5" borderId="0" xfId="1" applyFont="1" applyFill="1" applyBorder="1"/>
    <xf numFmtId="9" fontId="0" fillId="5" borderId="12" xfId="1" applyFont="1" applyFill="1" applyBorder="1"/>
    <xf numFmtId="9" fontId="0" fillId="5" borderId="7" xfId="1" applyFont="1" applyFill="1" applyBorder="1"/>
    <xf numFmtId="9" fontId="0" fillId="5" borderId="14" xfId="1" applyFont="1" applyFill="1" applyBorder="1"/>
    <xf numFmtId="0" fontId="0" fillId="6" borderId="11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6" xfId="0" applyFill="1" applyBorder="1"/>
    <xf numFmtId="1" fontId="0" fillId="5" borderId="13" xfId="0" applyNumberFormat="1" applyFill="1" applyBorder="1"/>
    <xf numFmtId="1" fontId="0" fillId="5" borderId="7" xfId="0" applyNumberFormat="1" applyFill="1" applyBorder="1"/>
    <xf numFmtId="1" fontId="0" fillId="5" borderId="14" xfId="0" applyNumberFormat="1" applyFill="1" applyBorder="1"/>
    <xf numFmtId="1" fontId="0" fillId="5" borderId="9" xfId="0" applyNumberFormat="1" applyFill="1" applyBorder="1"/>
    <xf numFmtId="1" fontId="0" fillId="5" borderId="10" xfId="0" applyNumberFormat="1" applyFill="1" applyBorder="1"/>
    <xf numFmtId="0" fontId="0" fillId="6" borderId="13" xfId="0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" fontId="0" fillId="5" borderId="8" xfId="0" applyNumberFormat="1" applyFill="1" applyBorder="1"/>
    <xf numFmtId="0" fontId="1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15" xfId="0" applyFill="1" applyBorder="1"/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1" fontId="15" fillId="5" borderId="8" xfId="0" applyNumberFormat="1" applyFont="1" applyFill="1" applyBorder="1"/>
    <xf numFmtId="1" fontId="15" fillId="5" borderId="9" xfId="0" applyNumberFormat="1" applyFont="1" applyFill="1" applyBorder="1"/>
    <xf numFmtId="1" fontId="15" fillId="5" borderId="10" xfId="0" applyNumberFormat="1" applyFont="1" applyFill="1" applyBorder="1"/>
    <xf numFmtId="1" fontId="15" fillId="5" borderId="13" xfId="0" applyNumberFormat="1" applyFont="1" applyFill="1" applyBorder="1"/>
    <xf numFmtId="1" fontId="15" fillId="5" borderId="7" xfId="0" applyNumberFormat="1" applyFont="1" applyFill="1" applyBorder="1"/>
    <xf numFmtId="1" fontId="15" fillId="5" borderId="14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2" xfId="0" applyFill="1" applyBorder="1"/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65" fontId="6" fillId="5" borderId="8" xfId="0" applyNumberFormat="1" applyFont="1" applyFill="1" applyBorder="1"/>
    <xf numFmtId="165" fontId="6" fillId="5" borderId="13" xfId="0" applyNumberFormat="1" applyFont="1" applyFill="1" applyBorder="1"/>
    <xf numFmtId="0" fontId="0" fillId="6" borderId="4" xfId="0" applyFill="1" applyBorder="1"/>
    <xf numFmtId="165" fontId="0" fillId="5" borderId="11" xfId="0" applyNumberForma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5" fontId="0" fillId="5" borderId="0" xfId="0" applyNumberFormat="1" applyFill="1"/>
    <xf numFmtId="165" fontId="0" fillId="5" borderId="12" xfId="0" applyNumberFormat="1" applyFill="1" applyBorder="1"/>
    <xf numFmtId="165" fontId="0" fillId="5" borderId="13" xfId="0" applyNumberFormat="1" applyFill="1" applyBorder="1"/>
    <xf numFmtId="165" fontId="0" fillId="5" borderId="7" xfId="0" applyNumberFormat="1" applyFill="1" applyBorder="1"/>
    <xf numFmtId="165" fontId="0" fillId="5" borderId="14" xfId="0" applyNumberFormat="1" applyFill="1" applyBorder="1"/>
    <xf numFmtId="165" fontId="6" fillId="5" borderId="0" xfId="0" applyNumberFormat="1" applyFont="1" applyFill="1"/>
    <xf numFmtId="165" fontId="6" fillId="5" borderId="9" xfId="0" applyNumberFormat="1" applyFont="1" applyFill="1" applyBorder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12" xfId="0" applyNumberFormat="1" applyFont="1" applyFill="1" applyBorder="1"/>
    <xf numFmtId="165" fontId="6" fillId="5" borderId="9" xfId="4" applyNumberFormat="1" applyFont="1" applyFill="1" applyBorder="1"/>
    <xf numFmtId="165" fontId="6" fillId="5" borderId="10" xfId="4" applyNumberFormat="1" applyFont="1" applyFill="1" applyBorder="1"/>
    <xf numFmtId="165" fontId="6" fillId="5" borderId="0" xfId="4" applyNumberFormat="1" applyFont="1" applyFill="1" applyBorder="1"/>
    <xf numFmtId="165" fontId="6" fillId="5" borderId="12" xfId="4" applyNumberFormat="1" applyFont="1" applyFill="1" applyBorder="1"/>
    <xf numFmtId="165" fontId="13" fillId="5" borderId="0" xfId="4" applyNumberFormat="1" applyFont="1" applyFill="1" applyBorder="1"/>
    <xf numFmtId="165" fontId="13" fillId="5" borderId="12" xfId="4" applyNumberFormat="1" applyFont="1" applyFill="1" applyBorder="1"/>
    <xf numFmtId="165" fontId="15" fillId="5" borderId="0" xfId="4" applyNumberFormat="1" applyFont="1" applyFill="1" applyBorder="1"/>
    <xf numFmtId="165" fontId="15" fillId="5" borderId="12" xfId="4" applyNumberFormat="1" applyFont="1" applyFill="1" applyBorder="1"/>
    <xf numFmtId="165" fontId="15" fillId="5" borderId="7" xfId="4" applyNumberFormat="1" applyFont="1" applyFill="1" applyBorder="1"/>
    <xf numFmtId="165" fontId="15" fillId="5" borderId="14" xfId="4" applyNumberFormat="1" applyFont="1" applyFill="1" applyBorder="1"/>
    <xf numFmtId="165" fontId="6" fillId="5" borderId="7" xfId="0" applyNumberFormat="1" applyFont="1" applyFill="1" applyBorder="1"/>
    <xf numFmtId="165" fontId="6" fillId="5" borderId="14" xfId="0" applyNumberFormat="1" applyFont="1" applyFill="1" applyBorder="1"/>
    <xf numFmtId="0" fontId="13" fillId="6" borderId="3" xfId="0" applyFont="1" applyFill="1" applyBorder="1"/>
    <xf numFmtId="165" fontId="0" fillId="5" borderId="10" xfId="0" applyNumberFormat="1" applyFill="1" applyBorder="1"/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165" fontId="0" fillId="5" borderId="5" xfId="0" applyNumberFormat="1" applyFill="1" applyBorder="1"/>
    <xf numFmtId="165" fontId="0" fillId="5" borderId="6" xfId="0" applyNumberFormat="1" applyFill="1" applyBorder="1"/>
    <xf numFmtId="167" fontId="0" fillId="5" borderId="5" xfId="4" applyNumberFormat="1" applyFont="1" applyFill="1" applyBorder="1"/>
    <xf numFmtId="167" fontId="0" fillId="5" borderId="6" xfId="4" applyNumberFormat="1" applyFont="1" applyFill="1" applyBorder="1"/>
    <xf numFmtId="0" fontId="3" fillId="6" borderId="8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165" fontId="0" fillId="5" borderId="4" xfId="0" applyNumberFormat="1" applyFill="1" applyBorder="1"/>
    <xf numFmtId="165" fontId="6" fillId="5" borderId="8" xfId="4" applyNumberFormat="1" applyFont="1" applyFill="1" applyBorder="1"/>
    <xf numFmtId="165" fontId="6" fillId="5" borderId="11" xfId="4" applyNumberFormat="1" applyFont="1" applyFill="1" applyBorder="1"/>
    <xf numFmtId="165" fontId="6" fillId="5" borderId="13" xfId="4" applyNumberFormat="1" applyFont="1" applyFill="1" applyBorder="1"/>
    <xf numFmtId="165" fontId="6" fillId="5" borderId="7" xfId="4" applyNumberFormat="1" applyFont="1" applyFill="1" applyBorder="1"/>
    <xf numFmtId="165" fontId="6" fillId="5" borderId="14" xfId="4" applyNumberFormat="1" applyFont="1" applyFill="1" applyBorder="1"/>
    <xf numFmtId="0" fontId="6" fillId="5" borderId="0" xfId="4" applyNumberFormat="1" applyFont="1" applyFill="1" applyBorder="1"/>
    <xf numFmtId="0" fontId="1" fillId="6" borderId="4" xfId="0" applyFont="1" applyFill="1" applyBorder="1" applyAlignment="1">
      <alignment horizontal="left"/>
    </xf>
    <xf numFmtId="165" fontId="0" fillId="5" borderId="8" xfId="0" quotePrefix="1" applyNumberFormat="1" applyFill="1" applyBorder="1"/>
    <xf numFmtId="0" fontId="0" fillId="0" borderId="0" xfId="0" quotePrefix="1"/>
    <xf numFmtId="165" fontId="0" fillId="5" borderId="0" xfId="0" quotePrefix="1" applyNumberFormat="1" applyFill="1"/>
    <xf numFmtId="165" fontId="0" fillId="5" borderId="9" xfId="0" quotePrefix="1" applyNumberFormat="1" applyFill="1" applyBorder="1"/>
    <xf numFmtId="165" fontId="0" fillId="5" borderId="10" xfId="0" quotePrefix="1" applyNumberFormat="1" applyFill="1" applyBorder="1"/>
    <xf numFmtId="165" fontId="0" fillId="5" borderId="11" xfId="0" quotePrefix="1" applyNumberFormat="1" applyFill="1" applyBorder="1"/>
    <xf numFmtId="165" fontId="0" fillId="5" borderId="12" xfId="0" quotePrefix="1" applyNumberFormat="1" applyFill="1" applyBorder="1"/>
    <xf numFmtId="165" fontId="0" fillId="5" borderId="13" xfId="0" quotePrefix="1" applyNumberFormat="1" applyFill="1" applyBorder="1"/>
    <xf numFmtId="165" fontId="0" fillId="5" borderId="7" xfId="0" quotePrefix="1" applyNumberFormat="1" applyFill="1" applyBorder="1"/>
    <xf numFmtId="165" fontId="0" fillId="5" borderId="14" xfId="0" quotePrefix="1" applyNumberFormat="1" applyFill="1" applyBorder="1"/>
    <xf numFmtId="166" fontId="0" fillId="5" borderId="4" xfId="4" applyNumberFormat="1" applyFont="1" applyFill="1" applyBorder="1"/>
    <xf numFmtId="166" fontId="0" fillId="5" borderId="5" xfId="4" applyNumberFormat="1" applyFont="1" applyFill="1" applyBorder="1"/>
    <xf numFmtId="166" fontId="0" fillId="5" borderId="6" xfId="4" applyNumberFormat="1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Milliers" xfId="4" builtinId="3"/>
    <cellStyle name="Normal" xfId="0" builtinId="0"/>
    <cellStyle name="Normal 2" xfId="2" xr:uid="{00000000-0005-0000-0000-000002000000}"/>
    <cellStyle name="Normal 2 2" xfId="3" xr:uid="{00000000-0005-0000-0000-000003000000}"/>
    <cellStyle name="Pourcentage" xfId="1" builtinId="5"/>
  </cellStyles>
  <dxfs count="0"/>
  <tableStyles count="0" defaultTableStyle="TableStyleMedium2" defaultPivotStyle="PivotStyleLight16"/>
  <colors>
    <mruColors>
      <color rgb="FFEEDD82"/>
      <color rgb="FFFF99FF"/>
      <color rgb="FF9370DB"/>
      <color rgb="FFFFDB69"/>
      <color rgb="FFFA4F32"/>
      <color rgb="FF98222B"/>
      <color rgb="FF5C2EB8"/>
      <color rgb="FF87A54F"/>
      <color rgb="FFFCDF3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installées -</a:t>
            </a:r>
            <a:r>
              <a:rPr lang="fr-FR" baseline="0"/>
              <a:t> Nucléaire </a:t>
            </a:r>
            <a:endParaRPr lang="fr-FR"/>
          </a:p>
        </c:rich>
      </c:tx>
      <c:layout>
        <c:manualLayout>
          <c:xMode val="edge"/>
          <c:yMode val="edge"/>
          <c:x val="0.35161004706077098"/>
          <c:y val="2.93131491988659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29044066527968E-2"/>
          <c:y val="8.9739318889461045E-2"/>
          <c:w val="0.92006761173218843"/>
          <c:h val="0.698078534529103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Investissements!$B$29</c:f>
              <c:strCache>
                <c:ptCount val="1"/>
                <c:pt idx="0">
                  <c:v>Nucléaire historique résiduel</c:v>
                </c:pt>
              </c:strCache>
            </c:strRef>
          </c:tx>
          <c:spPr>
            <a:solidFill>
              <a:srgbClr val="EEDD82"/>
            </a:solidFill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C-4168-8C07-375613A119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C-4168-8C07-375613A119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C-4168-8C07-375613A119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Investissements!$C$29:$K$29</c:f>
              <c:numCache>
                <c:formatCode>0.0</c:formatCode>
                <c:ptCount val="9"/>
                <c:pt idx="0">
                  <c:v>61.370000000000005</c:v>
                </c:pt>
                <c:pt idx="1">
                  <c:v>61.370000000000005</c:v>
                </c:pt>
                <c:pt idx="2">
                  <c:v>46.365000000000002</c:v>
                </c:pt>
                <c:pt idx="3">
                  <c:v>12.36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C-4168-8C07-375613A11964}"/>
            </c:ext>
          </c:extLst>
        </c:ser>
        <c:ser>
          <c:idx val="1"/>
          <c:order val="1"/>
          <c:tx>
            <c:strRef>
              <c:f>Investissements!$B$30</c:f>
              <c:strCache>
                <c:ptCount val="1"/>
                <c:pt idx="0">
                  <c:v>Nucléaire historique prolongé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FC-4168-8C07-375613A11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Investissements!$C$30:$K$30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11.384999931753839</c:v>
                </c:pt>
                <c:pt idx="3">
                  <c:v>35.088595378026824</c:v>
                </c:pt>
                <c:pt idx="4">
                  <c:v>37.852500005995736</c:v>
                </c:pt>
                <c:pt idx="5">
                  <c:v>25.235000003466652</c:v>
                </c:pt>
                <c:pt idx="6">
                  <c:v>10.350000000201854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C-4168-8C07-375613A11964}"/>
            </c:ext>
          </c:extLst>
        </c:ser>
        <c:ser>
          <c:idx val="3"/>
          <c:order val="2"/>
          <c:tx>
            <c:strRef>
              <c:f>Investissements!$B$31</c:f>
              <c:strCache>
                <c:ptCount val="1"/>
                <c:pt idx="0">
                  <c:v>EPR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FC-4168-8C07-375613A11964}"/>
                </c:ext>
              </c:extLst>
            </c:dLbl>
            <c:dLbl>
              <c:idx val="1"/>
              <c:layout>
                <c:manualLayout>
                  <c:x val="-2.2881671790667887E-17"/>
                  <c:y val="-1.515151515151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Investissements!$C$31:$K$31</c:f>
              <c:numCache>
                <c:formatCode>0.0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FC-4168-8C07-375613A1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792"/>
        <c:axId val="404177576"/>
      </c:barChart>
      <c:catAx>
        <c:axId val="4041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77576"/>
        <c:crosses val="autoZero"/>
        <c:auto val="1"/>
        <c:lblAlgn val="ctr"/>
        <c:lblOffset val="100"/>
        <c:noMultiLvlLbl val="0"/>
      </c:catAx>
      <c:valAx>
        <c:axId val="40417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GW</a:t>
                </a:r>
                <a:r>
                  <a:rPr lang="fr-FR" baseline="0"/>
                  <a:t> installés</a:t>
                </a:r>
                <a:endParaRPr lang="fr-FR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4176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d'imports et d'exports Français (GW)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'Echanges européens'!$B$18</c:f>
              <c:strCache>
                <c:ptCount val="1"/>
                <c:pt idx="0">
                  <c:v>Exports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européens'!$C$24:$K$24</c:f>
              <c:numCache>
                <c:formatCode>0.0</c:formatCode>
                <c:ptCount val="9"/>
                <c:pt idx="0">
                  <c:v>16.630000000000003</c:v>
                </c:pt>
                <c:pt idx="1">
                  <c:v>22.122</c:v>
                </c:pt>
                <c:pt idx="2">
                  <c:v>27.620000000000005</c:v>
                </c:pt>
                <c:pt idx="3">
                  <c:v>33.295000000000002</c:v>
                </c:pt>
                <c:pt idx="4">
                  <c:v>38.97</c:v>
                </c:pt>
                <c:pt idx="5">
                  <c:v>44.645000000000003</c:v>
                </c:pt>
                <c:pt idx="6">
                  <c:v>50.320000000000007</c:v>
                </c:pt>
                <c:pt idx="7">
                  <c:v>55.995000000000005</c:v>
                </c:pt>
                <c:pt idx="8">
                  <c:v>61.670000000000009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B-4A14-B717-C958C3D0AC1F}"/>
            </c:ext>
          </c:extLst>
        </c:ser>
        <c:ser>
          <c:idx val="1"/>
          <c:order val="1"/>
          <c:tx>
            <c:strRef>
              <c:f>'Echanges européens'!$B$9</c:f>
              <c:strCache>
                <c:ptCount val="1"/>
                <c:pt idx="0">
                  <c:v>Imports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européens'!$C$15:$K$15</c:f>
              <c:numCache>
                <c:formatCode>0.0</c:formatCode>
                <c:ptCount val="9"/>
                <c:pt idx="0">
                  <c:v>11.310000000000002</c:v>
                </c:pt>
                <c:pt idx="1">
                  <c:v>16.802</c:v>
                </c:pt>
                <c:pt idx="2">
                  <c:v>22.3</c:v>
                </c:pt>
                <c:pt idx="3">
                  <c:v>27.975000000000001</c:v>
                </c:pt>
                <c:pt idx="4">
                  <c:v>33.65</c:v>
                </c:pt>
                <c:pt idx="5">
                  <c:v>39.325000000000003</c:v>
                </c:pt>
                <c:pt idx="6">
                  <c:v>45</c:v>
                </c:pt>
                <c:pt idx="7">
                  <c:v>50.674999999999997</c:v>
                </c:pt>
                <c:pt idx="8">
                  <c:v>56.35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B-4A14-B717-C958C3D0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7160"/>
        <c:axId val="412472456"/>
      </c:barChart>
      <c:catAx>
        <c:axId val="4124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2456"/>
        <c:crosses val="autoZero"/>
        <c:auto val="1"/>
        <c:lblAlgn val="ctr"/>
        <c:lblOffset val="100"/>
        <c:noMultiLvlLbl val="0"/>
      </c:catAx>
      <c:valAx>
        <c:axId val="412472456"/>
        <c:scaling>
          <c:orientation val="minMax"/>
          <c:max val="70"/>
        </c:scaling>
        <c:delete val="0"/>
        <c:axPos val="l"/>
        <c:numFmt formatCode="0" sourceLinked="0"/>
        <c:majorTickMark val="out"/>
        <c:minorTickMark val="none"/>
        <c:tickLblPos val="nextTo"/>
        <c:crossAx val="412477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Ecrêtement</a:t>
            </a:r>
            <a:r>
              <a:rPr lang="fr-FR" baseline="0"/>
              <a:t> (TWh)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Ecrêtement!$B$4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Ecrêtement!$C$3:$K$3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Ecrêtement!$C$4:$K$4</c:f>
              <c:numCache>
                <c:formatCode>_-* #\ ##0.0\ _€_-;\-* #\ ##0.0\ _€_-;_-* "-"??\ _€_-;_-@_-</c:formatCode>
                <c:ptCount val="9"/>
                <c:pt idx="0">
                  <c:v>8.2755040120861214E-7</c:v>
                </c:pt>
                <c:pt idx="1">
                  <c:v>6.4865754136232742E-3</c:v>
                </c:pt>
                <c:pt idx="2">
                  <c:v>0.25043917452644254</c:v>
                </c:pt>
                <c:pt idx="3">
                  <c:v>0.63305946648310241</c:v>
                </c:pt>
                <c:pt idx="4">
                  <c:v>0.93947090856170179</c:v>
                </c:pt>
                <c:pt idx="5">
                  <c:v>1.6276909933449939</c:v>
                </c:pt>
                <c:pt idx="6">
                  <c:v>1.5651621476143671</c:v>
                </c:pt>
                <c:pt idx="7">
                  <c:v>3.2401431566678385</c:v>
                </c:pt>
                <c:pt idx="8">
                  <c:v>5.4812914884005481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6FE-9976-B7781670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9120"/>
        <c:axId val="412479512"/>
      </c:barChart>
      <c:catAx>
        <c:axId val="4124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9512"/>
        <c:crosses val="autoZero"/>
        <c:auto val="1"/>
        <c:lblAlgn val="ctr"/>
        <c:lblOffset val="100"/>
        <c:noMultiLvlLbl val="0"/>
      </c:catAx>
      <c:valAx>
        <c:axId val="4124795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4124791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Coût</a:t>
            </a:r>
            <a:r>
              <a:rPr lang="fr-FR" baseline="0"/>
              <a:t> marginal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'Coûts marginaux'!$B$5:$J$5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'Coûts marginaux'!$B$7:$J$7</c:f>
              <c:numCache>
                <c:formatCode>0</c:formatCode>
                <c:ptCount val="9"/>
                <c:pt idx="0">
                  <c:v>31.025070986999999</c:v>
                </c:pt>
                <c:pt idx="1">
                  <c:v>33.372071198999997</c:v>
                </c:pt>
                <c:pt idx="2">
                  <c:v>32.570712296000004</c:v>
                </c:pt>
                <c:pt idx="3">
                  <c:v>46.727123087000002</c:v>
                </c:pt>
                <c:pt idx="4">
                  <c:v>54.221728304999999</c:v>
                </c:pt>
                <c:pt idx="5">
                  <c:v>57.301194170000002</c:v>
                </c:pt>
                <c:pt idx="6">
                  <c:v>69.499996065999994</c:v>
                </c:pt>
                <c:pt idx="7">
                  <c:v>76.843011406000002</c:v>
                </c:pt>
                <c:pt idx="8">
                  <c:v>63.589410270000002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E03-AA22-847020FB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30800"/>
        <c:axId val="414926880"/>
      </c:lineChart>
      <c:catAx>
        <c:axId val="41493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926880"/>
        <c:crosses val="autoZero"/>
        <c:auto val="1"/>
        <c:lblAlgn val="ctr"/>
        <c:lblOffset val="100"/>
        <c:noMultiLvlLbl val="0"/>
      </c:catAx>
      <c:valAx>
        <c:axId val="4149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€/MWh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493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Moyens de flexibilité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(Investissements!$C$5:$C$6,Investissements!$C$19:$C$20)</c:f>
              <c:numCache>
                <c:formatCode>0.0</c:formatCode>
                <c:ptCount val="4"/>
                <c:pt idx="0">
                  <c:v>6.1640002711103188</c:v>
                </c:pt>
                <c:pt idx="1">
                  <c:v>1.8500001439783744</c:v>
                </c:pt>
                <c:pt idx="2">
                  <c:v>5.1800000000000006</c:v>
                </c:pt>
                <c:pt idx="3">
                  <c:v>4.0960934622600002E-7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984-97A1-1FA4FF0A536D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(Investissements!$D$5:$D$6,Investissements!$D$19:$D$20)</c:f>
              <c:numCache>
                <c:formatCode>0.0</c:formatCode>
                <c:ptCount val="4"/>
                <c:pt idx="0">
                  <c:v>6.1640005657625885</c:v>
                </c:pt>
                <c:pt idx="1">
                  <c:v>1.3000002315697188</c:v>
                </c:pt>
                <c:pt idx="2">
                  <c:v>5.1800000000000006</c:v>
                </c:pt>
                <c:pt idx="3">
                  <c:v>8.0380260815700017E-7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C-4984-97A1-1FA4FF0A536D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(Investissements!$E$5:$E$6,Investissements!$E$19:$E$20)</c:f>
              <c:numCache>
                <c:formatCode>0.0</c:formatCode>
                <c:ptCount val="4"/>
                <c:pt idx="0">
                  <c:v>6.5055784945688808</c:v>
                </c:pt>
                <c:pt idx="1">
                  <c:v>2.0930327751924116</c:v>
                </c:pt>
                <c:pt idx="2">
                  <c:v>5.1800000000000006</c:v>
                </c:pt>
                <c:pt idx="3">
                  <c:v>1.4431431632580003E-6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C-4984-97A1-1FA4FF0A536D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(Investissements!$F$5:$F$6,Investissements!$F$19:$F$20)</c:f>
              <c:numCache>
                <c:formatCode>0.0</c:formatCode>
                <c:ptCount val="4"/>
                <c:pt idx="0">
                  <c:v>5.7175785225797444</c:v>
                </c:pt>
                <c:pt idx="1">
                  <c:v>2.0930328078084646</c:v>
                </c:pt>
                <c:pt idx="2">
                  <c:v>5.180000195250086</c:v>
                </c:pt>
                <c:pt idx="3">
                  <c:v>0.24619509489966312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C-4984-97A1-1FA4FF0A536D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(Investissements!$G$5:$G$6,Investissements!$G$19:$G$20)</c:f>
              <c:numCache>
                <c:formatCode>0.0</c:formatCode>
                <c:ptCount val="4"/>
                <c:pt idx="0">
                  <c:v>3.5325785230422491</c:v>
                </c:pt>
                <c:pt idx="1">
                  <c:v>1.043032808078989</c:v>
                </c:pt>
                <c:pt idx="2">
                  <c:v>5.1800001953916084</c:v>
                </c:pt>
                <c:pt idx="3">
                  <c:v>0.24619501063233964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C-4984-97A1-1FA4FF0A536D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(Investissements!$H$5:$H$6,Investissements!$H$19:$H$20)</c:f>
              <c:numCache>
                <c:formatCode>0.0</c:formatCode>
                <c:ptCount val="4"/>
                <c:pt idx="0">
                  <c:v>0.91657852398529549</c:v>
                </c:pt>
                <c:pt idx="1">
                  <c:v>1.0430326865453583</c:v>
                </c:pt>
                <c:pt idx="2">
                  <c:v>5.1800001957714388</c:v>
                </c:pt>
                <c:pt idx="3">
                  <c:v>0.24619479469670172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C-4984-97A1-1FA4FF0A536D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6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(Investissements!$I$5:$I$6,Investissements!$I$19:$I$20)</c:f>
              <c:numCache>
                <c:formatCode>0.0</c:formatCode>
                <c:ptCount val="4"/>
                <c:pt idx="0">
                  <c:v>0.34157829615504687</c:v>
                </c:pt>
                <c:pt idx="1">
                  <c:v>1.0430327232780618</c:v>
                </c:pt>
                <c:pt idx="2">
                  <c:v>5.18000019588301</c:v>
                </c:pt>
                <c:pt idx="3">
                  <c:v>0.24619413303920806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C-4984-97A1-1FA4FF0A536D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(Investissements!$J$5:$J$6,Investissements!$J$19:$J$20)</c:f>
              <c:numCache>
                <c:formatCode>0.0</c:formatCode>
                <c:ptCount val="4"/>
                <c:pt idx="0">
                  <c:v>0.3415780218628926</c:v>
                </c:pt>
                <c:pt idx="1">
                  <c:v>2.9891859361599996E-7</c:v>
                </c:pt>
                <c:pt idx="2">
                  <c:v>5.1800005765246562</c:v>
                </c:pt>
                <c:pt idx="3">
                  <c:v>3.2815632958589998E-6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5C-4984-97A1-1FA4FF0A536D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(Investissements!$K$5:$K$6,Investissements!$K$19:$K$20)</c:f>
              <c:numCache>
                <c:formatCode>0.0</c:formatCode>
                <c:ptCount val="4"/>
                <c:pt idx="0">
                  <c:v>3.3461790565200005E-7</c:v>
                </c:pt>
                <c:pt idx="1">
                  <c:v>2.8767965995800001E-7</c:v>
                </c:pt>
                <c:pt idx="2">
                  <c:v>7.1799999999799198</c:v>
                </c:pt>
                <c:pt idx="3">
                  <c:v>3.9540343695939999E-6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C-4984-97A1-1FA4FF0A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81496"/>
        <c:axId val="404178360"/>
      </c:barChart>
      <c:catAx>
        <c:axId val="4041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8360"/>
        <c:crosses val="autoZero"/>
        <c:auto val="1"/>
        <c:lblAlgn val="ctr"/>
        <c:lblOffset val="100"/>
        <c:noMultiLvlLbl val="0"/>
      </c:catAx>
      <c:valAx>
        <c:axId val="404178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EnR variables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Investissements!$C$9:$C$13</c:f>
              <c:numCache>
                <c:formatCode>0.0</c:formatCode>
                <c:ptCount val="5"/>
                <c:pt idx="0">
                  <c:v>4.6385635000001582</c:v>
                </c:pt>
                <c:pt idx="1">
                  <c:v>5.4624364999996411</c:v>
                </c:pt>
                <c:pt idx="2">
                  <c:v>0</c:v>
                </c:pt>
                <c:pt idx="3">
                  <c:v>0</c:v>
                </c:pt>
                <c:pt idx="4">
                  <c:v>17.390999999999458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9-43B0-80A5-A01315EA824F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Investissements!$D$9:$D$13</c:f>
              <c:numCache>
                <c:formatCode>0.0</c:formatCode>
                <c:ptCount val="5"/>
                <c:pt idx="0">
                  <c:v>15.600000000006437</c:v>
                </c:pt>
                <c:pt idx="1">
                  <c:v>7.7327181997095042</c:v>
                </c:pt>
                <c:pt idx="2">
                  <c:v>2.10000000000377</c:v>
                </c:pt>
                <c:pt idx="3">
                  <c:v>0.75</c:v>
                </c:pt>
                <c:pt idx="4">
                  <c:v>23.695499999953185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9-43B0-80A5-A01315EA824F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Investissements!$E$9:$E$13</c:f>
              <c:numCache>
                <c:formatCode>0.0</c:formatCode>
                <c:ptCount val="5"/>
                <c:pt idx="0">
                  <c:v>20.000000000000444</c:v>
                </c:pt>
                <c:pt idx="1">
                  <c:v>10.001999999451481</c:v>
                </c:pt>
                <c:pt idx="2">
                  <c:v>5.0000000027519675</c:v>
                </c:pt>
                <c:pt idx="3">
                  <c:v>0.99999999981384191</c:v>
                </c:pt>
                <c:pt idx="4">
                  <c:v>29.999999899243278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9-43B0-80A5-A01315EA824F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Investissements!$F$9:$F$13</c:f>
              <c:numCache>
                <c:formatCode>0.0</c:formatCode>
                <c:ptCount val="5"/>
                <c:pt idx="0">
                  <c:v>28.750000000438199</c:v>
                </c:pt>
                <c:pt idx="1">
                  <c:v>13.501999999610273</c:v>
                </c:pt>
                <c:pt idx="2">
                  <c:v>8.5000000004487948</c:v>
                </c:pt>
                <c:pt idx="3">
                  <c:v>1.9374999996446349</c:v>
                </c:pt>
                <c:pt idx="4">
                  <c:v>36.749999898444763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9-43B0-80A5-A01315EA824F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Investissements!$G$9:$G$13</c:f>
              <c:numCache>
                <c:formatCode>0.0</c:formatCode>
                <c:ptCount val="5"/>
                <c:pt idx="0">
                  <c:v>37.500000000137533</c:v>
                </c:pt>
                <c:pt idx="1">
                  <c:v>17.001999999108708</c:v>
                </c:pt>
                <c:pt idx="2">
                  <c:v>12.000000000454758</c:v>
                </c:pt>
                <c:pt idx="3">
                  <c:v>2.8749999995901363</c:v>
                </c:pt>
                <c:pt idx="4">
                  <c:v>43.499999899884799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9-43B0-80A5-A01315EA824F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Investissements!$H$9:$H$13</c:f>
              <c:numCache>
                <c:formatCode>0.0</c:formatCode>
                <c:ptCount val="5"/>
                <c:pt idx="0">
                  <c:v>46.250000002009578</c:v>
                </c:pt>
                <c:pt idx="1">
                  <c:v>20.502000000090838</c:v>
                </c:pt>
                <c:pt idx="2">
                  <c:v>15.499999999959494</c:v>
                </c:pt>
                <c:pt idx="3">
                  <c:v>3.8124999993386992</c:v>
                </c:pt>
                <c:pt idx="4">
                  <c:v>50.973152858329925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9-43B0-80A5-A01315EA824F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Investissements!$I$9:$I$13</c:f>
              <c:numCache>
                <c:formatCode>0.0</c:formatCode>
                <c:ptCount val="5"/>
                <c:pt idx="0">
                  <c:v>65.999999999992752</c:v>
                </c:pt>
                <c:pt idx="1">
                  <c:v>26.001999999363868</c:v>
                </c:pt>
                <c:pt idx="2">
                  <c:v>19.000000000012061</c:v>
                </c:pt>
                <c:pt idx="3">
                  <c:v>4.7500000001589981</c:v>
                </c:pt>
                <c:pt idx="4">
                  <c:v>62.999999999711875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9-43B0-80A5-A01315EA824F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Investissements!$J$9:$J$13</c:f>
              <c:numCache>
                <c:formatCode>0.0</c:formatCode>
                <c:ptCount val="5"/>
                <c:pt idx="0">
                  <c:v>79.200000000044952</c:v>
                </c:pt>
                <c:pt idx="1">
                  <c:v>30.201999998937083</c:v>
                </c:pt>
                <c:pt idx="2">
                  <c:v>19.00000000001582</c:v>
                </c:pt>
                <c:pt idx="3">
                  <c:v>4.7500000001418625</c:v>
                </c:pt>
                <c:pt idx="4">
                  <c:v>75.600000003097108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9-43B0-80A5-A01315EA824F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Investissements!$K$9:$K$13</c:f>
              <c:numCache>
                <c:formatCode>0.0</c:formatCode>
                <c:ptCount val="5"/>
                <c:pt idx="0">
                  <c:v>94.399999999767559</c:v>
                </c:pt>
                <c:pt idx="1">
                  <c:v>29.959523026305064</c:v>
                </c:pt>
                <c:pt idx="2">
                  <c:v>19.000000000002476</c:v>
                </c:pt>
                <c:pt idx="3">
                  <c:v>4.7500000001531104</c:v>
                </c:pt>
                <c:pt idx="4">
                  <c:v>90.719999999859468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9-43B0-80A5-A01315EA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6008"/>
        <c:axId val="404179536"/>
      </c:barChart>
      <c:catAx>
        <c:axId val="4041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536"/>
        <c:crosses val="autoZero"/>
        <c:auto val="1"/>
        <c:lblAlgn val="ctr"/>
        <c:lblOffset val="100"/>
        <c:noMultiLvlLbl val="0"/>
      </c:catAx>
      <c:valAx>
        <c:axId val="40417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Electrolyseurs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Investissements!$C$24:$C$25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516-B7F3-04C07D968C49}"/>
            </c:ext>
          </c:extLst>
        </c:ser>
        <c:ser>
          <c:idx val="1"/>
          <c:order val="1"/>
          <c:tx>
            <c:strRef>
              <c:f>Investissements!$D$23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Investissements!$D$24:$D$25</c:f>
              <c:numCache>
                <c:formatCode>0.0</c:formatCode>
                <c:ptCount val="2"/>
                <c:pt idx="0">
                  <c:v>0.41372607655207094</c:v>
                </c:pt>
                <c:pt idx="1">
                  <c:v>1.2615596333105545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516-B7F3-04C07D968C49}"/>
            </c:ext>
          </c:extLst>
        </c:ser>
        <c:ser>
          <c:idx val="2"/>
          <c:order val="2"/>
          <c:tx>
            <c:strRef>
              <c:f>Investissements!$E$23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Investissements!$E$24:$E$25</c:f>
              <c:numCache>
                <c:formatCode>0.0</c:formatCode>
                <c:ptCount val="2"/>
                <c:pt idx="0">
                  <c:v>3.9049230998492757</c:v>
                </c:pt>
                <c:pt idx="1">
                  <c:v>2.523120281014485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516-B7F3-04C07D968C49}"/>
            </c:ext>
          </c:extLst>
        </c:ser>
        <c:ser>
          <c:idx val="3"/>
          <c:order val="3"/>
          <c:tx>
            <c:strRef>
              <c:f>Investissements!$F$23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Investissements!$F$24:$F$25</c:f>
              <c:numCache>
                <c:formatCode>0.0</c:formatCode>
                <c:ptCount val="2"/>
                <c:pt idx="0">
                  <c:v>10.543004499866619</c:v>
                </c:pt>
                <c:pt idx="1">
                  <c:v>3.6969461686088883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4516-B7F3-04C07D968C49}"/>
            </c:ext>
          </c:extLst>
        </c:ser>
        <c:ser>
          <c:idx val="4"/>
          <c:order val="4"/>
          <c:tx>
            <c:strRef>
              <c:f>Investissements!$G$23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Investissements!$G$24:$G$25</c:f>
              <c:numCache>
                <c:formatCode>0.0</c:formatCode>
                <c:ptCount val="2"/>
                <c:pt idx="0">
                  <c:v>16.387545787033979</c:v>
                </c:pt>
                <c:pt idx="1">
                  <c:v>4.8707715490063217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4516-B7F3-04C07D968C49}"/>
            </c:ext>
          </c:extLst>
        </c:ser>
        <c:ser>
          <c:idx val="5"/>
          <c:order val="5"/>
          <c:tx>
            <c:strRef>
              <c:f>Investissements!$H$23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Investissements!$H$24:$H$25</c:f>
              <c:numCache>
                <c:formatCode>0.0</c:formatCode>
                <c:ptCount val="2"/>
                <c:pt idx="0">
                  <c:v>17.757434824413494</c:v>
                </c:pt>
                <c:pt idx="1">
                  <c:v>6.0445974366007249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E-4516-B7F3-04C07D968C49}"/>
            </c:ext>
          </c:extLst>
        </c:ser>
        <c:ser>
          <c:idx val="6"/>
          <c:order val="6"/>
          <c:tx>
            <c:strRef>
              <c:f>Investissements!$I$23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Investissements!$I$24:$I$25</c:f>
              <c:numCache>
                <c:formatCode>0.0</c:formatCode>
                <c:ptCount val="2"/>
                <c:pt idx="0">
                  <c:v>30.457248899927684</c:v>
                </c:pt>
                <c:pt idx="1">
                  <c:v>7.2184228169979052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E-4516-B7F3-04C07D968C49}"/>
            </c:ext>
          </c:extLst>
        </c:ser>
        <c:ser>
          <c:idx val="7"/>
          <c:order val="7"/>
          <c:tx>
            <c:strRef>
              <c:f>Investissements!$J$23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Investissements!$J$24:$J$25</c:f>
              <c:numCache>
                <c:formatCode>0.0</c:formatCode>
                <c:ptCount val="2"/>
                <c:pt idx="0">
                  <c:v>30.457248899968082</c:v>
                </c:pt>
                <c:pt idx="1">
                  <c:v>7.2184226901988646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E-4516-B7F3-04C07D968C49}"/>
            </c:ext>
          </c:extLst>
        </c:ser>
        <c:ser>
          <c:idx val="8"/>
          <c:order val="8"/>
          <c:tx>
            <c:strRef>
              <c:f>Investissements!$K$23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Investissements!$K$24:$K$25</c:f>
              <c:numCache>
                <c:formatCode>0.0</c:formatCode>
                <c:ptCount val="2"/>
                <c:pt idx="0">
                  <c:v>30.457248899941238</c:v>
                </c:pt>
                <c:pt idx="1">
                  <c:v>7.2184229437975551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E-4516-B7F3-04C07D9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9144"/>
        <c:axId val="404177184"/>
      </c:barChart>
      <c:catAx>
        <c:axId val="4041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7184"/>
        <c:crosses val="autoZero"/>
        <c:auto val="1"/>
        <c:lblAlgn val="ctr"/>
        <c:lblOffset val="100"/>
        <c:noMultiLvlLbl val="0"/>
      </c:catAx>
      <c:valAx>
        <c:axId val="40417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1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38751767818463"/>
          <c:y val="0.17925063257695797"/>
          <c:w val="4.6817906982081624E-2"/>
          <c:h val="0.7261642683433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Production!$M$4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Production!$N$4:$V$4</c:f>
              <c:numCache>
                <c:formatCode>0.0</c:formatCode>
                <c:ptCount val="9"/>
                <c:pt idx="0">
                  <c:v>408.89148289080953</c:v>
                </c:pt>
                <c:pt idx="1">
                  <c:v>406.42389798240112</c:v>
                </c:pt>
                <c:pt idx="2">
                  <c:v>372.68129609139163</c:v>
                </c:pt>
                <c:pt idx="3">
                  <c:v>304.2083033181072</c:v>
                </c:pt>
                <c:pt idx="4">
                  <c:v>243.34978366939993</c:v>
                </c:pt>
                <c:pt idx="5">
                  <c:v>164.05423014145512</c:v>
                </c:pt>
                <c:pt idx="6">
                  <c:v>74.571009277062529</c:v>
                </c:pt>
                <c:pt idx="7">
                  <c:v>10.217460868082199</c:v>
                </c:pt>
                <c:pt idx="8">
                  <c:v>9.9774783288374103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2-406B-9F0B-A22585E41F24}"/>
            </c:ext>
          </c:extLst>
        </c:ser>
        <c:ser>
          <c:idx val="2"/>
          <c:order val="2"/>
          <c:tx>
            <c:strRef>
              <c:f>Production!$M$5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Production!$N$5:$V$5</c:f>
              <c:numCache>
                <c:formatCode>0.0</c:formatCode>
                <c:ptCount val="9"/>
                <c:pt idx="0">
                  <c:v>0.76340043125264179</c:v>
                </c:pt>
                <c:pt idx="1">
                  <c:v>0.16970570078912864</c:v>
                </c:pt>
                <c:pt idx="2">
                  <c:v>0.5379664951667632</c:v>
                </c:pt>
                <c:pt idx="3">
                  <c:v>0.5824842494622946</c:v>
                </c:pt>
                <c:pt idx="4">
                  <c:v>0.53551500550148357</c:v>
                </c:pt>
                <c:pt idx="5">
                  <c:v>0.54109053556659359</c:v>
                </c:pt>
                <c:pt idx="6">
                  <c:v>0.4364019856230853</c:v>
                </c:pt>
                <c:pt idx="7">
                  <c:v>0.42686764606610317</c:v>
                </c:pt>
                <c:pt idx="8">
                  <c:v>4.2668222236507062E-6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2-406B-9F0B-A22585E41F24}"/>
            </c:ext>
          </c:extLst>
        </c:ser>
        <c:ser>
          <c:idx val="3"/>
          <c:order val="3"/>
          <c:tx>
            <c:strRef>
              <c:f>Production!$M$6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Production!$N$6:$V$6</c:f>
              <c:numCache>
                <c:formatCode>0.0</c:formatCode>
                <c:ptCount val="9"/>
                <c:pt idx="0">
                  <c:v>21.214994180377822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2-406B-9F0B-A22585E41F24}"/>
            </c:ext>
          </c:extLst>
        </c:ser>
        <c:ser>
          <c:idx val="4"/>
          <c:order val="4"/>
          <c:tx>
            <c:strRef>
              <c:f>Production!$M$7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Production!$N$7:$V$7</c:f>
              <c:numCache>
                <c:formatCode>0.0</c:formatCode>
                <c:ptCount val="9"/>
                <c:pt idx="0">
                  <c:v>12.53492891465789</c:v>
                </c:pt>
                <c:pt idx="1">
                  <c:v>31.205996854572263</c:v>
                </c:pt>
                <c:pt idx="2">
                  <c:v>39.567590186968275</c:v>
                </c:pt>
                <c:pt idx="3">
                  <c:v>54.983927649607594</c:v>
                </c:pt>
                <c:pt idx="4">
                  <c:v>70.515610070715439</c:v>
                </c:pt>
                <c:pt idx="5">
                  <c:v>85.282201314029805</c:v>
                </c:pt>
                <c:pt idx="6">
                  <c:v>123.44591353315133</c:v>
                </c:pt>
                <c:pt idx="7">
                  <c:v>144.67958998115364</c:v>
                </c:pt>
                <c:pt idx="8">
                  <c:v>162.81388221812267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2-406B-9F0B-A22585E41F24}"/>
            </c:ext>
          </c:extLst>
        </c:ser>
        <c:ser>
          <c:idx val="6"/>
          <c:order val="5"/>
          <c:tx>
            <c:strRef>
              <c:f>Production!$M$8</c:f>
              <c:strCache>
                <c:ptCount val="1"/>
                <c:pt idx="0">
                  <c:v>Eolien Terrestre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Production!$N$8:$V$8</c:f>
              <c:numCache>
                <c:formatCode>0.0</c:formatCode>
                <c:ptCount val="9"/>
                <c:pt idx="0">
                  <c:v>34.788272598718017</c:v>
                </c:pt>
                <c:pt idx="1">
                  <c:v>52.528131542454815</c:v>
                </c:pt>
                <c:pt idx="2">
                  <c:v>70.35428853907699</c:v>
                </c:pt>
                <c:pt idx="3">
                  <c:v>92.759915942276507</c:v>
                </c:pt>
                <c:pt idx="4">
                  <c:v>115.11869795247637</c:v>
                </c:pt>
                <c:pt idx="5">
                  <c:v>141.36278285475242</c:v>
                </c:pt>
                <c:pt idx="6">
                  <c:v>175.1170701849511</c:v>
                </c:pt>
                <c:pt idx="7">
                  <c:v>209.95540272394541</c:v>
                </c:pt>
                <c:pt idx="8">
                  <c:v>251.35810537530605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2-406B-9F0B-A22585E41F24}"/>
            </c:ext>
          </c:extLst>
        </c:ser>
        <c:ser>
          <c:idx val="7"/>
          <c:order val="6"/>
          <c:tx>
            <c:strRef>
              <c:f>Production!$M$9</c:f>
              <c:strCache>
                <c:ptCount val="1"/>
                <c:pt idx="0">
                  <c:v>Eolien en mer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Production!$N$9:$V$9</c:f>
              <c:numCache>
                <c:formatCode>0.0</c:formatCode>
                <c:ptCount val="9"/>
                <c:pt idx="0">
                  <c:v>0</c:v>
                </c:pt>
                <c:pt idx="1">
                  <c:v>9.6130183583369195</c:v>
                </c:pt>
                <c:pt idx="2">
                  <c:v>19.977763464149014</c:v>
                </c:pt>
                <c:pt idx="3">
                  <c:v>35.250973896554036</c:v>
                </c:pt>
                <c:pt idx="4">
                  <c:v>51.422024118786155</c:v>
                </c:pt>
                <c:pt idx="5">
                  <c:v>67.207792498424567</c:v>
                </c:pt>
                <c:pt idx="6">
                  <c:v>80.622881653439862</c:v>
                </c:pt>
                <c:pt idx="7">
                  <c:v>80.668596669145458</c:v>
                </c:pt>
                <c:pt idx="8">
                  <c:v>80.668596669038408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2-406B-9F0B-A22585E41F24}"/>
            </c:ext>
          </c:extLst>
        </c:ser>
        <c:ser>
          <c:idx val="8"/>
          <c:order val="7"/>
          <c:tx>
            <c:strRef>
              <c:f>Production!$M$11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Production!$N$11:$V$11</c:f>
              <c:numCache>
                <c:formatCode>0.0</c:formatCode>
                <c:ptCount val="9"/>
                <c:pt idx="0">
                  <c:v>7.5937610677679972</c:v>
                </c:pt>
                <c:pt idx="1">
                  <c:v>8.0083513092743956</c:v>
                </c:pt>
                <c:pt idx="2">
                  <c:v>8.0083513092743956</c:v>
                </c:pt>
                <c:pt idx="3">
                  <c:v>8.0083513092743956</c:v>
                </c:pt>
                <c:pt idx="4">
                  <c:v>8.0083513092743956</c:v>
                </c:pt>
                <c:pt idx="5">
                  <c:v>8.0083513092743956</c:v>
                </c:pt>
                <c:pt idx="6">
                  <c:v>8.0083513092743956</c:v>
                </c:pt>
                <c:pt idx="7">
                  <c:v>8.0083513092743956</c:v>
                </c:pt>
                <c:pt idx="8">
                  <c:v>8.0083513092743956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2-406B-9F0B-A22585E41F24}"/>
            </c:ext>
          </c:extLst>
        </c:ser>
        <c:ser>
          <c:idx val="9"/>
          <c:order val="8"/>
          <c:tx>
            <c:strRef>
              <c:f>Production!$M$10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Production!$N$10:$V$10</c:f>
              <c:numCache>
                <c:formatCode>0.0</c:formatCode>
                <c:ptCount val="9"/>
                <c:pt idx="0">
                  <c:v>63.525599491615679</c:v>
                </c:pt>
                <c:pt idx="1">
                  <c:v>63.525599509883868</c:v>
                </c:pt>
                <c:pt idx="2">
                  <c:v>63.525599395735647</c:v>
                </c:pt>
                <c:pt idx="3">
                  <c:v>63.525599680831803</c:v>
                </c:pt>
                <c:pt idx="4">
                  <c:v>63.525599699676285</c:v>
                </c:pt>
                <c:pt idx="5">
                  <c:v>63.525598298698519</c:v>
                </c:pt>
                <c:pt idx="6">
                  <c:v>63.525599852832777</c:v>
                </c:pt>
                <c:pt idx="7">
                  <c:v>63.525599068560773</c:v>
                </c:pt>
                <c:pt idx="8">
                  <c:v>63.52558247272691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2-406B-9F0B-A22585E4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400"/>
        <c:axId val="40418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Production!$M$3</c15:sqref>
                        </c15:formulaRef>
                      </c:ext>
                    </c:extLst>
                    <c:strCache>
                      <c:ptCount val="1"/>
                      <c:pt idx="0">
                        <c:v>Technologie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0B2-406B-9F0B-A22585E41F24}"/>
                  </c:ext>
                </c:extLst>
              </c15:ser>
            </c15:filteredBarSeries>
          </c:ext>
        </c:extLst>
      </c:barChart>
      <c:catAx>
        <c:axId val="4041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0320"/>
        <c:crosses val="autoZero"/>
        <c:auto val="1"/>
        <c:lblAlgn val="ctr"/>
        <c:lblOffset val="100"/>
        <c:noMultiLvlLbl val="0"/>
      </c:catAx>
      <c:valAx>
        <c:axId val="4041803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Production!$M$15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55C3E68-5AF4-4B47-B054-8445D43E3FC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08D50D-ECEB-4018-956A-3F806D3301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6A71A6-572C-4ED2-A2C0-355AABBBC1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03764F-30EE-4A4A-A488-9AA5F9B66A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FEAF00-E7A6-4FFE-9BB5-0723077F55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B4718C-D005-4357-B2DD-2F035FE283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C3F716-68AF-455D-B5E7-C7B5D6E97E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8C4326-E52C-4E2E-97FA-B59A23B2BF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C04FD4-9C0A-4AA9-8C19-E9C79CBB1A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Production!$N$15:$V$15</c:f>
              <c:numCache>
                <c:formatCode>0.0</c:formatCode>
                <c:ptCount val="9"/>
                <c:pt idx="0">
                  <c:v>408.89148289080953</c:v>
                </c:pt>
                <c:pt idx="1">
                  <c:v>406.42389798240112</c:v>
                </c:pt>
                <c:pt idx="2">
                  <c:v>372.68129609139163</c:v>
                </c:pt>
                <c:pt idx="3">
                  <c:v>304.2083033181072</c:v>
                </c:pt>
                <c:pt idx="4">
                  <c:v>243.34978366939993</c:v>
                </c:pt>
                <c:pt idx="5">
                  <c:v>164.05423014145512</c:v>
                </c:pt>
                <c:pt idx="6">
                  <c:v>74.571009277062529</c:v>
                </c:pt>
                <c:pt idx="7">
                  <c:v>10.217460868082199</c:v>
                </c:pt>
                <c:pt idx="8">
                  <c:v>9.9774783288374103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Production!$N$20:$V$20</c15:f>
                <c15:dlblRangeCache>
                  <c:ptCount val="9"/>
                  <c:pt idx="0">
                    <c:v>74%</c:v>
                  </c:pt>
                  <c:pt idx="1">
                    <c:v>70%</c:v>
                  </c:pt>
                  <c:pt idx="2">
                    <c:v>64%</c:v>
                  </c:pt>
                  <c:pt idx="3">
                    <c:v>54%</c:v>
                  </c:pt>
                  <c:pt idx="4">
                    <c:v>44%</c:v>
                  </c:pt>
                  <c:pt idx="5">
                    <c:v>31%</c:v>
                  </c:pt>
                  <c:pt idx="6">
                    <c:v>14%</c:v>
                  </c:pt>
                  <c:pt idx="7">
                    <c:v>2%</c:v>
                  </c:pt>
                  <c:pt idx="8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576-4833-AABE-5B1F8BF49F1F}"/>
            </c:ext>
          </c:extLst>
        </c:ser>
        <c:ser>
          <c:idx val="2"/>
          <c:order val="1"/>
          <c:tx>
            <c:strRef>
              <c:f>Production!$M$16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Production!$N$16:$V$16</c:f>
              <c:numCache>
                <c:formatCode>0.0</c:formatCode>
                <c:ptCount val="9"/>
                <c:pt idx="0">
                  <c:v>0.76340043125264179</c:v>
                </c:pt>
                <c:pt idx="1">
                  <c:v>0.16970570078912864</c:v>
                </c:pt>
                <c:pt idx="2">
                  <c:v>0.5379664951667632</c:v>
                </c:pt>
                <c:pt idx="3">
                  <c:v>0.5824842494622946</c:v>
                </c:pt>
                <c:pt idx="4">
                  <c:v>0.53551500550148357</c:v>
                </c:pt>
                <c:pt idx="5">
                  <c:v>0.54109053556659359</c:v>
                </c:pt>
                <c:pt idx="6">
                  <c:v>0.4364019856230853</c:v>
                </c:pt>
                <c:pt idx="7">
                  <c:v>0.42686764606610317</c:v>
                </c:pt>
                <c:pt idx="8">
                  <c:v>4.2668222236507062E-6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76-4833-AABE-5B1F8BF49F1F}"/>
            </c:ext>
          </c:extLst>
        </c:ser>
        <c:ser>
          <c:idx val="3"/>
          <c:order val="2"/>
          <c:tx>
            <c:strRef>
              <c:f>Production!$M$17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Production!$N$17:$V$17</c:f>
              <c:numCache>
                <c:formatCode>0.0</c:formatCode>
                <c:ptCount val="9"/>
                <c:pt idx="0">
                  <c:v>21.214994180377822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76-4833-AABE-5B1F8BF49F1F}"/>
            </c:ext>
          </c:extLst>
        </c:ser>
        <c:ser>
          <c:idx val="4"/>
          <c:order val="3"/>
          <c:tx>
            <c:strRef>
              <c:f>Production!$M$18</c:f>
              <c:strCache>
                <c:ptCount val="1"/>
                <c:pt idx="0">
                  <c:v>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97740F4-ACB0-4E6B-9255-E4FFAE1DEB6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46E4AA-E19A-4202-BA27-7C55836191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7A4DE7-98E0-42D8-A711-165AA11C49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B37873-0942-4D55-A873-7490FFF851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542B7A-5EE7-48FE-8478-17DEA9892D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62C3BE-B42B-4D4F-984D-3D79C87DCE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A6598D-67CA-4DEF-A383-0E48BDA39C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A8996C-FCA4-4DAB-951E-51333D8107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E5F9D1-7CD7-4767-A024-4A46024DA6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Production!$N$18:$V$18</c:f>
              <c:numCache>
                <c:formatCode>0.0</c:formatCode>
                <c:ptCount val="9"/>
                <c:pt idx="0">
                  <c:v>118.44256207275959</c:v>
                </c:pt>
                <c:pt idx="1">
                  <c:v>164.88109757452224</c:v>
                </c:pt>
                <c:pt idx="2">
                  <c:v>201.4335928952043</c:v>
                </c:pt>
                <c:pt idx="3">
                  <c:v>254.52876847854432</c:v>
                </c:pt>
                <c:pt idx="4">
                  <c:v>308.59028315092866</c:v>
                </c:pt>
                <c:pt idx="5">
                  <c:v>365.38672627517974</c:v>
                </c:pt>
                <c:pt idx="6">
                  <c:v>450.71981653364946</c:v>
                </c:pt>
                <c:pt idx="7">
                  <c:v>506.83753975207975</c:v>
                </c:pt>
                <c:pt idx="8">
                  <c:v>566.37451804446846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Production!$N$19:$V$19</c15:f>
                <c15:dlblRangeCache>
                  <c:ptCount val="9"/>
                  <c:pt idx="0">
                    <c:v>22%</c:v>
                  </c:pt>
                  <c:pt idx="1">
                    <c:v>29%</c:v>
                  </c:pt>
                  <c:pt idx="2">
                    <c:v>35%</c:v>
                  </c:pt>
                  <c:pt idx="3">
                    <c:v>45%</c:v>
                  </c:pt>
                  <c:pt idx="4">
                    <c:v>56%</c:v>
                  </c:pt>
                  <c:pt idx="5">
                    <c:v>69%</c:v>
                  </c:pt>
                  <c:pt idx="6">
                    <c:v>86%</c:v>
                  </c:pt>
                  <c:pt idx="7">
                    <c:v>98%</c:v>
                  </c:pt>
                  <c:pt idx="8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576-4833-AABE-5B1F8BF4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81104"/>
        <c:axId val="404174832"/>
        <c:extLst/>
      </c:barChart>
      <c:catAx>
        <c:axId val="404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4832"/>
        <c:crosses val="autoZero"/>
        <c:auto val="1"/>
        <c:lblAlgn val="ctr"/>
        <c:lblOffset val="100"/>
        <c:noMultiLvlLbl val="0"/>
      </c:catAx>
      <c:valAx>
        <c:axId val="404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usage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Consommation!$M$4</c:f>
              <c:strCache>
                <c:ptCount val="1"/>
                <c:pt idx="0">
                  <c:v>Chauffage Joule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Consommation!$N$4:$V$4</c:f>
              <c:numCache>
                <c:formatCode>0.0</c:formatCode>
                <c:ptCount val="9"/>
                <c:pt idx="0">
                  <c:v>48.491996159341383</c:v>
                </c:pt>
                <c:pt idx="1">
                  <c:v>38.123460485042308</c:v>
                </c:pt>
                <c:pt idx="2">
                  <c:v>27.755216317385862</c:v>
                </c:pt>
                <c:pt idx="3">
                  <c:v>23.381172530707193</c:v>
                </c:pt>
                <c:pt idx="4">
                  <c:v>19.007185486443674</c:v>
                </c:pt>
                <c:pt idx="5">
                  <c:v>16.901159501860953</c:v>
                </c:pt>
                <c:pt idx="6">
                  <c:v>14.795150170609361</c:v>
                </c:pt>
                <c:pt idx="7">
                  <c:v>14.795169628438842</c:v>
                </c:pt>
                <c:pt idx="8">
                  <c:v>14.795192258963533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2-4B15-AAEE-F56E6E9CF2FC}"/>
            </c:ext>
          </c:extLst>
        </c:ser>
        <c:ser>
          <c:idx val="1"/>
          <c:order val="1"/>
          <c:tx>
            <c:strRef>
              <c:f>Consommation!$M$5</c:f>
              <c:strCache>
                <c:ptCount val="1"/>
                <c:pt idx="0">
                  <c:v>Chauffage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Consommation!$N$5:$V$5</c:f>
              <c:numCache>
                <c:formatCode>0.0</c:formatCode>
                <c:ptCount val="9"/>
                <c:pt idx="0">
                  <c:v>12.280996511604465</c:v>
                </c:pt>
                <c:pt idx="1">
                  <c:v>20.040178488188022</c:v>
                </c:pt>
                <c:pt idx="2">
                  <c:v>27.806189924455978</c:v>
                </c:pt>
                <c:pt idx="3">
                  <c:v>28.024169693403078</c:v>
                </c:pt>
                <c:pt idx="4">
                  <c:v>28.24459290471485</c:v>
                </c:pt>
                <c:pt idx="5">
                  <c:v>26.741290267911531</c:v>
                </c:pt>
                <c:pt idx="6">
                  <c:v>25.230237730451627</c:v>
                </c:pt>
                <c:pt idx="7">
                  <c:v>25.232809537548199</c:v>
                </c:pt>
                <c:pt idx="8">
                  <c:v>25.236668987137868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2-4B15-AAEE-F56E6E9CF2FC}"/>
            </c:ext>
          </c:extLst>
        </c:ser>
        <c:ser>
          <c:idx val="2"/>
          <c:order val="2"/>
          <c:tx>
            <c:strRef>
              <c:f>Consommation!$M$6</c:f>
              <c:strCache>
                <c:ptCount val="1"/>
                <c:pt idx="0">
                  <c:v>ECS et produits blancs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Consommation!$N$6:$V$6</c:f>
              <c:numCache>
                <c:formatCode>0.0</c:formatCode>
                <c:ptCount val="9"/>
                <c:pt idx="0">
                  <c:v>117.93597600011594</c:v>
                </c:pt>
                <c:pt idx="1">
                  <c:v>105.56600548045589</c:v>
                </c:pt>
                <c:pt idx="2">
                  <c:v>93.212652709590216</c:v>
                </c:pt>
                <c:pt idx="3">
                  <c:v>85.691516741078914</c:v>
                </c:pt>
                <c:pt idx="4">
                  <c:v>78.169991560224176</c:v>
                </c:pt>
                <c:pt idx="5">
                  <c:v>73.078400691153917</c:v>
                </c:pt>
                <c:pt idx="6">
                  <c:v>67.985802595396549</c:v>
                </c:pt>
                <c:pt idx="7">
                  <c:v>67.985803433191478</c:v>
                </c:pt>
                <c:pt idx="8">
                  <c:v>67.986096657522651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2-4B15-AAEE-F56E6E9CF2FC}"/>
            </c:ext>
          </c:extLst>
        </c:ser>
        <c:ser>
          <c:idx val="3"/>
          <c:order val="3"/>
          <c:tx>
            <c:strRef>
              <c:f>Consommation!$M$7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Consommation!$N$7:$V$7</c:f>
              <c:numCache>
                <c:formatCode>0.0</c:formatCode>
                <c:ptCount val="9"/>
                <c:pt idx="0">
                  <c:v>25.811986001152157</c:v>
                </c:pt>
                <c:pt idx="1">
                  <c:v>20.217298350600124</c:v>
                </c:pt>
                <c:pt idx="2">
                  <c:v>14.622775491242008</c:v>
                </c:pt>
                <c:pt idx="3">
                  <c:v>14.169086499597512</c:v>
                </c:pt>
                <c:pt idx="4">
                  <c:v>13.715407781133189</c:v>
                </c:pt>
                <c:pt idx="5">
                  <c:v>13.580313916547993</c:v>
                </c:pt>
                <c:pt idx="6">
                  <c:v>13.445228315212988</c:v>
                </c:pt>
                <c:pt idx="7">
                  <c:v>13.44523192455852</c:v>
                </c:pt>
                <c:pt idx="8">
                  <c:v>13.44525381779807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2-4B15-AAEE-F56E6E9CF2FC}"/>
            </c:ext>
          </c:extLst>
        </c:ser>
        <c:ser>
          <c:idx val="4"/>
          <c:order val="4"/>
          <c:tx>
            <c:strRef>
              <c:f>Consommation!$M$8</c:f>
              <c:strCache>
                <c:ptCount val="1"/>
                <c:pt idx="0">
                  <c:v>Véhicules électriques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Consommation!$N$8:$V$8</c:f>
              <c:numCache>
                <c:formatCode>0.0</c:formatCode>
                <c:ptCount val="9"/>
                <c:pt idx="0">
                  <c:v>0.32384198880763942</c:v>
                </c:pt>
                <c:pt idx="1">
                  <c:v>10.52470346966517</c:v>
                </c:pt>
                <c:pt idx="2">
                  <c:v>20.724024878344753</c:v>
                </c:pt>
                <c:pt idx="3">
                  <c:v>26.711579234803118</c:v>
                </c:pt>
                <c:pt idx="4">
                  <c:v>32.698751377532759</c:v>
                </c:pt>
                <c:pt idx="5">
                  <c:v>38.681791124238501</c:v>
                </c:pt>
                <c:pt idx="6">
                  <c:v>44.662695641926355</c:v>
                </c:pt>
                <c:pt idx="7">
                  <c:v>44.662870541752795</c:v>
                </c:pt>
                <c:pt idx="8">
                  <c:v>44.66377238390082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2-4B15-AAEE-F56E6E9CF2FC}"/>
            </c:ext>
          </c:extLst>
        </c:ser>
        <c:ser>
          <c:idx val="6"/>
          <c:order val="5"/>
          <c:tx>
            <c:strRef>
              <c:f>Consommation!$M$9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Consommation!$N$9:$V$9</c:f>
              <c:numCache>
                <c:formatCode>0.0</c:formatCode>
                <c:ptCount val="9"/>
                <c:pt idx="0">
                  <c:v>127.4017550000211</c:v>
                </c:pt>
                <c:pt idx="1">
                  <c:v>121.85887199998305</c:v>
                </c:pt>
                <c:pt idx="2">
                  <c:v>116.31598900003502</c:v>
                </c:pt>
                <c:pt idx="3">
                  <c:v>108.51298600001664</c:v>
                </c:pt>
                <c:pt idx="4">
                  <c:v>100.70998999990829</c:v>
                </c:pt>
                <c:pt idx="5">
                  <c:v>92.906989000007115</c:v>
                </c:pt>
                <c:pt idx="6">
                  <c:v>85.103988000013118</c:v>
                </c:pt>
                <c:pt idx="7">
                  <c:v>85.103988000013118</c:v>
                </c:pt>
                <c:pt idx="8">
                  <c:v>85.103988000013118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2-4B15-AAEE-F56E6E9CF2FC}"/>
            </c:ext>
          </c:extLst>
        </c:ser>
        <c:ser>
          <c:idx val="7"/>
          <c:order val="6"/>
          <c:tx>
            <c:strRef>
              <c:f>Consommation!$M$10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Consommation!$N$10:$V$10</c:f>
              <c:numCache>
                <c:formatCode>0.0</c:formatCode>
                <c:ptCount val="9"/>
                <c:pt idx="0">
                  <c:v>135.43197799998015</c:v>
                </c:pt>
                <c:pt idx="1">
                  <c:v>130.78796900002229</c:v>
                </c:pt>
                <c:pt idx="2">
                  <c:v>122.47197399986989</c:v>
                </c:pt>
                <c:pt idx="3">
                  <c:v>126.74877400004792</c:v>
                </c:pt>
                <c:pt idx="4">
                  <c:v>129.51356599995773</c:v>
                </c:pt>
                <c:pt idx="5">
                  <c:v>127.90977100005283</c:v>
                </c:pt>
                <c:pt idx="6">
                  <c:v>128.4659660000143</c:v>
                </c:pt>
                <c:pt idx="7">
                  <c:v>128.46597399997131</c:v>
                </c:pt>
                <c:pt idx="8">
                  <c:v>128.4659699998268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72-4B15-AAEE-F56E6E9CF2FC}"/>
            </c:ext>
          </c:extLst>
        </c:ser>
        <c:ser>
          <c:idx val="8"/>
          <c:order val="7"/>
          <c:tx>
            <c:strRef>
              <c:f>Consommation!$M$11</c:f>
              <c:strCache>
                <c:ptCount val="1"/>
                <c:pt idx="0">
                  <c:v>Electrolyseurs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Consommation!$N$11:$V$11</c:f>
              <c:numCache>
                <c:formatCode>0.0</c:formatCode>
                <c:ptCount val="9"/>
                <c:pt idx="0">
                  <c:v>0</c:v>
                </c:pt>
                <c:pt idx="1">
                  <c:v>12.673352274573029</c:v>
                </c:pt>
                <c:pt idx="2">
                  <c:v>35.313616166851389</c:v>
                </c:pt>
                <c:pt idx="3">
                  <c:v>57.685735042417122</c:v>
                </c:pt>
                <c:pt idx="4">
                  <c:v>78.936258997333439</c:v>
                </c:pt>
                <c:pt idx="5">
                  <c:v>98.471156016364603</c:v>
                </c:pt>
                <c:pt idx="6">
                  <c:v>138.96837951294489</c:v>
                </c:pt>
                <c:pt idx="7">
                  <c:v>141.69968109933905</c:v>
                </c:pt>
                <c:pt idx="8">
                  <c:v>159.62930926171762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72-4B15-AAEE-F56E6E9C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5200"/>
        <c:axId val="412478336"/>
        <c:extLst/>
      </c:barChart>
      <c:catAx>
        <c:axId val="41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8336"/>
        <c:crosses val="autoZero"/>
        <c:auto val="1"/>
        <c:lblAlgn val="ctr"/>
        <c:lblOffset val="100"/>
        <c:noMultiLvlLbl val="0"/>
      </c:catAx>
      <c:valAx>
        <c:axId val="412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pilotage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Consommation!$M$24</c:f>
              <c:strCache>
                <c:ptCount val="1"/>
                <c:pt idx="0">
                  <c:v>Consommations non-pilotables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Consommation!$N$24:$V$24</c:f>
              <c:numCache>
                <c:formatCode>0.0</c:formatCode>
                <c:ptCount val="9"/>
                <c:pt idx="0">
                  <c:v>442.15940498431405</c:v>
                </c:pt>
                <c:pt idx="1">
                  <c:v>382.61572078318898</c:v>
                </c:pt>
                <c:pt idx="2">
                  <c:v>328.78793779462683</c:v>
                </c:pt>
                <c:pt idx="3">
                  <c:v>313.74001117683588</c:v>
                </c:pt>
                <c:pt idx="4">
                  <c:v>298.12876865520849</c:v>
                </c:pt>
                <c:pt idx="5">
                  <c:v>279.39431537717695</c:v>
                </c:pt>
                <c:pt idx="6">
                  <c:v>261.89117651657159</c:v>
                </c:pt>
                <c:pt idx="7">
                  <c:v>261.89116973776675</c:v>
                </c:pt>
                <c:pt idx="8">
                  <c:v>261.89115779372582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3-4509-8289-2250EF46BD0B}"/>
            </c:ext>
          </c:extLst>
        </c:ser>
        <c:ser>
          <c:idx val="5"/>
          <c:order val="1"/>
          <c:tx>
            <c:strRef>
              <c:f>Consommation!$M$26</c:f>
              <c:strCache>
                <c:ptCount val="1"/>
                <c:pt idx="0">
                  <c:v>Electrolyseurs quasi-base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Consommation!$N$26:$V$26</c:f>
              <c:numCache>
                <c:formatCode>0.0</c:formatCode>
                <c:ptCount val="9"/>
                <c:pt idx="0">
                  <c:v>0</c:v>
                </c:pt>
                <c:pt idx="1">
                  <c:v>10.168681256488405</c:v>
                </c:pt>
                <c:pt idx="2">
                  <c:v>19.443480377511747</c:v>
                </c:pt>
                <c:pt idx="3">
                  <c:v>27.879276582973048</c:v>
                </c:pt>
                <c:pt idx="4">
                  <c:v>36.687207412862897</c:v>
                </c:pt>
                <c:pt idx="5">
                  <c:v>46.102808433840188</c:v>
                </c:pt>
                <c:pt idx="6">
                  <c:v>54.828371861530137</c:v>
                </c:pt>
                <c:pt idx="7">
                  <c:v>54.993583578519861</c:v>
                </c:pt>
                <c:pt idx="8">
                  <c:v>56.114075943557488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F3-9C6C-502FA187ABBF}"/>
            </c:ext>
          </c:extLst>
        </c:ser>
        <c:ser>
          <c:idx val="0"/>
          <c:order val="2"/>
          <c:tx>
            <c:strRef>
              <c:f>Consommation!$M$19</c:f>
              <c:strCache>
                <c:ptCount val="1"/>
                <c:pt idx="0">
                  <c:v>Chauffage pilotable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Consommation!$N$19:$V$19</c:f>
              <c:numCache>
                <c:formatCode>0.0</c:formatCode>
                <c:ptCount val="9"/>
                <c:pt idx="0">
                  <c:v>0</c:v>
                </c:pt>
                <c:pt idx="1">
                  <c:v>5.8188588132167007</c:v>
                </c:pt>
                <c:pt idx="2">
                  <c:v>11.122495521153439</c:v>
                </c:pt>
                <c:pt idx="3">
                  <c:v>12.862945704834999</c:v>
                </c:pt>
                <c:pt idx="4">
                  <c:v>14.189998797472024</c:v>
                </c:pt>
                <c:pt idx="5">
                  <c:v>15.291438113749461</c:v>
                </c:pt>
                <c:pt idx="6">
                  <c:v>16.023732230673623</c:v>
                </c:pt>
                <c:pt idx="7">
                  <c:v>16.026336274389159</c:v>
                </c:pt>
                <c:pt idx="8">
                  <c:v>16.030229300816245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3-4509-8289-2250EF46BD0B}"/>
            </c:ext>
          </c:extLst>
        </c:ser>
        <c:ser>
          <c:idx val="1"/>
          <c:order val="3"/>
          <c:tx>
            <c:strRef>
              <c:f>Consommation!$M$20</c:f>
              <c:strCache>
                <c:ptCount val="1"/>
                <c:pt idx="0">
                  <c:v>Climatisation pilotable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Consommation!$N$20:$V$20</c:f>
              <c:numCache>
                <c:formatCode>0.0</c:formatCode>
                <c:ptCount val="9"/>
                <c:pt idx="0">
                  <c:v>0</c:v>
                </c:pt>
                <c:pt idx="1">
                  <c:v>2.0214703509269234</c:v>
                </c:pt>
                <c:pt idx="2">
                  <c:v>2.9242284902961835</c:v>
                </c:pt>
                <c:pt idx="3">
                  <c:v>3.541900500398969</c:v>
                </c:pt>
                <c:pt idx="4">
                  <c:v>4.11421978127518</c:v>
                </c:pt>
                <c:pt idx="5">
                  <c:v>4.7526779162519954</c:v>
                </c:pt>
                <c:pt idx="6">
                  <c:v>5.3776393147850001</c:v>
                </c:pt>
                <c:pt idx="7">
                  <c:v>5.3776459239864094</c:v>
                </c:pt>
                <c:pt idx="8">
                  <c:v>5.3776658182232993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3-4509-8289-2250EF46BD0B}"/>
            </c:ext>
          </c:extLst>
        </c:ser>
        <c:ser>
          <c:idx val="2"/>
          <c:order val="4"/>
          <c:tx>
            <c:strRef>
              <c:f>Consommation!$M$21</c:f>
              <c:strCache>
                <c:ptCount val="1"/>
                <c:pt idx="0">
                  <c:v>ECS et produits blancs pilotables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Consommation!$N$21:$V$21</c:f>
              <c:numCache>
                <c:formatCode>0.0</c:formatCode>
                <c:ptCount val="9"/>
                <c:pt idx="0">
                  <c:v>0</c:v>
                </c:pt>
                <c:pt idx="1">
                  <c:v>18.213473480490613</c:v>
                </c:pt>
                <c:pt idx="2">
                  <c:v>28.373793709591691</c:v>
                </c:pt>
                <c:pt idx="3">
                  <c:v>27.637383741058343</c:v>
                </c:pt>
                <c:pt idx="4">
                  <c:v>27.240453560252853</c:v>
                </c:pt>
                <c:pt idx="5">
                  <c:v>26.905507691154256</c:v>
                </c:pt>
                <c:pt idx="6">
                  <c:v>27.064628595424622</c:v>
                </c:pt>
                <c:pt idx="7">
                  <c:v>27.064628433201502</c:v>
                </c:pt>
                <c:pt idx="8">
                  <c:v>27.064918657528594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3-4509-8289-2250EF46BD0B}"/>
            </c:ext>
          </c:extLst>
        </c:ser>
        <c:ser>
          <c:idx val="3"/>
          <c:order val="5"/>
          <c:tx>
            <c:strRef>
              <c:f>Consommation!$M$22</c:f>
              <c:strCache>
                <c:ptCount val="1"/>
                <c:pt idx="0">
                  <c:v>Véhicules électriques pilotables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Consommation!$N$22:$V$22</c:f>
              <c:numCache>
                <c:formatCode>0.0</c:formatCode>
                <c:ptCount val="9"/>
                <c:pt idx="0">
                  <c:v>3.8776676709542469E-2</c:v>
                </c:pt>
                <c:pt idx="1">
                  <c:v>1.8913048461270419</c:v>
                </c:pt>
                <c:pt idx="2">
                  <c:v>5.1739718052470787</c:v>
                </c:pt>
                <c:pt idx="3">
                  <c:v>9.3390265765284717</c:v>
                </c:pt>
                <c:pt idx="4">
                  <c:v>13.066549315750034</c:v>
                </c:pt>
                <c:pt idx="5">
                  <c:v>19.324957403439125</c:v>
                </c:pt>
                <c:pt idx="6">
                  <c:v>26.779897796162928</c:v>
                </c:pt>
                <c:pt idx="7">
                  <c:v>26.78007269612387</c:v>
                </c:pt>
                <c:pt idx="8">
                  <c:v>26.780976534862294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3-4509-8289-2250EF46BD0B}"/>
            </c:ext>
          </c:extLst>
        </c:ser>
        <c:ser>
          <c:idx val="4"/>
          <c:order val="6"/>
          <c:tx>
            <c:strRef>
              <c:f>Consommation!$M$23</c:f>
              <c:strCache>
                <c:ptCount val="1"/>
                <c:pt idx="0">
                  <c:v>Industrie pilotable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Consommation!$N$23:$V$23</c:f>
              <c:numCache>
                <c:formatCode>0.0</c:formatCode>
                <c:ptCount val="9"/>
                <c:pt idx="0">
                  <c:v>25.480347999999172</c:v>
                </c:pt>
                <c:pt idx="1">
                  <c:v>36.557659000006609</c:v>
                </c:pt>
                <c:pt idx="2">
                  <c:v>46.526395000008513</c:v>
                </c:pt>
                <c:pt idx="3">
                  <c:v>46.118016999997742</c:v>
                </c:pt>
                <c:pt idx="4">
                  <c:v>45.319494999956071</c:v>
                </c:pt>
                <c:pt idx="5">
                  <c:v>44.130819000001033</c:v>
                </c:pt>
                <c:pt idx="6">
                  <c:v>42.551994000006559</c:v>
                </c:pt>
                <c:pt idx="7">
                  <c:v>42.551994000006559</c:v>
                </c:pt>
                <c:pt idx="8">
                  <c:v>42.551994000006559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3-4509-8289-2250EF46BD0B}"/>
            </c:ext>
          </c:extLst>
        </c:ser>
        <c:ser>
          <c:idx val="7"/>
          <c:order val="7"/>
          <c:tx>
            <c:strRef>
              <c:f>Consommation!$M$25</c:f>
              <c:strCache>
                <c:ptCount val="1"/>
                <c:pt idx="0">
                  <c:v>Electrolyseurs optimisés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Consommation!$N$25:$V$25</c:f>
              <c:numCache>
                <c:formatCode>0.0</c:formatCode>
                <c:ptCount val="9"/>
                <c:pt idx="0">
                  <c:v>0</c:v>
                </c:pt>
                <c:pt idx="1">
                  <c:v>2.5046710180846237</c:v>
                </c:pt>
                <c:pt idx="2">
                  <c:v>15.87013578933964</c:v>
                </c:pt>
                <c:pt idx="3">
                  <c:v>29.806458459444073</c:v>
                </c:pt>
                <c:pt idx="4">
                  <c:v>42.249051584470543</c:v>
                </c:pt>
                <c:pt idx="5">
                  <c:v>52.368347582524422</c:v>
                </c:pt>
                <c:pt idx="6">
                  <c:v>84.140007651414763</c:v>
                </c:pt>
                <c:pt idx="7">
                  <c:v>86.706097520819199</c:v>
                </c:pt>
                <c:pt idx="8">
                  <c:v>103.51523331816014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3-4509-8289-2250EF46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7552"/>
        <c:axId val="412473240"/>
        <c:extLst/>
      </c:barChart>
      <c:catAx>
        <c:axId val="4124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3240"/>
        <c:crosses val="autoZero"/>
        <c:auto val="1"/>
        <c:lblAlgn val="ctr"/>
        <c:lblOffset val="100"/>
        <c:noMultiLvlLbl val="0"/>
      </c:catAx>
      <c:valAx>
        <c:axId val="4124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Exports nets</a:t>
            </a:r>
          </a:p>
        </c:rich>
      </c:tx>
      <c:layout>
        <c:manualLayout>
          <c:xMode val="edge"/>
          <c:yMode val="edge"/>
          <c:x val="0.44257710724295196"/>
          <c:y val="2.541318868818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0237881509258E-2"/>
          <c:y val="0.12329878854417756"/>
          <c:w val="0.89421518716036186"/>
          <c:h val="0.713965219280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'Echanges européens'!$B$5</c:f>
              <c:strCache>
                <c:ptCount val="1"/>
                <c:pt idx="0">
                  <c:v>Bilan exportateur net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européens'!$C$2:$K$2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européens'!$C$5:$K$5</c:f>
              <c:numCache>
                <c:formatCode>0</c:formatCode>
                <c:ptCount val="9"/>
                <c:pt idx="0">
                  <c:v>81.172356568100597</c:v>
                </c:pt>
                <c:pt idx="1">
                  <c:v>117.5772508854844</c:v>
                </c:pt>
                <c:pt idx="2">
                  <c:v>119.246004225109</c:v>
                </c:pt>
                <c:pt idx="3">
                  <c:v>88.423724862837105</c:v>
                </c:pt>
                <c:pt idx="4">
                  <c:v>69.00757860104089</c:v>
                </c:pt>
                <c:pt idx="5">
                  <c:v>38.509578765962004</c:v>
                </c:pt>
                <c:pt idx="6">
                  <c:v>3.9736420217020054</c:v>
                </c:pt>
                <c:pt idx="7">
                  <c:v>-8.7569690469570105</c:v>
                </c:pt>
                <c:pt idx="8">
                  <c:v>29.155688823224011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8-43F4-A66D-114DA2C0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3632"/>
        <c:axId val="412475984"/>
      </c:barChart>
      <c:catAx>
        <c:axId val="4124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75984"/>
        <c:crosses val="autoZero"/>
        <c:auto val="1"/>
        <c:lblAlgn val="ctr"/>
        <c:lblOffset val="100"/>
        <c:noMultiLvlLbl val="0"/>
      </c:catAx>
      <c:valAx>
        <c:axId val="412475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d'exports nets (TWh)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00122377175315E-2"/>
              <c:y val="0.1235699287589051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12473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14407</xdr:colOff>
      <xdr:row>1</xdr:row>
      <xdr:rowOff>22412</xdr:rowOff>
    </xdr:from>
    <xdr:to>
      <xdr:col>24</xdr:col>
      <xdr:colOff>150478</xdr:colOff>
      <xdr:row>21</xdr:row>
      <xdr:rowOff>22412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795619</xdr:colOff>
      <xdr:row>45</xdr:row>
      <xdr:rowOff>145676</xdr:rowOff>
    </xdr:from>
    <xdr:to>
      <xdr:col>23</xdr:col>
      <xdr:colOff>628329</xdr:colOff>
      <xdr:row>66</xdr:row>
      <xdr:rowOff>175292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739589</xdr:colOff>
      <xdr:row>23</xdr:row>
      <xdr:rowOff>123264</xdr:rowOff>
    </xdr:from>
    <xdr:to>
      <xdr:col>23</xdr:col>
      <xdr:colOff>572299</xdr:colOff>
      <xdr:row>44</xdr:row>
      <xdr:rowOff>164086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739588</xdr:colOff>
      <xdr:row>67</xdr:row>
      <xdr:rowOff>156882</xdr:rowOff>
    </xdr:from>
    <xdr:to>
      <xdr:col>23</xdr:col>
      <xdr:colOff>572298</xdr:colOff>
      <xdr:row>82</xdr:row>
      <xdr:rowOff>145676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993322</xdr:colOff>
      <xdr:row>23</xdr:row>
      <xdr:rowOff>246</xdr:rowOff>
    </xdr:from>
    <xdr:to>
      <xdr:col>22</xdr:col>
      <xdr:colOff>217715</xdr:colOff>
      <xdr:row>44</xdr:row>
      <xdr:rowOff>106384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22</xdr:col>
      <xdr:colOff>228847</xdr:colOff>
      <xdr:row>68</xdr:row>
      <xdr:rowOff>106138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23502</xdr:colOff>
      <xdr:row>28</xdr:row>
      <xdr:rowOff>34883</xdr:rowOff>
    </xdr:from>
    <xdr:to>
      <xdr:col>23</xdr:col>
      <xdr:colOff>131123</xdr:colOff>
      <xdr:row>45</xdr:row>
      <xdr:rowOff>141021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415637</xdr:colOff>
      <xdr:row>25</xdr:row>
      <xdr:rowOff>86591</xdr:rowOff>
    </xdr:from>
    <xdr:to>
      <xdr:col>9</xdr:col>
      <xdr:colOff>107621</xdr:colOff>
      <xdr:row>43</xdr:row>
      <xdr:rowOff>2229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27</xdr:row>
      <xdr:rowOff>123265</xdr:rowOff>
    </xdr:from>
    <xdr:to>
      <xdr:col>19</xdr:col>
      <xdr:colOff>347382</xdr:colOff>
      <xdr:row>41</xdr:row>
      <xdr:rowOff>123265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924821</xdr:colOff>
      <xdr:row>24</xdr:row>
      <xdr:rowOff>143389</xdr:rowOff>
    </xdr:from>
    <xdr:to>
      <xdr:col>8</xdr:col>
      <xdr:colOff>241119</xdr:colOff>
      <xdr:row>43</xdr:row>
      <xdr:rowOff>95559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87741</xdr:colOff>
      <xdr:row>2</xdr:row>
      <xdr:rowOff>1903</xdr:rowOff>
    </xdr:from>
    <xdr:to>
      <xdr:col>20</xdr:col>
      <xdr:colOff>1081253</xdr:colOff>
      <xdr:row>20</xdr:row>
      <xdr:rowOff>74629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95250</xdr:rowOff>
    </xdr:from>
    <xdr:to>
      <xdr:col>8</xdr:col>
      <xdr:colOff>209550</xdr:colOff>
      <xdr:row>26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EME%20-%20Trajectoires%202020\09_ResultsAnalysis\Fichiers%20de%20sortie\EnergieRessource_S3Nuke\EnergieRessource_S3Nu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Europe"/>
      <sheetName val="Prix de Vente_annuel"/>
      <sheetName val="Prix de Vente_trajectoire"/>
      <sheetName val="LCOE"/>
      <sheetName val="Prod_TWh"/>
      <sheetName val="Installé_CAPA_MW"/>
      <sheetName val="Coûts d'investissements"/>
      <sheetName val="Passage Pointe"/>
      <sheetName val="OutputSG_Prod_Wh"/>
      <sheetName val="OutputSG_Capa_W"/>
      <sheetName val="Output_SG_EU"/>
      <sheetName val="Output_SG_Prices"/>
    </sheetNames>
    <sheetDataSet>
      <sheetData sheetId="0" refreshError="1"/>
      <sheetData sheetId="1" refreshError="1"/>
      <sheetData sheetId="2">
        <row r="4">
          <cell r="N4">
            <v>399.48335984341105</v>
          </cell>
        </row>
      </sheetData>
      <sheetData sheetId="3" refreshError="1"/>
      <sheetData sheetId="4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5" refreshError="1"/>
      <sheetData sheetId="6">
        <row r="3">
          <cell r="C3">
            <v>128.11038139019101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2:AJ78"/>
  <sheetViews>
    <sheetView tabSelected="1" topLeftCell="A25" zoomScaleNormal="100" workbookViewId="0">
      <selection activeCell="B47" sqref="B47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7.77734375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24.77734375" customWidth="1"/>
  </cols>
  <sheetData>
    <row r="2" spans="2:36" x14ac:dyDescent="0.3">
      <c r="C2" s="114" t="s">
        <v>85</v>
      </c>
      <c r="D2" s="115"/>
      <c r="E2" s="115"/>
      <c r="F2" s="115"/>
      <c r="G2" s="115"/>
      <c r="H2" s="115"/>
      <c r="I2" s="115"/>
      <c r="J2" s="115"/>
      <c r="K2" s="116"/>
      <c r="AB2" s="111" t="s">
        <v>143</v>
      </c>
      <c r="AC2" s="112"/>
      <c r="AD2" s="112"/>
      <c r="AE2" s="112"/>
      <c r="AF2" s="112"/>
      <c r="AG2" s="112"/>
      <c r="AH2" s="112"/>
      <c r="AI2" s="112"/>
      <c r="AJ2" s="113"/>
    </row>
    <row r="3" spans="2:36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31"/>
      <c r="N3" s="32"/>
      <c r="AA3" s="97" t="s">
        <v>20</v>
      </c>
      <c r="AB3" s="30">
        <v>2020</v>
      </c>
      <c r="AC3" s="27">
        <v>2025</v>
      </c>
      <c r="AD3" s="27">
        <v>2030</v>
      </c>
      <c r="AE3" s="27">
        <v>2035</v>
      </c>
      <c r="AF3" s="27">
        <v>2040</v>
      </c>
      <c r="AG3" s="27">
        <v>2045</v>
      </c>
      <c r="AH3" s="27">
        <v>2050</v>
      </c>
      <c r="AI3" s="27">
        <v>2055</v>
      </c>
      <c r="AJ3" s="28">
        <v>2060</v>
      </c>
    </row>
    <row r="4" spans="2:36" x14ac:dyDescent="0.3">
      <c r="B4" s="16" t="s">
        <v>21</v>
      </c>
      <c r="C4" s="54">
        <v>61.370000000000005</v>
      </c>
      <c r="D4" s="55">
        <v>62.970000000000006</v>
      </c>
      <c r="E4" s="55">
        <v>59.349999931753842</v>
      </c>
      <c r="F4" s="55">
        <v>49.048595378026825</v>
      </c>
      <c r="G4" s="55">
        <v>39.452500005995738</v>
      </c>
      <c r="H4" s="55">
        <v>26.835000003466654</v>
      </c>
      <c r="I4" s="55">
        <v>11.950000000201854</v>
      </c>
      <c r="J4" s="55">
        <v>1.6</v>
      </c>
      <c r="K4" s="79">
        <v>1.6</v>
      </c>
      <c r="M4" s="31"/>
      <c r="AA4" s="46" t="s">
        <v>141</v>
      </c>
      <c r="AB4" s="54">
        <v>0</v>
      </c>
      <c r="AC4" s="55">
        <v>0</v>
      </c>
      <c r="AD4" s="55">
        <v>11.384999824071</v>
      </c>
      <c r="AE4" s="55">
        <v>23.703595379149103</v>
      </c>
      <c r="AF4" s="55">
        <v>14.1489041533767</v>
      </c>
      <c r="AG4" s="55">
        <v>11.086095378559701</v>
      </c>
      <c r="AH4" s="55">
        <v>0</v>
      </c>
      <c r="AI4" s="55">
        <v>0</v>
      </c>
      <c r="AJ4" s="79">
        <v>0</v>
      </c>
    </row>
    <row r="5" spans="2:36" x14ac:dyDescent="0.3">
      <c r="B5" s="16" t="s">
        <v>57</v>
      </c>
      <c r="C5" s="53">
        <v>6.1640002711103188</v>
      </c>
      <c r="D5" s="56">
        <v>6.1640005657625885</v>
      </c>
      <c r="E5" s="56">
        <v>6.5055784945688808</v>
      </c>
      <c r="F5" s="56">
        <v>5.7175785225797444</v>
      </c>
      <c r="G5" s="56">
        <v>3.5325785230422491</v>
      </c>
      <c r="H5" s="56">
        <v>0.91657852398529549</v>
      </c>
      <c r="I5" s="56">
        <v>0.34157829615504687</v>
      </c>
      <c r="J5" s="56">
        <v>0.3415780218628926</v>
      </c>
      <c r="K5" s="57">
        <v>3.3461790565200005E-7</v>
      </c>
      <c r="M5" s="31"/>
      <c r="N5" s="32"/>
      <c r="AA5" s="16" t="s">
        <v>77</v>
      </c>
      <c r="AB5" s="53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7">
        <v>0</v>
      </c>
    </row>
    <row r="6" spans="2:36" x14ac:dyDescent="0.3">
      <c r="B6" s="16" t="s">
        <v>56</v>
      </c>
      <c r="C6" s="53">
        <v>1.8500001439783744</v>
      </c>
      <c r="D6" s="56">
        <v>1.3000002315697188</v>
      </c>
      <c r="E6" s="56">
        <v>2.0930327751924116</v>
      </c>
      <c r="F6" s="56">
        <v>2.0930328078084646</v>
      </c>
      <c r="G6" s="56">
        <v>1.043032808078989</v>
      </c>
      <c r="H6" s="56">
        <v>1.0430326865453583</v>
      </c>
      <c r="I6" s="56">
        <v>1.0430327232780618</v>
      </c>
      <c r="J6" s="56">
        <v>2.9891859361599996E-7</v>
      </c>
      <c r="K6" s="57">
        <v>2.8767965995800001E-7</v>
      </c>
      <c r="M6" s="31"/>
      <c r="AA6" s="16" t="s">
        <v>57</v>
      </c>
      <c r="AB6" s="53">
        <v>0</v>
      </c>
      <c r="AC6" s="56">
        <v>0</v>
      </c>
      <c r="AD6" s="56">
        <v>0.34157749884580002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7">
        <v>0</v>
      </c>
    </row>
    <row r="7" spans="2:36" x14ac:dyDescent="0.3">
      <c r="B7" s="16" t="s">
        <v>58</v>
      </c>
      <c r="C7" s="53">
        <v>2.4130000000000003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31"/>
      <c r="AA7" s="16" t="s">
        <v>56</v>
      </c>
      <c r="AB7" s="53">
        <v>0</v>
      </c>
      <c r="AC7" s="56">
        <v>0</v>
      </c>
      <c r="AD7" s="56">
        <v>1.043032137787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7">
        <v>0</v>
      </c>
    </row>
    <row r="8" spans="2:36" x14ac:dyDescent="0.3">
      <c r="B8" s="16" t="s">
        <v>83</v>
      </c>
      <c r="C8" s="53">
        <v>6.5687799999998742</v>
      </c>
      <c r="D8" s="56">
        <v>3.566284999999882</v>
      </c>
      <c r="E8" s="56">
        <v>2.3162849999999993</v>
      </c>
      <c r="F8" s="56">
        <v>1.0662850000000479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31"/>
      <c r="N8" s="32"/>
      <c r="AA8" s="16" t="s">
        <v>73</v>
      </c>
      <c r="AB8" s="53">
        <v>4.6385635000001608</v>
      </c>
      <c r="AC8" s="56">
        <v>10.961436499943702</v>
      </c>
      <c r="AD8" s="56">
        <v>4.3999999992881405</v>
      </c>
      <c r="AE8" s="56">
        <v>8.7499999991369215</v>
      </c>
      <c r="AF8" s="56">
        <v>8.7499999951326011</v>
      </c>
      <c r="AG8" s="56">
        <v>12.7307684163058</v>
      </c>
      <c r="AH8" s="56">
        <v>1.7786245535751402</v>
      </c>
      <c r="AI8" s="56">
        <v>12.764269094571802</v>
      </c>
      <c r="AJ8" s="57">
        <v>23.949999990169601</v>
      </c>
    </row>
    <row r="9" spans="2:36" x14ac:dyDescent="0.3">
      <c r="B9" s="46" t="s">
        <v>78</v>
      </c>
      <c r="C9" s="54">
        <v>4.6385635000001582</v>
      </c>
      <c r="D9" s="55">
        <v>15.600000000006437</v>
      </c>
      <c r="E9" s="55">
        <v>20.000000000000444</v>
      </c>
      <c r="F9" s="55">
        <v>28.750000000438199</v>
      </c>
      <c r="G9" s="55">
        <v>37.500000000137533</v>
      </c>
      <c r="H9" s="55">
        <v>46.250000002009578</v>
      </c>
      <c r="I9" s="55">
        <v>65.999999999992752</v>
      </c>
      <c r="J9" s="55">
        <v>79.200000000044952</v>
      </c>
      <c r="K9" s="79">
        <v>94.399999999767559</v>
      </c>
      <c r="M9" s="31"/>
      <c r="N9" s="32"/>
      <c r="AA9" s="16" t="s">
        <v>74</v>
      </c>
      <c r="AB9" s="53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0.65779499976802402</v>
      </c>
      <c r="AH9" s="56">
        <v>28.932811923911501</v>
      </c>
      <c r="AI9" s="56">
        <v>4.8357308099397702</v>
      </c>
      <c r="AJ9" s="57">
        <v>0</v>
      </c>
    </row>
    <row r="10" spans="2:36" x14ac:dyDescent="0.3">
      <c r="B10" s="16" t="s">
        <v>79</v>
      </c>
      <c r="C10" s="53">
        <v>5.4624364999996411</v>
      </c>
      <c r="D10" s="56">
        <v>7.7327181997095042</v>
      </c>
      <c r="E10" s="56">
        <v>10.001999999451481</v>
      </c>
      <c r="F10" s="56">
        <v>13.501999999610273</v>
      </c>
      <c r="G10" s="56">
        <v>17.001999999108708</v>
      </c>
      <c r="H10" s="56">
        <v>20.502000000090838</v>
      </c>
      <c r="I10" s="56">
        <v>26.001999999363868</v>
      </c>
      <c r="J10" s="56">
        <v>30.201999998937083</v>
      </c>
      <c r="K10" s="57">
        <v>29.959523026305064</v>
      </c>
      <c r="M10" s="31"/>
      <c r="AA10" s="16" t="s">
        <v>54</v>
      </c>
      <c r="AB10" s="53">
        <v>3.8466415999997405</v>
      </c>
      <c r="AC10" s="56">
        <v>2.07667919999066</v>
      </c>
      <c r="AD10" s="56">
        <v>2.076679200059</v>
      </c>
      <c r="AE10" s="56">
        <v>2.7499999969295201</v>
      </c>
      <c r="AF10" s="56">
        <v>2.7500000002603202</v>
      </c>
      <c r="AG10" s="56">
        <v>6.5966416005415303</v>
      </c>
      <c r="AH10" s="56">
        <v>6.8266791993267901</v>
      </c>
      <c r="AI10" s="56">
        <v>6.2766792001058604</v>
      </c>
      <c r="AJ10" s="57">
        <v>2.5075229959438903</v>
      </c>
    </row>
    <row r="11" spans="2:36" x14ac:dyDescent="0.3">
      <c r="B11" s="16" t="s">
        <v>76</v>
      </c>
      <c r="C11" s="53">
        <v>0</v>
      </c>
      <c r="D11" s="56">
        <v>2.10000000000377</v>
      </c>
      <c r="E11" s="56">
        <v>5.0000000027519675</v>
      </c>
      <c r="F11" s="56">
        <v>8.5000000004487948</v>
      </c>
      <c r="G11" s="56">
        <v>12.000000000454758</v>
      </c>
      <c r="H11" s="56">
        <v>15.499999999959494</v>
      </c>
      <c r="I11" s="56">
        <v>19.000000000012061</v>
      </c>
      <c r="J11" s="56">
        <v>19.00000000001582</v>
      </c>
      <c r="K11" s="57">
        <v>19.000000000002476</v>
      </c>
      <c r="M11" s="31"/>
      <c r="N11" s="32"/>
      <c r="AA11" s="16" t="s">
        <v>70</v>
      </c>
      <c r="AB11" s="53">
        <v>1.6157948999999103</v>
      </c>
      <c r="AC11" s="56">
        <v>0.21988635431517803</v>
      </c>
      <c r="AD11" s="56">
        <v>0.33366636195458005</v>
      </c>
      <c r="AE11" s="56">
        <v>0.97729856884508903</v>
      </c>
      <c r="AF11" s="56">
        <v>0.85268237904552502</v>
      </c>
      <c r="AG11" s="56">
        <v>2.1933350186909699</v>
      </c>
      <c r="AH11" s="56">
        <v>1.0328320063646201</v>
      </c>
      <c r="AI11" s="56">
        <v>0.349279841641285</v>
      </c>
      <c r="AJ11" s="57">
        <v>1.09935217527574</v>
      </c>
    </row>
    <row r="12" spans="2:36" x14ac:dyDescent="0.3">
      <c r="B12" s="16" t="s">
        <v>75</v>
      </c>
      <c r="C12" s="53">
        <v>0</v>
      </c>
      <c r="D12" s="56">
        <v>0.75</v>
      </c>
      <c r="E12" s="56">
        <v>0.99999999981384191</v>
      </c>
      <c r="F12" s="56">
        <v>1.9374999996446349</v>
      </c>
      <c r="G12" s="56">
        <v>2.8749999995901363</v>
      </c>
      <c r="H12" s="56">
        <v>3.8124999993386992</v>
      </c>
      <c r="I12" s="56">
        <v>4.7500000001589981</v>
      </c>
      <c r="J12" s="56">
        <v>4.7500000001418625</v>
      </c>
      <c r="K12" s="57">
        <v>4.7500000001531104</v>
      </c>
      <c r="M12" s="31"/>
      <c r="AA12" s="16" t="s">
        <v>76</v>
      </c>
      <c r="AB12" s="53">
        <v>0</v>
      </c>
      <c r="AC12" s="56">
        <v>2.1000000000018999</v>
      </c>
      <c r="AD12" s="56">
        <v>2.8999999973630501</v>
      </c>
      <c r="AE12" s="56">
        <v>3.4999999894499698</v>
      </c>
      <c r="AF12" s="56">
        <v>3.4999999998124802</v>
      </c>
      <c r="AG12" s="56">
        <v>3.4999999961897901</v>
      </c>
      <c r="AH12" s="56">
        <v>5.5999999999542904</v>
      </c>
      <c r="AI12" s="56">
        <v>2.8999999973223001</v>
      </c>
      <c r="AJ12" s="57">
        <v>3.4999999894201301</v>
      </c>
    </row>
    <row r="13" spans="2:36" x14ac:dyDescent="0.3">
      <c r="B13" s="16" t="s">
        <v>66</v>
      </c>
      <c r="C13" s="53">
        <v>17.390999999999458</v>
      </c>
      <c r="D13" s="56">
        <v>23.695499999953185</v>
      </c>
      <c r="E13" s="56">
        <v>29.999999899243278</v>
      </c>
      <c r="F13" s="56">
        <v>36.749999898444763</v>
      </c>
      <c r="G13" s="56">
        <v>43.499999899884799</v>
      </c>
      <c r="H13" s="56">
        <v>50.973152858329925</v>
      </c>
      <c r="I13" s="56">
        <v>62.999999999711875</v>
      </c>
      <c r="J13" s="56">
        <v>75.600000003097108</v>
      </c>
      <c r="K13" s="57">
        <v>90.719999999859468</v>
      </c>
      <c r="M13" s="31"/>
      <c r="N13" s="32"/>
      <c r="AA13" s="16" t="s">
        <v>75</v>
      </c>
      <c r="AB13" s="53">
        <v>0</v>
      </c>
      <c r="AC13" s="56">
        <v>0.75</v>
      </c>
      <c r="AD13" s="56">
        <v>0.24999999935599101</v>
      </c>
      <c r="AE13" s="56">
        <v>0.93749999766703407</v>
      </c>
      <c r="AF13" s="56">
        <v>0.93749999975208609</v>
      </c>
      <c r="AG13" s="56">
        <v>0.93749999628010805</v>
      </c>
      <c r="AH13" s="56">
        <v>1.68749999923381</v>
      </c>
      <c r="AI13" s="56">
        <v>0.24999998015699701</v>
      </c>
      <c r="AJ13" s="57">
        <v>0.93749999779388604</v>
      </c>
    </row>
    <row r="14" spans="2:36" x14ac:dyDescent="0.3">
      <c r="B14" s="16" t="s">
        <v>86</v>
      </c>
      <c r="C14" s="53">
        <v>0.24000000000000002</v>
      </c>
      <c r="D14" s="56">
        <v>0.24000000000000002</v>
      </c>
      <c r="E14" s="56">
        <v>0.24000000000000002</v>
      </c>
      <c r="F14" s="56">
        <v>0.24000000000000002</v>
      </c>
      <c r="G14" s="56">
        <v>0.24000000000000002</v>
      </c>
      <c r="H14" s="56">
        <v>0.24000000000000002</v>
      </c>
      <c r="I14" s="56">
        <v>0.24000000000000002</v>
      </c>
      <c r="J14" s="56">
        <v>0.24000000000000002</v>
      </c>
      <c r="K14" s="57">
        <v>0.24000000000000002</v>
      </c>
      <c r="M14" s="31"/>
      <c r="N14" s="32"/>
      <c r="AA14" s="16" t="s">
        <v>66</v>
      </c>
      <c r="AB14" s="53">
        <v>0</v>
      </c>
      <c r="AC14" s="56">
        <v>6.3268000000234004</v>
      </c>
      <c r="AD14" s="56">
        <v>7.0824480892220008</v>
      </c>
      <c r="AE14" s="56">
        <v>11.427867499909201</v>
      </c>
      <c r="AF14" s="56">
        <v>10.8001594948541</v>
      </c>
      <c r="AG14" s="56">
        <v>15.335877740662701</v>
      </c>
      <c r="AH14" s="56">
        <v>18.353647061091401</v>
      </c>
      <c r="AI14" s="56">
        <v>19.682448100055698</v>
      </c>
      <c r="AJ14" s="57">
        <v>26.5478674994804</v>
      </c>
    </row>
    <row r="15" spans="2:36" x14ac:dyDescent="0.3">
      <c r="B15" s="16" t="s">
        <v>81</v>
      </c>
      <c r="C15" s="53">
        <v>0.48361560000000559</v>
      </c>
      <c r="D15" s="56">
        <v>0.48361560000000559</v>
      </c>
      <c r="E15" s="56">
        <v>0.48361560000000559</v>
      </c>
      <c r="F15" s="56">
        <v>0.48361560000000559</v>
      </c>
      <c r="G15" s="56">
        <v>0.48361560000000559</v>
      </c>
      <c r="H15" s="56">
        <v>0.48361560000000559</v>
      </c>
      <c r="I15" s="56">
        <v>0.48361560000000559</v>
      </c>
      <c r="J15" s="56">
        <v>0.48361560000000559</v>
      </c>
      <c r="K15" s="57">
        <v>0.48361560000000559</v>
      </c>
      <c r="M15" s="31"/>
      <c r="N15" s="32"/>
      <c r="AA15" s="16" t="s">
        <v>64</v>
      </c>
      <c r="AB15" s="53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7">
        <v>1.9999994234702501</v>
      </c>
    </row>
    <row r="16" spans="2:36" x14ac:dyDescent="0.3">
      <c r="B16" s="16" t="s">
        <v>82</v>
      </c>
      <c r="C16" s="53">
        <v>0.65390400000002646</v>
      </c>
      <c r="D16" s="56">
        <v>0.80000000000005866</v>
      </c>
      <c r="E16" s="56">
        <v>0.80000000000005866</v>
      </c>
      <c r="F16" s="56">
        <v>0.80000000000005866</v>
      </c>
      <c r="G16" s="56">
        <v>0.80000000000005866</v>
      </c>
      <c r="H16" s="56">
        <v>0.80000000000005866</v>
      </c>
      <c r="I16" s="56">
        <v>0.80000000000005866</v>
      </c>
      <c r="J16" s="56">
        <v>0.80000000000005866</v>
      </c>
      <c r="K16" s="57">
        <v>0.80000000000005866</v>
      </c>
      <c r="M16" s="31"/>
      <c r="AA16" s="26" t="s">
        <v>63</v>
      </c>
      <c r="AB16" s="58">
        <v>0</v>
      </c>
      <c r="AC16" s="59">
        <v>0</v>
      </c>
      <c r="AD16" s="59">
        <v>0</v>
      </c>
      <c r="AE16" s="59">
        <v>0.24619057456963001</v>
      </c>
      <c r="AF16" s="59">
        <v>0</v>
      </c>
      <c r="AG16" s="59">
        <v>0</v>
      </c>
      <c r="AH16" s="59">
        <v>0</v>
      </c>
      <c r="AI16" s="59">
        <v>0</v>
      </c>
      <c r="AJ16" s="60">
        <v>0</v>
      </c>
    </row>
    <row r="17" spans="2:14" x14ac:dyDescent="0.3">
      <c r="B17" s="16" t="s">
        <v>84</v>
      </c>
      <c r="C17" s="53">
        <v>0.87828299999994663</v>
      </c>
      <c r="D17" s="56">
        <v>0.87828299999994663</v>
      </c>
      <c r="E17" s="56">
        <v>0.87828299999994663</v>
      </c>
      <c r="F17" s="56">
        <v>0.87828299999994663</v>
      </c>
      <c r="G17" s="56">
        <v>0.87828299999994663</v>
      </c>
      <c r="H17" s="56">
        <v>0.87828299999994663</v>
      </c>
      <c r="I17" s="56">
        <v>0.87828299999994663</v>
      </c>
      <c r="J17" s="56">
        <v>0.87828299999994663</v>
      </c>
      <c r="K17" s="57">
        <v>0.87828299999994663</v>
      </c>
      <c r="M17" s="31"/>
      <c r="N17" s="32"/>
    </row>
    <row r="18" spans="2:14" x14ac:dyDescent="0.3">
      <c r="B18" s="26" t="s">
        <v>80</v>
      </c>
      <c r="C18" s="53">
        <v>1.8500000000002501E-3</v>
      </c>
      <c r="D18" s="56">
        <v>2.3999999999999799E-2</v>
      </c>
      <c r="E18" s="56">
        <v>2.3999999999999799E-2</v>
      </c>
      <c r="F18" s="56">
        <v>2.3999999999999799E-2</v>
      </c>
      <c r="G18" s="56">
        <v>2.3999999999999799E-2</v>
      </c>
      <c r="H18" s="56">
        <v>2.3999999999999799E-2</v>
      </c>
      <c r="I18" s="56">
        <v>2.3999999999999799E-2</v>
      </c>
      <c r="J18" s="56">
        <v>2.3999999999999799E-2</v>
      </c>
      <c r="K18" s="57">
        <v>2.3999999999999799E-2</v>
      </c>
      <c r="M18" s="31"/>
    </row>
    <row r="19" spans="2:14" x14ac:dyDescent="0.3">
      <c r="B19" s="16" t="s">
        <v>64</v>
      </c>
      <c r="C19" s="54">
        <v>5.1800000000000006</v>
      </c>
      <c r="D19" s="55">
        <v>5.1800000000000006</v>
      </c>
      <c r="E19" s="55">
        <v>5.1800000000000006</v>
      </c>
      <c r="F19" s="55">
        <v>5.180000195250086</v>
      </c>
      <c r="G19" s="55">
        <v>5.1800001953916084</v>
      </c>
      <c r="H19" s="55">
        <v>5.1800001957714388</v>
      </c>
      <c r="I19" s="55">
        <v>5.18000019588301</v>
      </c>
      <c r="J19" s="55">
        <v>5.1800005765246562</v>
      </c>
      <c r="K19" s="79">
        <v>7.1799999999799198</v>
      </c>
      <c r="M19" s="31"/>
      <c r="N19" s="32"/>
    </row>
    <row r="20" spans="2:14" x14ac:dyDescent="0.3">
      <c r="B20" s="16" t="s">
        <v>63</v>
      </c>
      <c r="C20" s="53">
        <v>4.0960934622600002E-7</v>
      </c>
      <c r="D20" s="56">
        <v>8.0380260815700017E-7</v>
      </c>
      <c r="E20" s="56">
        <v>1.4431431632580003E-6</v>
      </c>
      <c r="F20" s="56">
        <v>0.24619509489966312</v>
      </c>
      <c r="G20" s="56">
        <v>0.24619501063233964</v>
      </c>
      <c r="H20" s="56">
        <v>0.24619479469670172</v>
      </c>
      <c r="I20" s="56">
        <v>0.24619413303920806</v>
      </c>
      <c r="J20" s="56">
        <v>3.2815632958589998E-6</v>
      </c>
      <c r="K20" s="57">
        <v>3.9540343695939999E-6</v>
      </c>
      <c r="M20" s="31"/>
      <c r="N20" s="32"/>
    </row>
    <row r="21" spans="2:14" x14ac:dyDescent="0.3">
      <c r="B21" s="26" t="s">
        <v>37</v>
      </c>
      <c r="C21" s="58">
        <v>25.293000000000003</v>
      </c>
      <c r="D21" s="59">
        <v>25.293000000000003</v>
      </c>
      <c r="E21" s="59">
        <v>25.293000000000003</v>
      </c>
      <c r="F21" s="59">
        <v>25.293000000000003</v>
      </c>
      <c r="G21" s="59">
        <v>25.293000000000003</v>
      </c>
      <c r="H21" s="59">
        <v>25.293000000000003</v>
      </c>
      <c r="I21" s="59">
        <v>25.293000000000003</v>
      </c>
      <c r="J21" s="59">
        <v>25.293000000000003</v>
      </c>
      <c r="K21" s="60">
        <v>25.293000000000003</v>
      </c>
      <c r="M21" s="31"/>
    </row>
    <row r="23" spans="2:14" x14ac:dyDescent="0.3">
      <c r="B23" s="33" t="s">
        <v>133</v>
      </c>
      <c r="C23" s="30">
        <v>2020</v>
      </c>
      <c r="D23" s="27">
        <v>2025</v>
      </c>
      <c r="E23" s="27">
        <v>2030</v>
      </c>
      <c r="F23" s="27">
        <v>2035</v>
      </c>
      <c r="G23" s="27">
        <v>2040</v>
      </c>
      <c r="H23" s="27">
        <v>2045</v>
      </c>
      <c r="I23" s="27">
        <v>2050</v>
      </c>
      <c r="J23" s="27">
        <v>2055</v>
      </c>
      <c r="K23" s="28">
        <v>2060</v>
      </c>
    </row>
    <row r="24" spans="2:14" x14ac:dyDescent="0.3">
      <c r="B24" s="17" t="s">
        <v>118</v>
      </c>
      <c r="C24" s="54">
        <v>0</v>
      </c>
      <c r="D24" s="55">
        <v>0.41372607655207094</v>
      </c>
      <c r="E24" s="55">
        <v>3.9049230998492757</v>
      </c>
      <c r="F24" s="55">
        <v>10.543004499866619</v>
      </c>
      <c r="G24" s="55">
        <v>16.387545787033979</v>
      </c>
      <c r="H24" s="55">
        <v>17.757434824413494</v>
      </c>
      <c r="I24" s="55">
        <v>30.457248899927684</v>
      </c>
      <c r="J24" s="55">
        <v>30.457248899968082</v>
      </c>
      <c r="K24" s="79">
        <v>30.457248899941238</v>
      </c>
    </row>
    <row r="25" spans="2:14" x14ac:dyDescent="0.3">
      <c r="B25" s="19" t="s">
        <v>132</v>
      </c>
      <c r="C25" s="58">
        <v>0</v>
      </c>
      <c r="D25" s="59">
        <v>1.2615596333105545</v>
      </c>
      <c r="E25" s="59">
        <v>2.523120281014485</v>
      </c>
      <c r="F25" s="59">
        <v>3.6969461686088883</v>
      </c>
      <c r="G25" s="59">
        <v>4.8707715490063217</v>
      </c>
      <c r="H25" s="59">
        <v>6.0445974366007249</v>
      </c>
      <c r="I25" s="59">
        <v>7.2184228169979052</v>
      </c>
      <c r="J25" s="59">
        <v>7.2184226901988646</v>
      </c>
      <c r="K25" s="60">
        <v>7.2184229437975551</v>
      </c>
    </row>
    <row r="28" spans="2:14" x14ac:dyDescent="0.3">
      <c r="B28" s="45" t="s">
        <v>59</v>
      </c>
      <c r="C28" s="27">
        <v>2020</v>
      </c>
      <c r="D28" s="27">
        <v>2025</v>
      </c>
      <c r="E28" s="27">
        <v>2030</v>
      </c>
      <c r="F28" s="27">
        <v>2035</v>
      </c>
      <c r="G28" s="27">
        <v>2040</v>
      </c>
      <c r="H28" s="27">
        <v>2045</v>
      </c>
      <c r="I28" s="27">
        <v>2050</v>
      </c>
      <c r="J28" s="27">
        <v>2055</v>
      </c>
      <c r="K28" s="28">
        <v>2060</v>
      </c>
    </row>
    <row r="29" spans="2:14" x14ac:dyDescent="0.3">
      <c r="B29" s="33" t="s">
        <v>67</v>
      </c>
      <c r="C29" s="50">
        <v>61.370000000000005</v>
      </c>
      <c r="D29" s="62">
        <v>61.370000000000005</v>
      </c>
      <c r="E29" s="62">
        <v>46.365000000000002</v>
      </c>
      <c r="F29" s="62">
        <v>12.36</v>
      </c>
      <c r="G29" s="62">
        <v>0</v>
      </c>
      <c r="H29" s="62">
        <v>0</v>
      </c>
      <c r="I29" s="62">
        <v>0</v>
      </c>
      <c r="J29" s="62">
        <v>0</v>
      </c>
      <c r="K29" s="63">
        <v>0</v>
      </c>
    </row>
    <row r="30" spans="2:14" x14ac:dyDescent="0.3">
      <c r="B30" s="44" t="s">
        <v>68</v>
      </c>
      <c r="C30" s="64">
        <v>0</v>
      </c>
      <c r="D30" s="61">
        <v>0</v>
      </c>
      <c r="E30" s="61">
        <v>11.384999931753839</v>
      </c>
      <c r="F30" s="61">
        <v>35.088595378026824</v>
      </c>
      <c r="G30" s="61">
        <v>37.852500005995736</v>
      </c>
      <c r="H30" s="61">
        <v>25.235000003466652</v>
      </c>
      <c r="I30" s="61">
        <v>10.350000000201854</v>
      </c>
      <c r="J30" s="61">
        <v>0</v>
      </c>
      <c r="K30" s="65">
        <v>0</v>
      </c>
    </row>
    <row r="31" spans="2:14" ht="14.25" customHeight="1" x14ac:dyDescent="0.3">
      <c r="B31" s="20" t="s">
        <v>34</v>
      </c>
      <c r="C31" s="51">
        <v>0</v>
      </c>
      <c r="D31" s="76">
        <v>1.6</v>
      </c>
      <c r="E31" s="76">
        <v>1.6</v>
      </c>
      <c r="F31" s="76">
        <v>1.6</v>
      </c>
      <c r="G31" s="76">
        <v>1.6</v>
      </c>
      <c r="H31" s="76">
        <v>1.6</v>
      </c>
      <c r="I31" s="76">
        <v>1.6</v>
      </c>
      <c r="J31" s="76">
        <v>1.6</v>
      </c>
      <c r="K31" s="77">
        <v>1.6</v>
      </c>
    </row>
    <row r="33" spans="2:11" x14ac:dyDescent="0.3">
      <c r="B33" s="48" t="s">
        <v>38</v>
      </c>
      <c r="C33" s="27">
        <v>2020</v>
      </c>
      <c r="D33" s="27">
        <v>2025</v>
      </c>
      <c r="E33" s="27">
        <v>2030</v>
      </c>
      <c r="F33" s="27">
        <v>2035</v>
      </c>
      <c r="G33" s="27">
        <v>2040</v>
      </c>
      <c r="H33" s="27">
        <v>2045</v>
      </c>
      <c r="I33" s="27">
        <v>2050</v>
      </c>
      <c r="J33" s="27">
        <v>2055</v>
      </c>
      <c r="K33" s="28">
        <v>2060</v>
      </c>
    </row>
    <row r="34" spans="2:11" x14ac:dyDescent="0.3">
      <c r="B34" s="33" t="s">
        <v>73</v>
      </c>
      <c r="C34" s="66">
        <v>4.6385635000001582</v>
      </c>
      <c r="D34" s="66">
        <v>15.599999999957447</v>
      </c>
      <c r="E34" s="66">
        <v>19.999999999473928</v>
      </c>
      <c r="F34" s="66">
        <v>28.749999999140886</v>
      </c>
      <c r="G34" s="66">
        <v>37.499999998142393</v>
      </c>
      <c r="H34" s="66">
        <v>45.592204997391228</v>
      </c>
      <c r="I34" s="66">
        <v>36.409393066270034</v>
      </c>
      <c r="J34" s="66">
        <v>44.7736621665751</v>
      </c>
      <c r="K34" s="67">
        <v>59.973662156968913</v>
      </c>
    </row>
    <row r="35" spans="2:11" x14ac:dyDescent="0.3">
      <c r="B35" s="44" t="s">
        <v>74</v>
      </c>
      <c r="C35" s="68">
        <v>0</v>
      </c>
      <c r="D35" s="68">
        <v>4.8989286999999999E-11</v>
      </c>
      <c r="E35" s="68">
        <v>5.2651512700000004E-10</v>
      </c>
      <c r="F35" s="68">
        <v>1.2973110469999998E-9</v>
      </c>
      <c r="G35" s="68">
        <v>1.9951401359999998E-9</v>
      </c>
      <c r="H35" s="68">
        <v>0.6577950046183495</v>
      </c>
      <c r="I35" s="68">
        <v>29.590606933722718</v>
      </c>
      <c r="J35" s="68">
        <v>34.426337833469844</v>
      </c>
      <c r="K35" s="69">
        <v>34.426337842798645</v>
      </c>
    </row>
    <row r="36" spans="2:11" x14ac:dyDescent="0.3">
      <c r="B36" s="78" t="s">
        <v>72</v>
      </c>
      <c r="C36" s="70">
        <v>4.6385635000001582</v>
      </c>
      <c r="D36" s="70">
        <v>15.600000000006437</v>
      </c>
      <c r="E36" s="70">
        <v>20.000000000000444</v>
      </c>
      <c r="F36" s="70">
        <v>28.750000000438199</v>
      </c>
      <c r="G36" s="70">
        <v>37.500000000137533</v>
      </c>
      <c r="H36" s="70">
        <v>46.250000002009578</v>
      </c>
      <c r="I36" s="70">
        <v>65.999999999992752</v>
      </c>
      <c r="J36" s="70">
        <v>79.200000000044952</v>
      </c>
      <c r="K36" s="71">
        <v>94.399999999767559</v>
      </c>
    </row>
    <row r="37" spans="2:11" x14ac:dyDescent="0.3">
      <c r="B37" s="44" t="s">
        <v>69</v>
      </c>
      <c r="C37" s="68">
        <v>3.8466415999997325</v>
      </c>
      <c r="D37" s="68">
        <v>5.9233207998362243</v>
      </c>
      <c r="E37" s="68">
        <v>7.9999999997441522</v>
      </c>
      <c r="F37" s="68">
        <v>10.749999999764237</v>
      </c>
      <c r="G37" s="68">
        <v>13.499999999293957</v>
      </c>
      <c r="H37" s="68">
        <v>16.250000000296069</v>
      </c>
      <c r="I37" s="68">
        <v>20.999999999516877</v>
      </c>
      <c r="J37" s="68">
        <v>25.199999999106986</v>
      </c>
      <c r="K37" s="69">
        <v>24.957523026601006</v>
      </c>
    </row>
    <row r="38" spans="2:11" x14ac:dyDescent="0.3">
      <c r="B38" s="44" t="s">
        <v>70</v>
      </c>
      <c r="C38" s="68">
        <v>1.6157948999999086</v>
      </c>
      <c r="D38" s="68">
        <v>1.8093973998732804</v>
      </c>
      <c r="E38" s="68">
        <v>2.0019999997073294</v>
      </c>
      <c r="F38" s="68">
        <v>2.7519999998460363</v>
      </c>
      <c r="G38" s="68">
        <v>3.5019999998147502</v>
      </c>
      <c r="H38" s="68">
        <v>4.2519999997947711</v>
      </c>
      <c r="I38" s="68">
        <v>5.0019999998469924</v>
      </c>
      <c r="J38" s="68">
        <v>5.0019999998300966</v>
      </c>
      <c r="K38" s="69">
        <v>5.0019999997040561</v>
      </c>
    </row>
    <row r="39" spans="2:11" x14ac:dyDescent="0.3">
      <c r="B39" s="78" t="s">
        <v>71</v>
      </c>
      <c r="C39" s="70">
        <v>5.4624364999996411</v>
      </c>
      <c r="D39" s="70">
        <v>7.7327181997095042</v>
      </c>
      <c r="E39" s="70">
        <v>10.001999999451481</v>
      </c>
      <c r="F39" s="70">
        <v>13.501999999610273</v>
      </c>
      <c r="G39" s="70">
        <v>17.001999999108708</v>
      </c>
      <c r="H39" s="70">
        <v>20.502000000090838</v>
      </c>
      <c r="I39" s="70">
        <v>26.001999999363868</v>
      </c>
      <c r="J39" s="70">
        <v>30.201999998937083</v>
      </c>
      <c r="K39" s="71">
        <v>29.959523026305064</v>
      </c>
    </row>
    <row r="40" spans="2:11" x14ac:dyDescent="0.3">
      <c r="B40" s="44" t="s">
        <v>66</v>
      </c>
      <c r="C40" s="68">
        <v>17.390999999999458</v>
      </c>
      <c r="D40" s="68">
        <v>23.695499999953185</v>
      </c>
      <c r="E40" s="68">
        <v>29.999999899243278</v>
      </c>
      <c r="F40" s="68">
        <v>36.749999898444763</v>
      </c>
      <c r="G40" s="68">
        <v>43.499999899884799</v>
      </c>
      <c r="H40" s="68">
        <v>50.973152858329925</v>
      </c>
      <c r="I40" s="68">
        <v>62.999999999711875</v>
      </c>
      <c r="J40" s="68">
        <v>75.600000003097108</v>
      </c>
      <c r="K40" s="69">
        <v>90.719999999859468</v>
      </c>
    </row>
    <row r="41" spans="2:11" x14ac:dyDescent="0.3">
      <c r="B41" s="44" t="s">
        <v>76</v>
      </c>
      <c r="C41" s="68">
        <v>0</v>
      </c>
      <c r="D41" s="68">
        <v>2.10000000000377</v>
      </c>
      <c r="E41" s="68">
        <v>5.0000000027519675</v>
      </c>
      <c r="F41" s="68">
        <v>8.5000000004487948</v>
      </c>
      <c r="G41" s="68">
        <v>12.000000000454758</v>
      </c>
      <c r="H41" s="68">
        <v>15.499999999959494</v>
      </c>
      <c r="I41" s="68">
        <v>19.000000000012061</v>
      </c>
      <c r="J41" s="68">
        <v>19.00000000001582</v>
      </c>
      <c r="K41" s="69">
        <v>19.000000000002476</v>
      </c>
    </row>
    <row r="42" spans="2:11" x14ac:dyDescent="0.3">
      <c r="B42" s="44" t="s">
        <v>75</v>
      </c>
      <c r="C42" s="68">
        <v>0</v>
      </c>
      <c r="D42" s="68">
        <v>0.75</v>
      </c>
      <c r="E42" s="68">
        <v>0.99999999981384191</v>
      </c>
      <c r="F42" s="68">
        <v>1.9374999996446349</v>
      </c>
      <c r="G42" s="68">
        <v>2.8749999995901363</v>
      </c>
      <c r="H42" s="68">
        <v>3.8124999993386992</v>
      </c>
      <c r="I42" s="68">
        <v>4.7500000001589981</v>
      </c>
      <c r="J42" s="68">
        <v>4.7500000001418625</v>
      </c>
      <c r="K42" s="69">
        <v>4.7500000001531104</v>
      </c>
    </row>
    <row r="43" spans="2:11" x14ac:dyDescent="0.3">
      <c r="B43" s="44" t="s">
        <v>37</v>
      </c>
      <c r="C43" s="72">
        <v>25.293000000000003</v>
      </c>
      <c r="D43" s="72">
        <v>25.293000000000003</v>
      </c>
      <c r="E43" s="72">
        <v>25.293000000000003</v>
      </c>
      <c r="F43" s="72">
        <v>25.293000000000003</v>
      </c>
      <c r="G43" s="72">
        <v>25.293000000000003</v>
      </c>
      <c r="H43" s="72">
        <v>25.293000000000003</v>
      </c>
      <c r="I43" s="72">
        <v>25.293000000000003</v>
      </c>
      <c r="J43" s="72">
        <v>25.293000000000003</v>
      </c>
      <c r="K43" s="73">
        <v>25.293000000000003</v>
      </c>
    </row>
    <row r="44" spans="2:11" x14ac:dyDescent="0.3">
      <c r="B44" s="20" t="s">
        <v>35</v>
      </c>
      <c r="C44" s="74">
        <v>2.2576525999999788</v>
      </c>
      <c r="D44" s="74">
        <v>2.4258986000000107</v>
      </c>
      <c r="E44" s="74">
        <v>2.4258986000000107</v>
      </c>
      <c r="F44" s="74">
        <v>2.4258986000000107</v>
      </c>
      <c r="G44" s="74">
        <v>2.4258986000000107</v>
      </c>
      <c r="H44" s="74">
        <v>2.4258986000000107</v>
      </c>
      <c r="I44" s="74">
        <v>2.4258986000000107</v>
      </c>
      <c r="J44" s="74">
        <v>2.4258986000000107</v>
      </c>
      <c r="K44" s="75">
        <v>2.4258986000000107</v>
      </c>
    </row>
    <row r="45" spans="2:11" x14ac:dyDescent="0.3">
      <c r="B45" s="45" t="s">
        <v>36</v>
      </c>
      <c r="C45" s="22">
        <v>55.042652599999236</v>
      </c>
      <c r="D45" s="22">
        <v>77.597116799672904</v>
      </c>
      <c r="E45" s="22">
        <v>93.720898501261033</v>
      </c>
      <c r="F45" s="22">
        <v>117.15839849858668</v>
      </c>
      <c r="G45" s="22">
        <v>140.59589849917595</v>
      </c>
      <c r="H45" s="22">
        <v>164.75655145972854</v>
      </c>
      <c r="I45" s="22">
        <v>206.47089859923958</v>
      </c>
      <c r="J45" s="22">
        <v>236.47089860223684</v>
      </c>
      <c r="K45" s="23">
        <v>266.5484216260877</v>
      </c>
    </row>
    <row r="47" spans="2:11" x14ac:dyDescent="0.3">
      <c r="B47" t="s">
        <v>148</v>
      </c>
    </row>
    <row r="78" spans="27:34" x14ac:dyDescent="0.3">
      <c r="AA78" s="8"/>
      <c r="AB78" s="8"/>
      <c r="AC78" s="8"/>
      <c r="AD78" s="8"/>
      <c r="AE78" s="8"/>
      <c r="AF78" s="8"/>
      <c r="AG78" s="8"/>
      <c r="AH78" s="8"/>
    </row>
  </sheetData>
  <mergeCells count="2">
    <mergeCell ref="AB2:AJ2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2:AH73"/>
  <sheetViews>
    <sheetView topLeftCell="A16" zoomScale="85" zoomScaleNormal="85" workbookViewId="0">
      <selection activeCell="B46" sqref="B46:B50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bestFit="1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33.5546875" bestFit="1" customWidth="1"/>
  </cols>
  <sheetData>
    <row r="2" spans="2:22" x14ac:dyDescent="0.3">
      <c r="C2" s="114" t="s">
        <v>87</v>
      </c>
      <c r="D2" s="115"/>
      <c r="E2" s="115"/>
      <c r="F2" s="115"/>
      <c r="G2" s="115"/>
      <c r="H2" s="115"/>
      <c r="I2" s="115"/>
      <c r="J2" s="115"/>
      <c r="K2" s="116"/>
      <c r="M2" t="s">
        <v>90</v>
      </c>
      <c r="N2" s="111" t="s">
        <v>87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3" t="s">
        <v>20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21</v>
      </c>
      <c r="C4" s="54">
        <v>408.89148289080953</v>
      </c>
      <c r="D4" s="55">
        <v>406.42389798240112</v>
      </c>
      <c r="E4" s="55">
        <v>372.68129609139163</v>
      </c>
      <c r="F4" s="55">
        <v>304.2083033181072</v>
      </c>
      <c r="G4" s="55">
        <v>243.34978366939993</v>
      </c>
      <c r="H4" s="55">
        <v>164.05423014145512</v>
      </c>
      <c r="I4" s="55">
        <v>74.571009277062529</v>
      </c>
      <c r="J4" s="55">
        <v>10.217460868082199</v>
      </c>
      <c r="K4" s="79">
        <v>9.9774783288374103</v>
      </c>
      <c r="M4" s="80" t="s">
        <v>21</v>
      </c>
      <c r="N4" s="55">
        <f>C4</f>
        <v>408.89148289080953</v>
      </c>
      <c r="O4" s="55">
        <f t="shared" ref="O4:V4" si="0">D4</f>
        <v>406.42389798240112</v>
      </c>
      <c r="P4" s="55">
        <f t="shared" si="0"/>
        <v>372.68129609139163</v>
      </c>
      <c r="Q4" s="55">
        <f t="shared" si="0"/>
        <v>304.2083033181072</v>
      </c>
      <c r="R4" s="55">
        <f t="shared" si="0"/>
        <v>243.34978366939993</v>
      </c>
      <c r="S4" s="55">
        <f t="shared" si="0"/>
        <v>164.05423014145512</v>
      </c>
      <c r="T4" s="55">
        <f t="shared" si="0"/>
        <v>74.571009277062529</v>
      </c>
      <c r="U4" s="55">
        <f t="shared" si="0"/>
        <v>10.217460868082199</v>
      </c>
      <c r="V4" s="79">
        <f t="shared" si="0"/>
        <v>9.9774783288374103</v>
      </c>
    </row>
    <row r="5" spans="2:22" x14ac:dyDescent="0.3">
      <c r="B5" s="16" t="s">
        <v>57</v>
      </c>
      <c r="C5" s="53">
        <v>0.76077011949768691</v>
      </c>
      <c r="D5" s="56">
        <v>0.16472742234746332</v>
      </c>
      <c r="E5" s="56">
        <v>0.52466692728949305</v>
      </c>
      <c r="F5" s="56">
        <v>0.56665596969866372</v>
      </c>
      <c r="G5" s="56">
        <v>0.52287130017214578</v>
      </c>
      <c r="H5" s="56">
        <v>0.5024157643253423</v>
      </c>
      <c r="I5" s="56">
        <v>0.38249334235914695</v>
      </c>
      <c r="J5" s="56">
        <v>0.42686538938978363</v>
      </c>
      <c r="K5" s="57">
        <v>2.1788478299901535E-6</v>
      </c>
      <c r="M5" s="81" t="s">
        <v>89</v>
      </c>
      <c r="N5" s="56">
        <f>C5+C6</f>
        <v>0.76340043125264179</v>
      </c>
      <c r="O5" s="56">
        <f t="shared" ref="O5:V5" si="1">D5+D6</f>
        <v>0.16970570078912864</v>
      </c>
      <c r="P5" s="56">
        <f t="shared" si="1"/>
        <v>0.5379664951667632</v>
      </c>
      <c r="Q5" s="56">
        <f t="shared" si="1"/>
        <v>0.5824842494622946</v>
      </c>
      <c r="R5" s="56">
        <f t="shared" si="1"/>
        <v>0.53551500550148357</v>
      </c>
      <c r="S5" s="56">
        <f t="shared" si="1"/>
        <v>0.54109053556659359</v>
      </c>
      <c r="T5" s="56">
        <f t="shared" si="1"/>
        <v>0.4364019856230853</v>
      </c>
      <c r="U5" s="56">
        <f t="shared" si="1"/>
        <v>0.42686764606610317</v>
      </c>
      <c r="V5" s="57">
        <f t="shared" si="1"/>
        <v>4.2668222236507062E-6</v>
      </c>
    </row>
    <row r="6" spans="2:22" x14ac:dyDescent="0.3">
      <c r="B6" s="16" t="s">
        <v>56</v>
      </c>
      <c r="C6" s="53">
        <v>2.6303117549548631E-3</v>
      </c>
      <c r="D6" s="56">
        <v>4.9782784416653137E-3</v>
      </c>
      <c r="E6" s="56">
        <v>1.3299567877270156E-2</v>
      </c>
      <c r="F6" s="56">
        <v>1.5828279763630861E-2</v>
      </c>
      <c r="G6" s="56">
        <v>1.2643705329337762E-2</v>
      </c>
      <c r="H6" s="56">
        <v>3.8674771241251349E-2</v>
      </c>
      <c r="I6" s="56">
        <v>5.3908643263938343E-2</v>
      </c>
      <c r="J6" s="56">
        <v>2.2566763195127142E-6</v>
      </c>
      <c r="K6" s="57">
        <v>2.0879743936605522E-6</v>
      </c>
      <c r="M6" s="81" t="s">
        <v>22</v>
      </c>
      <c r="N6" s="56">
        <f t="shared" ref="N6:V6" si="2">C7++C8</f>
        <v>21.214994180377822</v>
      </c>
      <c r="O6" s="56">
        <f t="shared" si="2"/>
        <v>6.8087513218090745</v>
      </c>
      <c r="P6" s="56">
        <f t="shared" si="2"/>
        <v>4.4222513219809043</v>
      </c>
      <c r="Q6" s="56">
        <f t="shared" si="2"/>
        <v>2.0357513220763637</v>
      </c>
      <c r="R6" s="56">
        <f t="shared" si="2"/>
        <v>0</v>
      </c>
      <c r="S6" s="56">
        <f t="shared" si="2"/>
        <v>0</v>
      </c>
      <c r="T6" s="56">
        <f t="shared" si="2"/>
        <v>0</v>
      </c>
      <c r="U6" s="56">
        <f t="shared" si="2"/>
        <v>0</v>
      </c>
      <c r="V6" s="57">
        <f t="shared" si="2"/>
        <v>0</v>
      </c>
    </row>
    <row r="7" spans="2:22" x14ac:dyDescent="0.3">
      <c r="B7" s="16" t="s">
        <v>58</v>
      </c>
      <c r="C7" s="53">
        <v>8.6738794043778302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81" t="s">
        <v>65</v>
      </c>
      <c r="N7" s="56">
        <f>C9+C10</f>
        <v>12.53492891465789</v>
      </c>
      <c r="O7" s="56">
        <f>D9+D10</f>
        <v>31.205996854572263</v>
      </c>
      <c r="P7" s="56">
        <f t="shared" ref="P7:V7" si="3">E9+E10</f>
        <v>39.567590186968275</v>
      </c>
      <c r="Q7" s="56">
        <f t="shared" si="3"/>
        <v>54.983927649607594</v>
      </c>
      <c r="R7" s="56">
        <f t="shared" si="3"/>
        <v>70.515610070715439</v>
      </c>
      <c r="S7" s="56">
        <f t="shared" si="3"/>
        <v>85.282201314029805</v>
      </c>
      <c r="T7" s="56">
        <f t="shared" si="3"/>
        <v>123.44591353315133</v>
      </c>
      <c r="U7" s="56">
        <f t="shared" si="3"/>
        <v>144.67958998115364</v>
      </c>
      <c r="V7" s="57">
        <f t="shared" si="3"/>
        <v>162.81388221812267</v>
      </c>
    </row>
    <row r="8" spans="2:22" x14ac:dyDescent="0.3">
      <c r="B8" s="16" t="s">
        <v>83</v>
      </c>
      <c r="C8" s="53">
        <v>12.54111477599999</v>
      </c>
      <c r="D8" s="56">
        <v>6.8087513218090745</v>
      </c>
      <c r="E8" s="56">
        <v>4.4222513219809043</v>
      </c>
      <c r="F8" s="56">
        <v>2.0357513220763637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81" t="s">
        <v>66</v>
      </c>
      <c r="N8" s="56">
        <f>C13</f>
        <v>34.788272598718017</v>
      </c>
      <c r="O8" s="56">
        <f t="shared" ref="O8:V8" si="4">D13</f>
        <v>52.528131542454815</v>
      </c>
      <c r="P8" s="56">
        <f t="shared" si="4"/>
        <v>70.35428853907699</v>
      </c>
      <c r="Q8" s="56">
        <f t="shared" si="4"/>
        <v>92.759915942276507</v>
      </c>
      <c r="R8" s="56">
        <f t="shared" si="4"/>
        <v>115.11869795247637</v>
      </c>
      <c r="S8" s="56">
        <f t="shared" si="4"/>
        <v>141.36278285475242</v>
      </c>
      <c r="T8" s="56">
        <f t="shared" si="4"/>
        <v>175.1170701849511</v>
      </c>
      <c r="U8" s="56">
        <f t="shared" si="4"/>
        <v>209.95540272394541</v>
      </c>
      <c r="V8" s="57">
        <f t="shared" si="4"/>
        <v>251.35810537530605</v>
      </c>
    </row>
    <row r="9" spans="2:22" x14ac:dyDescent="0.3">
      <c r="B9" s="46" t="s">
        <v>78</v>
      </c>
      <c r="C9" s="54">
        <v>5.97194223859207</v>
      </c>
      <c r="D9" s="55">
        <v>21.226573832516138</v>
      </c>
      <c r="E9" s="55">
        <v>26.535718512881992</v>
      </c>
      <c r="F9" s="55">
        <v>37.011464333690988</v>
      </c>
      <c r="G9" s="55">
        <v>47.843952408264968</v>
      </c>
      <c r="H9" s="55">
        <v>58.217873757712105</v>
      </c>
      <c r="I9" s="55">
        <v>89.469423229397634</v>
      </c>
      <c r="J9" s="55">
        <v>105.45401034105006</v>
      </c>
      <c r="K9" s="79">
        <v>123.86400804838392</v>
      </c>
      <c r="M9" s="81" t="s">
        <v>91</v>
      </c>
      <c r="N9" s="56">
        <f>C11+C12</f>
        <v>0</v>
      </c>
      <c r="O9" s="56">
        <f t="shared" ref="O9:V9" si="5">D11+D12</f>
        <v>9.6130183583369195</v>
      </c>
      <c r="P9" s="56">
        <f t="shared" si="5"/>
        <v>19.977763464149014</v>
      </c>
      <c r="Q9" s="56">
        <f t="shared" si="5"/>
        <v>35.250973896554036</v>
      </c>
      <c r="R9" s="56">
        <f t="shared" si="5"/>
        <v>51.422024118786155</v>
      </c>
      <c r="S9" s="56">
        <f t="shared" si="5"/>
        <v>67.207792498424567</v>
      </c>
      <c r="T9" s="56">
        <f t="shared" si="5"/>
        <v>80.622881653439862</v>
      </c>
      <c r="U9" s="56">
        <f t="shared" si="5"/>
        <v>80.668596669145458</v>
      </c>
      <c r="V9" s="57">
        <f t="shared" si="5"/>
        <v>80.668596669038408</v>
      </c>
    </row>
    <row r="10" spans="2:22" x14ac:dyDescent="0.3">
      <c r="B10" s="16" t="s">
        <v>79</v>
      </c>
      <c r="C10" s="53">
        <v>6.5629866760658189</v>
      </c>
      <c r="D10" s="56">
        <v>9.9794230220561229</v>
      </c>
      <c r="E10" s="56">
        <v>13.031871674086279</v>
      </c>
      <c r="F10" s="56">
        <v>17.97246331591661</v>
      </c>
      <c r="G10" s="56">
        <v>22.671657662450464</v>
      </c>
      <c r="H10" s="56">
        <v>27.064327556317696</v>
      </c>
      <c r="I10" s="56">
        <v>33.9764903037537</v>
      </c>
      <c r="J10" s="56">
        <v>39.225579640103575</v>
      </c>
      <c r="K10" s="57">
        <v>38.949874169738735</v>
      </c>
      <c r="M10" s="81" t="s">
        <v>37</v>
      </c>
      <c r="N10" s="56">
        <f t="shared" ref="N10:V10" si="6">C19</f>
        <v>63.525599491615679</v>
      </c>
      <c r="O10" s="56">
        <f t="shared" si="6"/>
        <v>63.525599509883868</v>
      </c>
      <c r="P10" s="56">
        <f t="shared" si="6"/>
        <v>63.525599395735647</v>
      </c>
      <c r="Q10" s="56">
        <f t="shared" si="6"/>
        <v>63.525599680831803</v>
      </c>
      <c r="R10" s="56">
        <f t="shared" si="6"/>
        <v>63.525599699676285</v>
      </c>
      <c r="S10" s="56">
        <f t="shared" si="6"/>
        <v>63.525598298698519</v>
      </c>
      <c r="T10" s="56">
        <f t="shared" si="6"/>
        <v>63.525599852832777</v>
      </c>
      <c r="U10" s="56">
        <f t="shared" si="6"/>
        <v>63.525599068560773</v>
      </c>
      <c r="V10" s="57">
        <f t="shared" si="6"/>
        <v>63.52558247272691</v>
      </c>
    </row>
    <row r="11" spans="2:22" x14ac:dyDescent="0.3">
      <c r="B11" s="16" t="s">
        <v>76</v>
      </c>
      <c r="C11" s="53">
        <v>0</v>
      </c>
      <c r="D11" s="56">
        <v>6.9072818888924772</v>
      </c>
      <c r="E11" s="56">
        <v>16.345810815317375</v>
      </c>
      <c r="F11" s="56">
        <v>28.145710573814892</v>
      </c>
      <c r="G11" s="56">
        <v>40.541721480152844</v>
      </c>
      <c r="H11" s="56">
        <v>52.552450549423391</v>
      </c>
      <c r="I11" s="56">
        <v>62.259709706691886</v>
      </c>
      <c r="J11" s="56">
        <v>62.259709706695901</v>
      </c>
      <c r="K11" s="57">
        <v>62.259709706644415</v>
      </c>
      <c r="M11" s="82" t="s">
        <v>35</v>
      </c>
      <c r="N11" s="59">
        <f t="shared" ref="N11:V11" si="7">C43</f>
        <v>7.5937610677679972</v>
      </c>
      <c r="O11" s="59">
        <f t="shared" si="7"/>
        <v>8.0083513092743956</v>
      </c>
      <c r="P11" s="59">
        <f t="shared" si="7"/>
        <v>8.0083513092743956</v>
      </c>
      <c r="Q11" s="59">
        <f t="shared" si="7"/>
        <v>8.0083513092743956</v>
      </c>
      <c r="R11" s="59">
        <f t="shared" si="7"/>
        <v>8.0083513092743956</v>
      </c>
      <c r="S11" s="59">
        <f t="shared" si="7"/>
        <v>8.0083513092743956</v>
      </c>
      <c r="T11" s="59">
        <f t="shared" si="7"/>
        <v>8.0083513092743956</v>
      </c>
      <c r="U11" s="59">
        <f t="shared" si="7"/>
        <v>8.0083513092743956</v>
      </c>
      <c r="V11" s="60">
        <f t="shared" si="7"/>
        <v>8.0083513092743956</v>
      </c>
    </row>
    <row r="12" spans="2:22" x14ac:dyDescent="0.3">
      <c r="B12" s="16" t="s">
        <v>75</v>
      </c>
      <c r="C12" s="53">
        <v>0</v>
      </c>
      <c r="D12" s="56">
        <v>2.7057364694444432</v>
      </c>
      <c r="E12" s="56">
        <v>3.6319526488316383</v>
      </c>
      <c r="F12" s="56">
        <v>7.1052633227391473</v>
      </c>
      <c r="G12" s="56">
        <v>10.88030263863331</v>
      </c>
      <c r="H12" s="56">
        <v>14.655341949001169</v>
      </c>
      <c r="I12" s="56">
        <v>18.363171946747983</v>
      </c>
      <c r="J12" s="56">
        <v>18.408886962449554</v>
      </c>
      <c r="K12" s="57">
        <v>18.408886962393986</v>
      </c>
      <c r="M12" s="31"/>
    </row>
    <row r="13" spans="2:22" x14ac:dyDescent="0.3">
      <c r="B13" s="16" t="s">
        <v>66</v>
      </c>
      <c r="C13" s="53">
        <v>34.788272598718017</v>
      </c>
      <c r="D13" s="56">
        <v>52.528131542454815</v>
      </c>
      <c r="E13" s="56">
        <v>70.35428853907699</v>
      </c>
      <c r="F13" s="56">
        <v>92.759915942276507</v>
      </c>
      <c r="G13" s="56">
        <v>115.11869795247637</v>
      </c>
      <c r="H13" s="56">
        <v>141.36278285475242</v>
      </c>
      <c r="I13" s="56">
        <v>175.1170701849511</v>
      </c>
      <c r="J13" s="56">
        <v>209.95540272394541</v>
      </c>
      <c r="K13" s="57">
        <v>251.35810537530605</v>
      </c>
      <c r="M13" t="s">
        <v>90</v>
      </c>
      <c r="N13" s="111" t="s">
        <v>87</v>
      </c>
      <c r="O13" s="112"/>
      <c r="P13" s="112"/>
      <c r="Q13" s="112"/>
      <c r="R13" s="112"/>
      <c r="S13" s="112"/>
      <c r="T13" s="112"/>
      <c r="U13" s="112"/>
      <c r="V13" s="113"/>
    </row>
    <row r="14" spans="2:22" x14ac:dyDescent="0.3">
      <c r="B14" s="16" t="s">
        <v>86</v>
      </c>
      <c r="C14" s="53">
        <v>0.46126655999999999</v>
      </c>
      <c r="D14" s="56">
        <v>0.46126655999999999</v>
      </c>
      <c r="E14" s="56">
        <v>0.46126655999999999</v>
      </c>
      <c r="F14" s="56">
        <v>0.46126655999999999</v>
      </c>
      <c r="G14" s="56">
        <v>0.46126655999999999</v>
      </c>
      <c r="H14" s="56">
        <v>0.46126655999999999</v>
      </c>
      <c r="I14" s="56">
        <v>0.46126655999999999</v>
      </c>
      <c r="J14" s="56">
        <v>0.46126655999999999</v>
      </c>
      <c r="K14" s="57">
        <v>0.46126655999999999</v>
      </c>
      <c r="M14" s="88" t="s">
        <v>99</v>
      </c>
      <c r="N14" s="30">
        <v>2020</v>
      </c>
      <c r="O14" s="27">
        <v>2025</v>
      </c>
      <c r="P14" s="27">
        <v>2030</v>
      </c>
      <c r="Q14" s="27">
        <v>2035</v>
      </c>
      <c r="R14" s="27">
        <v>2040</v>
      </c>
      <c r="S14" s="27">
        <v>2045</v>
      </c>
      <c r="T14" s="27">
        <v>2050</v>
      </c>
      <c r="U14" s="27">
        <v>2055</v>
      </c>
      <c r="V14" s="28">
        <v>2060</v>
      </c>
    </row>
    <row r="15" spans="2:22" x14ac:dyDescent="0.3">
      <c r="B15" s="16" t="s">
        <v>81</v>
      </c>
      <c r="C15" s="53">
        <v>2.3799584888399989</v>
      </c>
      <c r="D15" s="56">
        <v>2.3799584888399989</v>
      </c>
      <c r="E15" s="56">
        <v>2.3799584888399989</v>
      </c>
      <c r="F15" s="56">
        <v>2.3799584888399989</v>
      </c>
      <c r="G15" s="56">
        <v>2.3799584888399989</v>
      </c>
      <c r="H15" s="56">
        <v>2.3799584888399989</v>
      </c>
      <c r="I15" s="56">
        <v>2.3799584888399989</v>
      </c>
      <c r="J15" s="56">
        <v>2.3799584888399989</v>
      </c>
      <c r="K15" s="57">
        <v>2.3799584888399989</v>
      </c>
      <c r="M15" s="80" t="s">
        <v>21</v>
      </c>
      <c r="N15" s="55">
        <f>N4</f>
        <v>408.89148289080953</v>
      </c>
      <c r="O15" s="55">
        <f t="shared" ref="O15:V15" si="8">O4</f>
        <v>406.42389798240112</v>
      </c>
      <c r="P15" s="55">
        <f t="shared" si="8"/>
        <v>372.68129609139163</v>
      </c>
      <c r="Q15" s="55">
        <f t="shared" si="8"/>
        <v>304.2083033181072</v>
      </c>
      <c r="R15" s="55">
        <f t="shared" si="8"/>
        <v>243.34978366939993</v>
      </c>
      <c r="S15" s="55">
        <f t="shared" si="8"/>
        <v>164.05423014145512</v>
      </c>
      <c r="T15" s="55">
        <f t="shared" si="8"/>
        <v>74.571009277062529</v>
      </c>
      <c r="U15" s="55">
        <f t="shared" si="8"/>
        <v>10.217460868082199</v>
      </c>
      <c r="V15" s="79">
        <f t="shared" si="8"/>
        <v>9.9774783288374103</v>
      </c>
    </row>
    <row r="16" spans="2:22" x14ac:dyDescent="0.3">
      <c r="B16" s="16" t="s">
        <v>82</v>
      </c>
      <c r="C16" s="53">
        <v>1.6037893462559989</v>
      </c>
      <c r="D16" s="56">
        <v>1.9621097277623976</v>
      </c>
      <c r="E16" s="56">
        <v>1.9621097277623976</v>
      </c>
      <c r="F16" s="56">
        <v>1.9621097277623976</v>
      </c>
      <c r="G16" s="56">
        <v>1.9621097277623976</v>
      </c>
      <c r="H16" s="56">
        <v>1.9621097277623976</v>
      </c>
      <c r="I16" s="56">
        <v>1.9621097277623976</v>
      </c>
      <c r="J16" s="56">
        <v>1.9621097277623976</v>
      </c>
      <c r="K16" s="57">
        <v>1.9621097277623976</v>
      </c>
      <c r="M16" s="81" t="s">
        <v>89</v>
      </c>
      <c r="N16" s="56">
        <f t="shared" ref="N16:V16" si="9">N5</f>
        <v>0.76340043125264179</v>
      </c>
      <c r="O16" s="56">
        <f t="shared" si="9"/>
        <v>0.16970570078912864</v>
      </c>
      <c r="P16" s="56">
        <f t="shared" si="9"/>
        <v>0.5379664951667632</v>
      </c>
      <c r="Q16" s="56">
        <f t="shared" si="9"/>
        <v>0.5824842494622946</v>
      </c>
      <c r="R16" s="56">
        <f t="shared" si="9"/>
        <v>0.53551500550148357</v>
      </c>
      <c r="S16" s="56">
        <f t="shared" si="9"/>
        <v>0.54109053556659359</v>
      </c>
      <c r="T16" s="56">
        <f t="shared" si="9"/>
        <v>0.4364019856230853</v>
      </c>
      <c r="U16" s="56">
        <f t="shared" si="9"/>
        <v>0.42686764606610317</v>
      </c>
      <c r="V16" s="57">
        <f t="shared" si="9"/>
        <v>4.2668222236507062E-6</v>
      </c>
    </row>
    <row r="17" spans="2:22" x14ac:dyDescent="0.3">
      <c r="B17" s="16" t="s">
        <v>84</v>
      </c>
      <c r="C17" s="53">
        <v>3.144046932672</v>
      </c>
      <c r="D17" s="56">
        <v>3.144046932672</v>
      </c>
      <c r="E17" s="56">
        <v>3.144046932672</v>
      </c>
      <c r="F17" s="56">
        <v>3.144046932672</v>
      </c>
      <c r="G17" s="56">
        <v>3.144046932672</v>
      </c>
      <c r="H17" s="56">
        <v>3.144046932672</v>
      </c>
      <c r="I17" s="56">
        <v>3.144046932672</v>
      </c>
      <c r="J17" s="56">
        <v>3.144046932672</v>
      </c>
      <c r="K17" s="57">
        <v>3.144046932672</v>
      </c>
      <c r="M17" s="81" t="s">
        <v>22</v>
      </c>
      <c r="N17" s="56">
        <f t="shared" ref="N17:V17" si="10">N6</f>
        <v>21.214994180377822</v>
      </c>
      <c r="O17" s="56">
        <f t="shared" si="10"/>
        <v>6.8087513218090745</v>
      </c>
      <c r="P17" s="56">
        <f t="shared" si="10"/>
        <v>4.4222513219809043</v>
      </c>
      <c r="Q17" s="56">
        <f t="shared" si="10"/>
        <v>2.0357513220763637</v>
      </c>
      <c r="R17" s="56">
        <f t="shared" si="10"/>
        <v>0</v>
      </c>
      <c r="S17" s="56">
        <f t="shared" si="10"/>
        <v>0</v>
      </c>
      <c r="T17" s="56">
        <f t="shared" si="10"/>
        <v>0</v>
      </c>
      <c r="U17" s="56">
        <f t="shared" si="10"/>
        <v>0</v>
      </c>
      <c r="V17" s="57">
        <f t="shared" si="10"/>
        <v>0</v>
      </c>
    </row>
    <row r="18" spans="2:22" x14ac:dyDescent="0.3">
      <c r="B18" s="26" t="s">
        <v>80</v>
      </c>
      <c r="C18" s="53">
        <v>4.69974E-3</v>
      </c>
      <c r="D18" s="56">
        <v>6.0969599999999999E-2</v>
      </c>
      <c r="E18" s="56">
        <v>6.0969599999999999E-2</v>
      </c>
      <c r="F18" s="56">
        <v>6.0969599999999999E-2</v>
      </c>
      <c r="G18" s="56">
        <v>6.0969599999999999E-2</v>
      </c>
      <c r="H18" s="56">
        <v>6.0969599999999999E-2</v>
      </c>
      <c r="I18" s="56">
        <v>6.0969599999999999E-2</v>
      </c>
      <c r="J18" s="56">
        <v>6.0969599999999999E-2</v>
      </c>
      <c r="K18" s="57">
        <v>6.0969599999999999E-2</v>
      </c>
      <c r="M18" s="82" t="s">
        <v>98</v>
      </c>
      <c r="N18" s="59">
        <f>N7+N8+N9+N10+N11</f>
        <v>118.44256207275959</v>
      </c>
      <c r="O18" s="59">
        <f t="shared" ref="O18:V18" si="11">O7+O8+O9+O10+O11</f>
        <v>164.88109757452224</v>
      </c>
      <c r="P18" s="59">
        <f t="shared" si="11"/>
        <v>201.4335928952043</v>
      </c>
      <c r="Q18" s="59">
        <f t="shared" si="11"/>
        <v>254.52876847854432</v>
      </c>
      <c r="R18" s="59">
        <f t="shared" si="11"/>
        <v>308.59028315092866</v>
      </c>
      <c r="S18" s="59">
        <f t="shared" si="11"/>
        <v>365.38672627517974</v>
      </c>
      <c r="T18" s="59">
        <f t="shared" si="11"/>
        <v>450.71981653364946</v>
      </c>
      <c r="U18" s="59">
        <f t="shared" si="11"/>
        <v>506.83753975207975</v>
      </c>
      <c r="V18" s="60">
        <f t="shared" si="11"/>
        <v>566.37451804446846</v>
      </c>
    </row>
    <row r="19" spans="2:22" x14ac:dyDescent="0.3">
      <c r="B19" s="47" t="s">
        <v>37</v>
      </c>
      <c r="C19" s="54">
        <v>63.525599491615679</v>
      </c>
      <c r="D19" s="55">
        <v>63.525599509883868</v>
      </c>
      <c r="E19" s="55">
        <v>63.525599395735647</v>
      </c>
      <c r="F19" s="55">
        <v>63.525599680831803</v>
      </c>
      <c r="G19" s="55">
        <v>63.525599699676285</v>
      </c>
      <c r="H19" s="55">
        <v>63.525598298698519</v>
      </c>
      <c r="I19" s="55">
        <v>63.525599852832777</v>
      </c>
      <c r="J19" s="55">
        <v>63.525599068560773</v>
      </c>
      <c r="K19" s="79">
        <v>63.52558247272691</v>
      </c>
      <c r="M19" s="81" t="s">
        <v>100</v>
      </c>
      <c r="N19" s="12">
        <f>N18/SUM(N15:N18)</f>
        <v>0.21561966112465053</v>
      </c>
      <c r="O19" s="12">
        <f t="shared" ref="O19:V19" si="12">O18/SUM(O15:O18)</f>
        <v>0.28512159018046423</v>
      </c>
      <c r="P19" s="12">
        <f t="shared" si="12"/>
        <v>0.34785400119689974</v>
      </c>
      <c r="Q19" s="12">
        <f t="shared" si="12"/>
        <v>0.45341829878095397</v>
      </c>
      <c r="R19" s="12">
        <f t="shared" si="12"/>
        <v>0.55855913510438704</v>
      </c>
      <c r="S19" s="12">
        <f t="shared" si="12"/>
        <v>0.6894322711050882</v>
      </c>
      <c r="T19" s="12">
        <f t="shared" si="12"/>
        <v>0.85732637136354817</v>
      </c>
      <c r="U19" s="12">
        <f t="shared" si="12"/>
        <v>0.97943052855202239</v>
      </c>
      <c r="V19" s="13">
        <f t="shared" si="12"/>
        <v>0.98268856083681844</v>
      </c>
    </row>
    <row r="20" spans="2:22" x14ac:dyDescent="0.3">
      <c r="B20" s="47" t="s">
        <v>36</v>
      </c>
      <c r="C20" s="90">
        <v>549.31243957519951</v>
      </c>
      <c r="D20" s="84">
        <v>578.28345257952162</v>
      </c>
      <c r="E20" s="84">
        <v>579.07510680374367</v>
      </c>
      <c r="F20" s="84">
        <v>561.35530736819021</v>
      </c>
      <c r="G20" s="84">
        <v>552.47558182583009</v>
      </c>
      <c r="H20" s="84">
        <v>529.98204695220147</v>
      </c>
      <c r="I20" s="84">
        <v>525.72722779633511</v>
      </c>
      <c r="J20" s="84">
        <v>517.48186826622793</v>
      </c>
      <c r="K20" s="85">
        <v>576.35200064012804</v>
      </c>
      <c r="M20" s="82" t="s">
        <v>101</v>
      </c>
      <c r="N20" s="14">
        <f>N15/SUM(N15:N18)</f>
        <v>0.74436960358483439</v>
      </c>
      <c r="O20" s="14">
        <f t="shared" ref="O20:V20" si="13">O15/SUM(O15:O18)</f>
        <v>0.70281087271213682</v>
      </c>
      <c r="P20" s="14">
        <f t="shared" si="13"/>
        <v>0.64358023978692336</v>
      </c>
      <c r="Q20" s="14">
        <f t="shared" si="13"/>
        <v>0.54191756865064866</v>
      </c>
      <c r="R20" s="14">
        <f t="shared" si="13"/>
        <v>0.44047156412808997</v>
      </c>
      <c r="S20" s="14">
        <f t="shared" si="13"/>
        <v>0.30954676877243542</v>
      </c>
      <c r="T20" s="14">
        <f t="shared" si="13"/>
        <v>0.14184353659908039</v>
      </c>
      <c r="U20" s="14">
        <f t="shared" si="13"/>
        <v>1.974457752947904E-2</v>
      </c>
      <c r="V20" s="15">
        <f t="shared" si="13"/>
        <v>1.7311431760028379E-2</v>
      </c>
    </row>
    <row r="22" spans="2:22" x14ac:dyDescent="0.3">
      <c r="B22" s="33" t="s">
        <v>139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48" t="s">
        <v>92</v>
      </c>
      <c r="N22" s="86">
        <f>Consommation!N13</f>
        <v>467.67852966102282</v>
      </c>
      <c r="O22" s="86">
        <f>Consommation!O13</f>
        <v>459.79183954852982</v>
      </c>
      <c r="P22" s="86">
        <f>Consommation!P13</f>
        <v>458.22243848777509</v>
      </c>
      <c r="Q22" s="86">
        <f>Consommation!Q13</f>
        <v>470.92501974207153</v>
      </c>
      <c r="R22" s="86">
        <f>Consommation!R13</f>
        <v>480.99574410724807</v>
      </c>
      <c r="S22" s="86">
        <f>Consommation!S13</f>
        <v>488.27087151813743</v>
      </c>
      <c r="T22" s="86">
        <f>Consommation!T13</f>
        <v>518.65744796656918</v>
      </c>
      <c r="U22" s="86">
        <f>Consommation!U13</f>
        <v>521.39152816481328</v>
      </c>
      <c r="V22" s="87">
        <f>Consommation!V13</f>
        <v>539.32625136688046</v>
      </c>
    </row>
    <row r="23" spans="2:22" x14ac:dyDescent="0.3">
      <c r="B23" s="17" t="s">
        <v>64</v>
      </c>
      <c r="C23" s="29">
        <v>3.0651016594135938</v>
      </c>
      <c r="D23" s="24">
        <v>3.8974784886294738</v>
      </c>
      <c r="E23" s="24">
        <v>5.8269644620164094</v>
      </c>
      <c r="F23" s="24">
        <v>5.8352698011365893</v>
      </c>
      <c r="G23" s="24">
        <v>6.5159971042188616</v>
      </c>
      <c r="H23" s="24">
        <v>6.7480535497752303</v>
      </c>
      <c r="I23" s="24">
        <v>6.5746624775867568</v>
      </c>
      <c r="J23" s="24">
        <v>7.0219030920202634</v>
      </c>
      <c r="K23" s="25">
        <v>10.229505755219035</v>
      </c>
    </row>
    <row r="24" spans="2:22" x14ac:dyDescent="0.3">
      <c r="B24" s="19" t="s">
        <v>63</v>
      </c>
      <c r="C24" s="21">
        <v>2.145640051332701E-6</v>
      </c>
      <c r="D24" s="22">
        <v>3.8727727012748194E-6</v>
      </c>
      <c r="E24" s="22">
        <v>6.9860075664623151E-6</v>
      </c>
      <c r="F24" s="22">
        <v>9.2862405518604793E-2</v>
      </c>
      <c r="G24" s="22">
        <v>9.50001206518261E-2</v>
      </c>
      <c r="H24" s="22">
        <v>0.10265244027452798</v>
      </c>
      <c r="I24" s="22">
        <v>9.4838668322510158E-2</v>
      </c>
      <c r="J24" s="22">
        <v>1.1521707217119533E-5</v>
      </c>
      <c r="K24" s="23">
        <v>1.0256358368418411E-5</v>
      </c>
    </row>
    <row r="26" spans="2:22" x14ac:dyDescent="0.3">
      <c r="B26" s="33" t="s">
        <v>97</v>
      </c>
      <c r="C26" s="30">
        <v>2020</v>
      </c>
      <c r="D26" s="27">
        <v>2025</v>
      </c>
      <c r="E26" s="27">
        <v>2030</v>
      </c>
      <c r="F26" s="27">
        <v>2035</v>
      </c>
      <c r="G26" s="27">
        <v>2040</v>
      </c>
      <c r="H26" s="27">
        <v>2045</v>
      </c>
      <c r="I26" s="27">
        <v>2050</v>
      </c>
      <c r="J26" s="27">
        <v>2055</v>
      </c>
      <c r="K26" s="28">
        <v>2060</v>
      </c>
    </row>
    <row r="27" spans="2:22" x14ac:dyDescent="0.3">
      <c r="B27" s="17" t="s">
        <v>118</v>
      </c>
      <c r="C27" s="29">
        <v>0</v>
      </c>
      <c r="D27" s="24">
        <v>1.8534565533826215</v>
      </c>
      <c r="E27" s="24">
        <v>11.743900484111334</v>
      </c>
      <c r="F27" s="24">
        <v>22.056779259988613</v>
      </c>
      <c r="G27" s="24">
        <v>31.264298172508202</v>
      </c>
      <c r="H27" s="24">
        <v>38.752577211068072</v>
      </c>
      <c r="I27" s="24">
        <v>62.26360566204692</v>
      </c>
      <c r="J27" s="24">
        <v>64.162512165406213</v>
      </c>
      <c r="K27" s="25">
        <v>76.601272655438507</v>
      </c>
    </row>
    <row r="28" spans="2:22" x14ac:dyDescent="0.3">
      <c r="B28" s="19" t="s">
        <v>132</v>
      </c>
      <c r="C28" s="21">
        <v>0</v>
      </c>
      <c r="D28" s="22">
        <v>7.52482412980142</v>
      </c>
      <c r="E28" s="22">
        <v>14.388175479358694</v>
      </c>
      <c r="F28" s="22">
        <v>20.630664671400055</v>
      </c>
      <c r="G28" s="22">
        <v>27.148533485518545</v>
      </c>
      <c r="H28" s="22">
        <v>34.116078241041741</v>
      </c>
      <c r="I28" s="22">
        <v>40.572995177532299</v>
      </c>
      <c r="J28" s="22">
        <v>40.695251848104697</v>
      </c>
      <c r="K28" s="23">
        <v>41.524416198232544</v>
      </c>
    </row>
    <row r="31" spans="2:22" x14ac:dyDescent="0.3">
      <c r="C31" s="114" t="s">
        <v>87</v>
      </c>
      <c r="D31" s="115"/>
      <c r="E31" s="115"/>
      <c r="F31" s="115"/>
      <c r="G31" s="115"/>
      <c r="H31" s="115"/>
      <c r="I31" s="115"/>
      <c r="J31" s="115"/>
      <c r="K31" s="116"/>
    </row>
    <row r="32" spans="2:22" x14ac:dyDescent="0.3">
      <c r="B32" s="48" t="s">
        <v>88</v>
      </c>
      <c r="C32" s="27">
        <v>2020</v>
      </c>
      <c r="D32" s="27">
        <v>2025</v>
      </c>
      <c r="E32" s="27">
        <v>2030</v>
      </c>
      <c r="F32" s="27">
        <v>2035</v>
      </c>
      <c r="G32" s="27">
        <v>2040</v>
      </c>
      <c r="H32" s="27">
        <v>2045</v>
      </c>
      <c r="I32" s="27">
        <v>2050</v>
      </c>
      <c r="J32" s="27">
        <v>2055</v>
      </c>
      <c r="K32" s="28">
        <v>2060</v>
      </c>
    </row>
    <row r="33" spans="2:11" x14ac:dyDescent="0.3">
      <c r="B33" s="33" t="s">
        <v>73</v>
      </c>
      <c r="C33" s="66">
        <v>5.97194223859207</v>
      </c>
      <c r="D33" s="66">
        <v>21.226573832486423</v>
      </c>
      <c r="E33" s="66">
        <v>26.535718512517125</v>
      </c>
      <c r="F33" s="66">
        <v>37.011464332786922</v>
      </c>
      <c r="G33" s="66">
        <v>47.843952406886416</v>
      </c>
      <c r="H33" s="66">
        <v>57.060810814593694</v>
      </c>
      <c r="I33" s="66">
        <v>44.192839645862534</v>
      </c>
      <c r="J33" s="66">
        <v>53.212527904912037</v>
      </c>
      <c r="K33" s="67">
        <v>71.622525603433957</v>
      </c>
    </row>
    <row r="34" spans="2:11" x14ac:dyDescent="0.3">
      <c r="B34" s="44" t="s">
        <v>74</v>
      </c>
      <c r="C34" s="68">
        <v>0</v>
      </c>
      <c r="D34" s="68">
        <v>2.9715836273000003E-11</v>
      </c>
      <c r="E34" s="68">
        <v>3.6486650233299997E-10</v>
      </c>
      <c r="F34" s="68">
        <v>9.0406878534099996E-10</v>
      </c>
      <c r="G34" s="68">
        <v>1.3785493384420001E-9</v>
      </c>
      <c r="H34" s="68">
        <v>1.157062943118409</v>
      </c>
      <c r="I34" s="68">
        <v>45.2765835835351</v>
      </c>
      <c r="J34" s="68">
        <v>52.241482436138021</v>
      </c>
      <c r="K34" s="69">
        <v>52.241482444949966</v>
      </c>
    </row>
    <row r="35" spans="2:11" x14ac:dyDescent="0.3">
      <c r="B35" s="78" t="s">
        <v>72</v>
      </c>
      <c r="C35" s="70">
        <v>5.97194223859207</v>
      </c>
      <c r="D35" s="70">
        <v>21.226573832516138</v>
      </c>
      <c r="E35" s="70">
        <v>26.535718512881992</v>
      </c>
      <c r="F35" s="70">
        <v>37.011464333690988</v>
      </c>
      <c r="G35" s="70">
        <v>47.843952408264968</v>
      </c>
      <c r="H35" s="70">
        <v>58.217873757712105</v>
      </c>
      <c r="I35" s="70">
        <v>89.469423229397634</v>
      </c>
      <c r="J35" s="70">
        <v>105.45401034105006</v>
      </c>
      <c r="K35" s="71">
        <v>123.86400804838392</v>
      </c>
    </row>
    <row r="36" spans="2:11" x14ac:dyDescent="0.3">
      <c r="B36" s="44" t="s">
        <v>69</v>
      </c>
      <c r="C36" s="68">
        <v>4.5457780203837457</v>
      </c>
      <c r="D36" s="68">
        <v>7.7070464641009835</v>
      </c>
      <c r="E36" s="68">
        <v>10.588971067949046</v>
      </c>
      <c r="F36" s="68">
        <v>14.458420531024645</v>
      </c>
      <c r="G36" s="68">
        <v>18.169659056879937</v>
      </c>
      <c r="H36" s="68">
        <v>21.57437325600409</v>
      </c>
      <c r="I36" s="68">
        <v>27.498580147498259</v>
      </c>
      <c r="J36" s="96">
        <v>32.747669483881069</v>
      </c>
      <c r="K36" s="69">
        <v>32.471964013765835</v>
      </c>
    </row>
    <row r="37" spans="2:11" x14ac:dyDescent="0.3">
      <c r="B37" s="44" t="s">
        <v>70</v>
      </c>
      <c r="C37" s="68">
        <v>2.0172086556820736</v>
      </c>
      <c r="D37" s="68">
        <v>2.2723765579551398</v>
      </c>
      <c r="E37" s="68">
        <v>2.4429006061372336</v>
      </c>
      <c r="F37" s="68">
        <v>3.5140427848919655</v>
      </c>
      <c r="G37" s="68">
        <v>4.5019986055705283</v>
      </c>
      <c r="H37" s="68">
        <v>5.489954300313606</v>
      </c>
      <c r="I37" s="68">
        <v>6.4779101562554429</v>
      </c>
      <c r="J37" s="68">
        <v>6.4779101562225101</v>
      </c>
      <c r="K37" s="69">
        <v>6.4779101559729</v>
      </c>
    </row>
    <row r="38" spans="2:11" x14ac:dyDescent="0.3">
      <c r="B38" s="78" t="s">
        <v>71</v>
      </c>
      <c r="C38" s="70">
        <v>6.5629866760658189</v>
      </c>
      <c r="D38" s="70">
        <v>9.9794230220561229</v>
      </c>
      <c r="E38" s="70">
        <v>13.031871674086279</v>
      </c>
      <c r="F38" s="70">
        <v>17.97246331591661</v>
      </c>
      <c r="G38" s="70">
        <v>22.671657662450464</v>
      </c>
      <c r="H38" s="70">
        <v>27.064327556317696</v>
      </c>
      <c r="I38" s="70">
        <v>33.9764903037537</v>
      </c>
      <c r="J38" s="70">
        <v>39.225579640103575</v>
      </c>
      <c r="K38" s="71">
        <v>38.949874169738735</v>
      </c>
    </row>
    <row r="39" spans="2:11" x14ac:dyDescent="0.3">
      <c r="B39" s="44" t="s">
        <v>66</v>
      </c>
      <c r="C39" s="68">
        <v>34.788272598718017</v>
      </c>
      <c r="D39" s="68">
        <v>52.528131542454815</v>
      </c>
      <c r="E39" s="68">
        <v>70.35428853907699</v>
      </c>
      <c r="F39" s="68">
        <v>92.759915942276507</v>
      </c>
      <c r="G39" s="68">
        <v>115.11869795247637</v>
      </c>
      <c r="H39" s="68">
        <v>141.36278285475242</v>
      </c>
      <c r="I39" s="68">
        <v>175.1170701849511</v>
      </c>
      <c r="J39" s="68">
        <v>209.95540272394541</v>
      </c>
      <c r="K39" s="69">
        <v>251.35810537530605</v>
      </c>
    </row>
    <row r="40" spans="2:11" x14ac:dyDescent="0.3">
      <c r="B40" s="44" t="s">
        <v>76</v>
      </c>
      <c r="C40" s="68">
        <v>0</v>
      </c>
      <c r="D40" s="68">
        <v>6.9072818888924772</v>
      </c>
      <c r="E40" s="68">
        <v>16.345810815317375</v>
      </c>
      <c r="F40" s="68">
        <v>28.145710573814892</v>
      </c>
      <c r="G40" s="68">
        <v>40.541721480152844</v>
      </c>
      <c r="H40" s="68">
        <v>52.552450549423391</v>
      </c>
      <c r="I40" s="68">
        <v>62.259709706691886</v>
      </c>
      <c r="J40" s="68">
        <v>62.259709706695901</v>
      </c>
      <c r="K40" s="69">
        <v>62.259709706644415</v>
      </c>
    </row>
    <row r="41" spans="2:11" x14ac:dyDescent="0.3">
      <c r="B41" s="44" t="s">
        <v>75</v>
      </c>
      <c r="C41" s="68">
        <v>0</v>
      </c>
      <c r="D41" s="68">
        <v>2.7057364694444432</v>
      </c>
      <c r="E41" s="68">
        <v>3.6319526488316383</v>
      </c>
      <c r="F41" s="68">
        <v>7.1052633227391473</v>
      </c>
      <c r="G41" s="68">
        <v>10.88030263863331</v>
      </c>
      <c r="H41" s="68">
        <v>14.655341949001169</v>
      </c>
      <c r="I41" s="68">
        <v>18.363171946747983</v>
      </c>
      <c r="J41" s="68">
        <v>18.408886962449554</v>
      </c>
      <c r="K41" s="69">
        <v>18.408886962393986</v>
      </c>
    </row>
    <row r="42" spans="2:11" x14ac:dyDescent="0.3">
      <c r="B42" s="44" t="s">
        <v>37</v>
      </c>
      <c r="C42" s="72">
        <v>63.525599491615679</v>
      </c>
      <c r="D42" s="72">
        <v>63.525599509883868</v>
      </c>
      <c r="E42" s="72">
        <v>63.525599395735647</v>
      </c>
      <c r="F42" s="72">
        <v>63.525599680831803</v>
      </c>
      <c r="G42" s="72">
        <v>63.525599699676285</v>
      </c>
      <c r="H42" s="72">
        <v>63.525598298698519</v>
      </c>
      <c r="I42" s="72">
        <v>63.525599852832777</v>
      </c>
      <c r="J42" s="72">
        <v>63.525599068560773</v>
      </c>
      <c r="K42" s="73">
        <v>63.52558247272691</v>
      </c>
    </row>
    <row r="43" spans="2:11" x14ac:dyDescent="0.3">
      <c r="B43" s="20" t="s">
        <v>35</v>
      </c>
      <c r="C43" s="74">
        <v>7.5937610677679972</v>
      </c>
      <c r="D43" s="74">
        <v>8.0083513092743956</v>
      </c>
      <c r="E43" s="74">
        <v>8.0083513092743956</v>
      </c>
      <c r="F43" s="74">
        <v>8.0083513092743956</v>
      </c>
      <c r="G43" s="74">
        <v>8.0083513092743956</v>
      </c>
      <c r="H43" s="74">
        <v>8.0083513092743956</v>
      </c>
      <c r="I43" s="74">
        <v>8.0083513092743956</v>
      </c>
      <c r="J43" s="74">
        <v>8.0083513092743956</v>
      </c>
      <c r="K43" s="75">
        <v>8.0083513092743956</v>
      </c>
    </row>
    <row r="44" spans="2:11" x14ac:dyDescent="0.3">
      <c r="B44" s="45" t="s">
        <v>36</v>
      </c>
      <c r="C44" s="22">
        <v>118.44256207275959</v>
      </c>
      <c r="D44" s="22">
        <v>164.88109757452224</v>
      </c>
      <c r="E44" s="22">
        <v>201.4335928952043</v>
      </c>
      <c r="F44" s="22">
        <v>254.52876847854429</v>
      </c>
      <c r="G44" s="22">
        <v>308.59028315092866</v>
      </c>
      <c r="H44" s="22">
        <v>365.38672627517974</v>
      </c>
      <c r="I44" s="22">
        <v>450.71981653364952</v>
      </c>
      <c r="J44" s="22">
        <v>506.83753975207969</v>
      </c>
      <c r="K44" s="23">
        <v>566.37451804446846</v>
      </c>
    </row>
    <row r="46" spans="2:11" x14ac:dyDescent="0.3">
      <c r="B46" t="s">
        <v>144</v>
      </c>
    </row>
    <row r="48" spans="2:11" x14ac:dyDescent="0.3">
      <c r="B48" t="s">
        <v>145</v>
      </c>
    </row>
    <row r="49" spans="2:2" x14ac:dyDescent="0.3">
      <c r="B49" t="s">
        <v>146</v>
      </c>
    </row>
    <row r="50" spans="2:2" x14ac:dyDescent="0.3">
      <c r="B50" t="s">
        <v>147</v>
      </c>
    </row>
    <row r="73" spans="27:34" x14ac:dyDescent="0.3">
      <c r="AA73" s="8"/>
      <c r="AB73" s="8"/>
      <c r="AC73" s="8"/>
      <c r="AD73" s="8"/>
      <c r="AE73" s="8"/>
      <c r="AF73" s="8"/>
      <c r="AG73" s="8"/>
      <c r="AH73" s="8"/>
    </row>
  </sheetData>
  <mergeCells count="4">
    <mergeCell ref="N13:V13"/>
    <mergeCell ref="N2:V2"/>
    <mergeCell ref="C31:K31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B2:V28"/>
  <sheetViews>
    <sheetView zoomScale="70" zoomScaleNormal="70" workbookViewId="0">
      <selection activeCell="K45" sqref="K45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customWidth="1"/>
    <col min="4" max="4" width="23" customWidth="1"/>
    <col min="5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24.5546875" bestFit="1" customWidth="1"/>
    <col min="13" max="13" width="33.5546875" bestFit="1" customWidth="1"/>
  </cols>
  <sheetData>
    <row r="2" spans="2:22" x14ac:dyDescent="0.3">
      <c r="C2" s="111" t="s">
        <v>93</v>
      </c>
      <c r="D2" s="112"/>
      <c r="E2" s="112"/>
      <c r="F2" s="112"/>
      <c r="G2" s="112"/>
      <c r="H2" s="112"/>
      <c r="I2" s="112"/>
      <c r="J2" s="112"/>
      <c r="K2" s="113"/>
      <c r="L2" s="99"/>
      <c r="M2" t="s">
        <v>127</v>
      </c>
      <c r="N2" s="111" t="s">
        <v>93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89" t="s">
        <v>117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9" t="s">
        <v>117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102</v>
      </c>
      <c r="C4" s="98">
        <v>0</v>
      </c>
      <c r="D4" s="101">
        <v>3.8118592529525412</v>
      </c>
      <c r="E4" s="101">
        <v>5.5504185218314426</v>
      </c>
      <c r="F4" s="101">
        <v>5.8446756457896676</v>
      </c>
      <c r="G4" s="101">
        <v>5.7015915192363433</v>
      </c>
      <c r="H4" s="101">
        <v>5.9148646821721815</v>
      </c>
      <c r="I4" s="101">
        <v>5.9175594337750166</v>
      </c>
      <c r="J4" s="101">
        <v>5.9175778984202001</v>
      </c>
      <c r="K4" s="102">
        <v>5.9176005187187926</v>
      </c>
      <c r="M4" s="80" t="s">
        <v>119</v>
      </c>
      <c r="N4" s="54">
        <f>C4+C5</f>
        <v>48.491996159341383</v>
      </c>
      <c r="O4" s="55">
        <f t="shared" ref="O4:V4" si="0">D4+D5</f>
        <v>38.123460485042308</v>
      </c>
      <c r="P4" s="55">
        <f t="shared" si="0"/>
        <v>27.755216317385862</v>
      </c>
      <c r="Q4" s="55">
        <f t="shared" si="0"/>
        <v>23.381172530707193</v>
      </c>
      <c r="R4" s="55">
        <f t="shared" si="0"/>
        <v>19.007185486443674</v>
      </c>
      <c r="S4" s="55">
        <f t="shared" si="0"/>
        <v>16.901159501860953</v>
      </c>
      <c r="T4" s="55">
        <f t="shared" si="0"/>
        <v>14.795150170609361</v>
      </c>
      <c r="U4" s="55">
        <f t="shared" si="0"/>
        <v>14.795169628438842</v>
      </c>
      <c r="V4" s="79">
        <f t="shared" si="0"/>
        <v>14.795192258963533</v>
      </c>
    </row>
    <row r="5" spans="2:22" x14ac:dyDescent="0.3">
      <c r="B5" s="16" t="s">
        <v>103</v>
      </c>
      <c r="C5" s="103">
        <v>48.491996159341383</v>
      </c>
      <c r="D5" s="100">
        <v>34.311601232089764</v>
      </c>
      <c r="E5" s="100">
        <v>22.20479779555442</v>
      </c>
      <c r="F5" s="100">
        <v>17.536496884917526</v>
      </c>
      <c r="G5" s="100">
        <v>13.305593967207329</v>
      </c>
      <c r="H5" s="100">
        <v>10.986294819688771</v>
      </c>
      <c r="I5" s="100">
        <v>8.8775907368343443</v>
      </c>
      <c r="J5" s="100">
        <v>8.8775917300186418</v>
      </c>
      <c r="K5" s="104">
        <v>8.8775917402447408</v>
      </c>
      <c r="M5" s="81" t="s">
        <v>120</v>
      </c>
      <c r="N5" s="53">
        <f>C6+C7</f>
        <v>12.280996511604465</v>
      </c>
      <c r="O5" s="56">
        <f t="shared" ref="O5:V5" si="1">D6+D7</f>
        <v>20.040178488188022</v>
      </c>
      <c r="P5" s="56">
        <f t="shared" si="1"/>
        <v>27.806189924455978</v>
      </c>
      <c r="Q5" s="56">
        <f t="shared" si="1"/>
        <v>28.024169693403078</v>
      </c>
      <c r="R5" s="56">
        <f t="shared" si="1"/>
        <v>28.24459290471485</v>
      </c>
      <c r="S5" s="56">
        <f t="shared" si="1"/>
        <v>26.741290267911531</v>
      </c>
      <c r="T5" s="56">
        <f t="shared" si="1"/>
        <v>25.230237730451627</v>
      </c>
      <c r="U5" s="56">
        <f t="shared" si="1"/>
        <v>25.232809537548199</v>
      </c>
      <c r="V5" s="57">
        <f t="shared" si="1"/>
        <v>25.236668987137868</v>
      </c>
    </row>
    <row r="6" spans="2:22" x14ac:dyDescent="0.3">
      <c r="B6" s="16" t="s">
        <v>110</v>
      </c>
      <c r="C6" s="103">
        <v>0</v>
      </c>
      <c r="D6" s="100">
        <v>2.0069995602641595</v>
      </c>
      <c r="E6" s="100">
        <v>5.5720769993219976</v>
      </c>
      <c r="F6" s="100">
        <v>7.0182700590453315</v>
      </c>
      <c r="G6" s="100">
        <v>8.4884072782356803</v>
      </c>
      <c r="H6" s="100">
        <v>9.3765734315772793</v>
      </c>
      <c r="I6" s="100">
        <v>10.106172796898608</v>
      </c>
      <c r="J6" s="100">
        <v>10.108758375968959</v>
      </c>
      <c r="K6" s="104">
        <v>10.112628782097453</v>
      </c>
      <c r="M6" s="81" t="s">
        <v>121</v>
      </c>
      <c r="N6" s="53">
        <f>SUM(C8:C11)</f>
        <v>117.93597600011594</v>
      </c>
      <c r="O6" s="56">
        <f t="shared" ref="O6:V6" si="2">SUM(D8:D11)</f>
        <v>105.56600548045589</v>
      </c>
      <c r="P6" s="56">
        <f t="shared" si="2"/>
        <v>93.212652709590216</v>
      </c>
      <c r="Q6" s="56">
        <f t="shared" si="2"/>
        <v>85.691516741078914</v>
      </c>
      <c r="R6" s="56">
        <f t="shared" si="2"/>
        <v>78.169991560224176</v>
      </c>
      <c r="S6" s="56">
        <f t="shared" si="2"/>
        <v>73.078400691153917</v>
      </c>
      <c r="T6" s="56">
        <f t="shared" si="2"/>
        <v>67.985802595396549</v>
      </c>
      <c r="U6" s="56">
        <f t="shared" si="2"/>
        <v>67.985803433191478</v>
      </c>
      <c r="V6" s="57">
        <f t="shared" si="2"/>
        <v>67.986096657522651</v>
      </c>
    </row>
    <row r="7" spans="2:22" x14ac:dyDescent="0.3">
      <c r="B7" s="16" t="s">
        <v>111</v>
      </c>
      <c r="C7" s="103">
        <v>12.280996511604465</v>
      </c>
      <c r="D7" s="100">
        <v>18.033178927923863</v>
      </c>
      <c r="E7" s="100">
        <v>22.234112925133982</v>
      </c>
      <c r="F7" s="100">
        <v>21.005899634357746</v>
      </c>
      <c r="G7" s="100">
        <v>19.756185626479169</v>
      </c>
      <c r="H7" s="100">
        <v>17.364716836334249</v>
      </c>
      <c r="I7" s="100">
        <v>15.124064933553017</v>
      </c>
      <c r="J7" s="100">
        <v>15.124051161579242</v>
      </c>
      <c r="K7" s="104">
        <v>15.124040205040414</v>
      </c>
      <c r="M7" s="81" t="s">
        <v>122</v>
      </c>
      <c r="N7" s="53">
        <f>C12+C13</f>
        <v>25.811986001152157</v>
      </c>
      <c r="O7" s="56">
        <f t="shared" ref="O7:V7" si="3">D12+D13</f>
        <v>20.217298350600124</v>
      </c>
      <c r="P7" s="56">
        <f t="shared" si="3"/>
        <v>14.622775491242008</v>
      </c>
      <c r="Q7" s="56">
        <f t="shared" si="3"/>
        <v>14.169086499597512</v>
      </c>
      <c r="R7" s="56">
        <f t="shared" si="3"/>
        <v>13.715407781133189</v>
      </c>
      <c r="S7" s="56">
        <f t="shared" si="3"/>
        <v>13.580313916547993</v>
      </c>
      <c r="T7" s="56">
        <f t="shared" si="3"/>
        <v>13.445228315212988</v>
      </c>
      <c r="U7" s="56">
        <f t="shared" si="3"/>
        <v>13.44523192455852</v>
      </c>
      <c r="V7" s="57">
        <f t="shared" si="3"/>
        <v>13.44525381779807</v>
      </c>
    </row>
    <row r="8" spans="2:22" x14ac:dyDescent="0.3">
      <c r="B8" s="16" t="s">
        <v>104</v>
      </c>
      <c r="C8" s="103">
        <v>0</v>
      </c>
      <c r="D8" s="100">
        <v>10.073020624800996</v>
      </c>
      <c r="E8" s="100">
        <v>17.500022140990048</v>
      </c>
      <c r="F8" s="100">
        <v>16.315173653795295</v>
      </c>
      <c r="G8" s="100">
        <v>15.098218409573695</v>
      </c>
      <c r="H8" s="100">
        <v>14.465487926455401</v>
      </c>
      <c r="I8" s="100">
        <v>13.969646853545875</v>
      </c>
      <c r="J8" s="100">
        <v>13.969650052805195</v>
      </c>
      <c r="K8" s="104">
        <v>13.969855621849639</v>
      </c>
      <c r="M8" s="81" t="s">
        <v>123</v>
      </c>
      <c r="N8" s="53">
        <f>C14+C15</f>
        <v>0.32384198880763942</v>
      </c>
      <c r="O8" s="56">
        <f t="shared" ref="O8:V8" si="4">D14+D15</f>
        <v>10.52470346966517</v>
      </c>
      <c r="P8" s="56">
        <f t="shared" si="4"/>
        <v>20.724024878344753</v>
      </c>
      <c r="Q8" s="56">
        <f t="shared" si="4"/>
        <v>26.711579234803118</v>
      </c>
      <c r="R8" s="56">
        <f t="shared" si="4"/>
        <v>32.698751377532759</v>
      </c>
      <c r="S8" s="56">
        <f t="shared" si="4"/>
        <v>38.681791124238501</v>
      </c>
      <c r="T8" s="56">
        <f t="shared" si="4"/>
        <v>44.662695641926355</v>
      </c>
      <c r="U8" s="56">
        <f t="shared" si="4"/>
        <v>44.662870541752795</v>
      </c>
      <c r="V8" s="57">
        <f t="shared" si="4"/>
        <v>44.66377238390082</v>
      </c>
    </row>
    <row r="9" spans="2:22" x14ac:dyDescent="0.3">
      <c r="B9" s="16" t="s">
        <v>105</v>
      </c>
      <c r="C9" s="103">
        <v>27.431989000045188</v>
      </c>
      <c r="D9" s="100">
        <v>13.937387000015121</v>
      </c>
      <c r="E9" s="100">
        <v>3.0941889999953149</v>
      </c>
      <c r="F9" s="100">
        <v>2.661107999997173</v>
      </c>
      <c r="G9" s="100">
        <v>2.2604270000033271</v>
      </c>
      <c r="H9" s="100">
        <v>1.9763879999984786</v>
      </c>
      <c r="I9" s="100">
        <v>1.5551879999998315</v>
      </c>
      <c r="J9" s="100">
        <v>1.5551870000001544</v>
      </c>
      <c r="K9" s="104">
        <v>1.5551879999993192</v>
      </c>
      <c r="M9" s="81" t="s">
        <v>124</v>
      </c>
      <c r="N9" s="53">
        <f>C16+C17</f>
        <v>127.4017550000211</v>
      </c>
      <c r="O9" s="56">
        <f t="shared" ref="O9:V9" si="5">D16+D17</f>
        <v>121.85887199998305</v>
      </c>
      <c r="P9" s="56">
        <f t="shared" si="5"/>
        <v>116.31598900003502</v>
      </c>
      <c r="Q9" s="56">
        <f t="shared" si="5"/>
        <v>108.51298600001664</v>
      </c>
      <c r="R9" s="56">
        <f t="shared" si="5"/>
        <v>100.70998999990829</v>
      </c>
      <c r="S9" s="56">
        <f t="shared" si="5"/>
        <v>92.906989000007115</v>
      </c>
      <c r="T9" s="56">
        <f t="shared" si="5"/>
        <v>85.103988000013118</v>
      </c>
      <c r="U9" s="56">
        <f t="shared" si="5"/>
        <v>85.103988000013118</v>
      </c>
      <c r="V9" s="57">
        <f t="shared" si="5"/>
        <v>85.103988000013118</v>
      </c>
    </row>
    <row r="10" spans="2:22" x14ac:dyDescent="0.3">
      <c r="B10" s="16" t="s">
        <v>106</v>
      </c>
      <c r="C10" s="103">
        <v>0</v>
      </c>
      <c r="D10" s="100">
        <v>8.1404528556896185</v>
      </c>
      <c r="E10" s="100">
        <v>10.873771568601644</v>
      </c>
      <c r="F10" s="100">
        <v>11.322210087263048</v>
      </c>
      <c r="G10" s="100">
        <v>12.142235150679159</v>
      </c>
      <c r="H10" s="100">
        <v>12.440019764698857</v>
      </c>
      <c r="I10" s="100">
        <v>13.094981741878746</v>
      </c>
      <c r="J10" s="100">
        <v>13.094978380396308</v>
      </c>
      <c r="K10" s="104">
        <v>13.095063035678953</v>
      </c>
      <c r="M10" s="81" t="s">
        <v>126</v>
      </c>
      <c r="N10" s="53">
        <f>C18</f>
        <v>135.43197799998015</v>
      </c>
      <c r="O10" s="56">
        <f t="shared" ref="O10:V10" si="6">D18</f>
        <v>130.78796900002229</v>
      </c>
      <c r="P10" s="56">
        <f t="shared" si="6"/>
        <v>122.47197399986989</v>
      </c>
      <c r="Q10" s="56">
        <f t="shared" si="6"/>
        <v>126.74877400004792</v>
      </c>
      <c r="R10" s="56">
        <f t="shared" si="6"/>
        <v>129.51356599995773</v>
      </c>
      <c r="S10" s="56">
        <f t="shared" si="6"/>
        <v>127.90977100005283</v>
      </c>
      <c r="T10" s="56">
        <f t="shared" si="6"/>
        <v>128.4659660000143</v>
      </c>
      <c r="U10" s="56">
        <f t="shared" si="6"/>
        <v>128.46597399997131</v>
      </c>
      <c r="V10" s="57">
        <f t="shared" si="6"/>
        <v>128.4659699998268</v>
      </c>
    </row>
    <row r="11" spans="2:22" x14ac:dyDescent="0.3">
      <c r="B11" s="16" t="s">
        <v>107</v>
      </c>
      <c r="C11" s="103">
        <v>90.503987000070751</v>
      </c>
      <c r="D11" s="100">
        <v>73.415144999950144</v>
      </c>
      <c r="E11" s="100">
        <v>61.744670000003211</v>
      </c>
      <c r="F11" s="100">
        <v>55.393025000023393</v>
      </c>
      <c r="G11" s="100">
        <v>48.669110999967998</v>
      </c>
      <c r="H11" s="100">
        <v>44.196505000001181</v>
      </c>
      <c r="I11" s="100">
        <v>39.365985999972096</v>
      </c>
      <c r="J11" s="100">
        <v>39.365987999989827</v>
      </c>
      <c r="K11" s="104">
        <v>39.365989999994738</v>
      </c>
      <c r="M11" s="82" t="s">
        <v>125</v>
      </c>
      <c r="N11" s="58">
        <f>C19+C20</f>
        <v>0</v>
      </c>
      <c r="O11" s="59">
        <f t="shared" ref="O11:V11" si="7">D19+D20</f>
        <v>12.673352274573029</v>
      </c>
      <c r="P11" s="59">
        <f t="shared" si="7"/>
        <v>35.313616166851389</v>
      </c>
      <c r="Q11" s="59">
        <f t="shared" si="7"/>
        <v>57.685735042417122</v>
      </c>
      <c r="R11" s="59">
        <f>G19+G20</f>
        <v>78.936258997333439</v>
      </c>
      <c r="S11" s="59">
        <f t="shared" si="7"/>
        <v>98.471156016364603</v>
      </c>
      <c r="T11" s="59">
        <f t="shared" si="7"/>
        <v>138.96837951294489</v>
      </c>
      <c r="U11" s="59">
        <f t="shared" si="7"/>
        <v>141.69968109933905</v>
      </c>
      <c r="V11" s="60">
        <f t="shared" si="7"/>
        <v>159.62930926171762</v>
      </c>
    </row>
    <row r="12" spans="2:22" x14ac:dyDescent="0.3">
      <c r="B12" s="16" t="s">
        <v>112</v>
      </c>
      <c r="C12" s="103">
        <v>0</v>
      </c>
      <c r="D12" s="100">
        <v>2.0214703509269234</v>
      </c>
      <c r="E12" s="100">
        <v>2.9242284902961835</v>
      </c>
      <c r="F12" s="100">
        <v>3.541900500398969</v>
      </c>
      <c r="G12" s="100">
        <v>4.11421978127518</v>
      </c>
      <c r="H12" s="100">
        <v>4.7526779162519954</v>
      </c>
      <c r="I12" s="100">
        <v>5.3776393147850001</v>
      </c>
      <c r="J12" s="100">
        <v>5.3776459239864094</v>
      </c>
      <c r="K12" s="104">
        <v>5.3776658182232993</v>
      </c>
      <c r="M12" s="31"/>
    </row>
    <row r="13" spans="2:22" x14ac:dyDescent="0.3">
      <c r="B13" s="16" t="s">
        <v>113</v>
      </c>
      <c r="C13" s="103">
        <v>25.811986001152157</v>
      </c>
      <c r="D13" s="100">
        <v>18.195827999673202</v>
      </c>
      <c r="E13" s="100">
        <v>11.698547000945824</v>
      </c>
      <c r="F13" s="100">
        <v>10.627185999198543</v>
      </c>
      <c r="G13" s="100">
        <v>9.6011879998580092</v>
      </c>
      <c r="H13" s="100">
        <v>8.8276360002959979</v>
      </c>
      <c r="I13" s="100">
        <v>8.0675890004279882</v>
      </c>
      <c r="J13" s="100">
        <v>8.0675860005721098</v>
      </c>
      <c r="K13" s="104">
        <v>8.067587999574771</v>
      </c>
      <c r="M13" s="48" t="s">
        <v>92</v>
      </c>
      <c r="N13" s="90">
        <f>SUM(N4:N11)</f>
        <v>467.67852966102282</v>
      </c>
      <c r="O13" s="84">
        <f t="shared" ref="O13:V13" si="8">SUM(O4:O11)</f>
        <v>459.79183954852982</v>
      </c>
      <c r="P13" s="84">
        <f t="shared" si="8"/>
        <v>458.22243848777509</v>
      </c>
      <c r="Q13" s="84">
        <f t="shared" si="8"/>
        <v>470.92501974207153</v>
      </c>
      <c r="R13" s="84">
        <f t="shared" si="8"/>
        <v>480.99574410724807</v>
      </c>
      <c r="S13" s="84">
        <f t="shared" si="8"/>
        <v>488.27087151813743</v>
      </c>
      <c r="T13" s="84">
        <f t="shared" si="8"/>
        <v>518.65744796656918</v>
      </c>
      <c r="U13" s="84">
        <f t="shared" si="8"/>
        <v>521.39152816481328</v>
      </c>
      <c r="V13" s="85">
        <f t="shared" si="8"/>
        <v>539.32625136688046</v>
      </c>
    </row>
    <row r="14" spans="2:22" x14ac:dyDescent="0.3">
      <c r="B14" s="16" t="s">
        <v>108</v>
      </c>
      <c r="C14" s="103">
        <v>3.8776676709542469E-2</v>
      </c>
      <c r="D14" s="100">
        <v>1.8913048461270419</v>
      </c>
      <c r="E14" s="100">
        <v>5.1739718052470787</v>
      </c>
      <c r="F14" s="100">
        <v>9.3390265765284717</v>
      </c>
      <c r="G14" s="100">
        <v>13.066549315750034</v>
      </c>
      <c r="H14" s="100">
        <v>19.324957403439125</v>
      </c>
      <c r="I14" s="100">
        <v>26.779897796162928</v>
      </c>
      <c r="J14" s="100">
        <v>26.78007269612387</v>
      </c>
      <c r="K14" s="104">
        <v>26.780976534862294</v>
      </c>
      <c r="M14" s="31"/>
      <c r="N14" s="32"/>
    </row>
    <row r="15" spans="2:22" x14ac:dyDescent="0.3">
      <c r="B15" s="16" t="s">
        <v>109</v>
      </c>
      <c r="C15" s="103">
        <v>0.28506531209809693</v>
      </c>
      <c r="D15" s="100">
        <v>8.6333986235381275</v>
      </c>
      <c r="E15" s="100">
        <v>15.550053073097674</v>
      </c>
      <c r="F15" s="100">
        <v>17.372552658274646</v>
      </c>
      <c r="G15" s="100">
        <v>19.632202061782721</v>
      </c>
      <c r="H15" s="100">
        <v>19.356833720799376</v>
      </c>
      <c r="I15" s="100">
        <v>17.882797845763427</v>
      </c>
      <c r="J15" s="100">
        <v>17.882797845628925</v>
      </c>
      <c r="K15" s="104">
        <v>17.882795849038526</v>
      </c>
      <c r="M15" s="31"/>
      <c r="N15" s="32"/>
    </row>
    <row r="16" spans="2:22" x14ac:dyDescent="0.3">
      <c r="B16" s="16" t="s">
        <v>114</v>
      </c>
      <c r="C16" s="103">
        <v>25.480347999999172</v>
      </c>
      <c r="D16" s="100">
        <v>36.557659000006609</v>
      </c>
      <c r="E16" s="100">
        <v>46.526395000008513</v>
      </c>
      <c r="F16" s="100">
        <v>46.118016999997742</v>
      </c>
      <c r="G16" s="100">
        <v>45.319494999956071</v>
      </c>
      <c r="H16" s="100">
        <v>44.130819000001033</v>
      </c>
      <c r="I16" s="100">
        <v>42.551994000006559</v>
      </c>
      <c r="J16" s="100">
        <v>42.551994000006559</v>
      </c>
      <c r="K16" s="104">
        <v>42.551994000006559</v>
      </c>
      <c r="M16" s="31"/>
    </row>
    <row r="17" spans="2:22" x14ac:dyDescent="0.3">
      <c r="B17" s="16" t="s">
        <v>115</v>
      </c>
      <c r="C17" s="103">
        <v>101.92140700002193</v>
      </c>
      <c r="D17" s="100">
        <v>85.301212999976443</v>
      </c>
      <c r="E17" s="100">
        <v>69.789594000026511</v>
      </c>
      <c r="F17" s="100">
        <v>62.394969000018889</v>
      </c>
      <c r="G17" s="100">
        <v>55.390494999952224</v>
      </c>
      <c r="H17" s="100">
        <v>48.776170000006076</v>
      </c>
      <c r="I17" s="100">
        <v>42.551994000006559</v>
      </c>
      <c r="J17" s="100">
        <v>42.551994000006559</v>
      </c>
      <c r="K17" s="104">
        <v>42.551994000006559</v>
      </c>
      <c r="M17" t="s">
        <v>128</v>
      </c>
      <c r="N17" s="111" t="s">
        <v>93</v>
      </c>
      <c r="O17" s="112"/>
      <c r="P17" s="112"/>
      <c r="Q17" s="112"/>
      <c r="R17" s="112"/>
      <c r="S17" s="112"/>
      <c r="T17" s="112"/>
      <c r="U17" s="112"/>
      <c r="V17" s="113"/>
    </row>
    <row r="18" spans="2:22" x14ac:dyDescent="0.3">
      <c r="B18" s="16" t="s">
        <v>116</v>
      </c>
      <c r="C18" s="103">
        <v>135.43197799998015</v>
      </c>
      <c r="D18" s="100">
        <v>130.78796900002229</v>
      </c>
      <c r="E18" s="100">
        <v>122.47197399986989</v>
      </c>
      <c r="F18" s="100">
        <v>126.74877400004792</v>
      </c>
      <c r="G18" s="100">
        <v>129.51356599995773</v>
      </c>
      <c r="H18" s="100">
        <v>127.90977100005283</v>
      </c>
      <c r="I18" s="100">
        <v>128.4659660000143</v>
      </c>
      <c r="J18" s="100">
        <v>128.46597399997131</v>
      </c>
      <c r="K18" s="104">
        <v>128.4659699998268</v>
      </c>
      <c r="M18" s="89" t="s">
        <v>117</v>
      </c>
      <c r="N18" s="30">
        <v>2020</v>
      </c>
      <c r="O18" s="27">
        <v>2025</v>
      </c>
      <c r="P18" s="27">
        <v>2030</v>
      </c>
      <c r="Q18" s="27">
        <v>2035</v>
      </c>
      <c r="R18" s="27">
        <v>2040</v>
      </c>
      <c r="S18" s="27">
        <v>2045</v>
      </c>
      <c r="T18" s="27">
        <v>2050</v>
      </c>
      <c r="U18" s="27">
        <v>2055</v>
      </c>
      <c r="V18" s="28">
        <v>2060</v>
      </c>
    </row>
    <row r="19" spans="2:22" x14ac:dyDescent="0.3">
      <c r="B19" s="16" t="s">
        <v>118</v>
      </c>
      <c r="C19" s="103">
        <v>0</v>
      </c>
      <c r="D19" s="100">
        <v>2.5046710180846237</v>
      </c>
      <c r="E19" s="100">
        <v>15.87013578933964</v>
      </c>
      <c r="F19" s="100">
        <v>29.806458459444073</v>
      </c>
      <c r="G19" s="100">
        <v>42.249051584470543</v>
      </c>
      <c r="H19" s="100">
        <v>52.368347582524422</v>
      </c>
      <c r="I19" s="100">
        <v>84.140007651414763</v>
      </c>
      <c r="J19" s="100">
        <v>86.706097520819199</v>
      </c>
      <c r="K19" s="104">
        <v>103.51523331816014</v>
      </c>
      <c r="M19" s="80" t="s">
        <v>62</v>
      </c>
      <c r="N19" s="54">
        <f>C4+C6</f>
        <v>0</v>
      </c>
      <c r="O19" s="55">
        <f t="shared" ref="O19:V19" si="9">D4+D6</f>
        <v>5.8188588132167007</v>
      </c>
      <c r="P19" s="55">
        <f t="shared" si="9"/>
        <v>11.122495521153439</v>
      </c>
      <c r="Q19" s="55">
        <f t="shared" si="9"/>
        <v>12.862945704834999</v>
      </c>
      <c r="R19" s="55">
        <f t="shared" si="9"/>
        <v>14.189998797472024</v>
      </c>
      <c r="S19" s="55">
        <f t="shared" si="9"/>
        <v>15.291438113749461</v>
      </c>
      <c r="T19" s="55">
        <f t="shared" si="9"/>
        <v>16.023732230673623</v>
      </c>
      <c r="U19" s="55">
        <f t="shared" si="9"/>
        <v>16.026336274389159</v>
      </c>
      <c r="V19" s="79">
        <f t="shared" si="9"/>
        <v>16.030229300816245</v>
      </c>
    </row>
    <row r="20" spans="2:22" x14ac:dyDescent="0.3">
      <c r="B20" s="26" t="s">
        <v>132</v>
      </c>
      <c r="C20" s="105">
        <v>0</v>
      </c>
      <c r="D20" s="106">
        <v>10.168681256488405</v>
      </c>
      <c r="E20" s="106">
        <v>19.443480377511747</v>
      </c>
      <c r="F20" s="106">
        <v>27.879276582973048</v>
      </c>
      <c r="G20" s="106">
        <v>36.687207412862897</v>
      </c>
      <c r="H20" s="106">
        <v>46.102808433840188</v>
      </c>
      <c r="I20" s="106">
        <v>54.828371861530137</v>
      </c>
      <c r="J20" s="106">
        <v>54.993583578519861</v>
      </c>
      <c r="K20" s="107">
        <v>56.114075943557488</v>
      </c>
      <c r="M20" s="81" t="s">
        <v>112</v>
      </c>
      <c r="N20" s="53">
        <f>C12</f>
        <v>0</v>
      </c>
      <c r="O20" s="56">
        <f t="shared" ref="O20:V20" si="10">D12</f>
        <v>2.0214703509269234</v>
      </c>
      <c r="P20" s="56">
        <f t="shared" si="10"/>
        <v>2.9242284902961835</v>
      </c>
      <c r="Q20" s="56">
        <f t="shared" si="10"/>
        <v>3.541900500398969</v>
      </c>
      <c r="R20" s="56">
        <f t="shared" si="10"/>
        <v>4.11421978127518</v>
      </c>
      <c r="S20" s="56">
        <f t="shared" si="10"/>
        <v>4.7526779162519954</v>
      </c>
      <c r="T20" s="56">
        <f t="shared" si="10"/>
        <v>5.3776393147850001</v>
      </c>
      <c r="U20" s="56">
        <f t="shared" si="10"/>
        <v>5.3776459239864094</v>
      </c>
      <c r="V20" s="57">
        <f t="shared" si="10"/>
        <v>5.3776658182232993</v>
      </c>
    </row>
    <row r="21" spans="2:22" x14ac:dyDescent="0.3">
      <c r="M21" s="81" t="s">
        <v>129</v>
      </c>
      <c r="N21" s="53">
        <f>C8+C10</f>
        <v>0</v>
      </c>
      <c r="O21" s="56">
        <f t="shared" ref="O21:V21" si="11">D8+D10</f>
        <v>18.213473480490613</v>
      </c>
      <c r="P21" s="56">
        <f t="shared" si="11"/>
        <v>28.373793709591691</v>
      </c>
      <c r="Q21" s="56">
        <f t="shared" si="11"/>
        <v>27.637383741058343</v>
      </c>
      <c r="R21" s="56">
        <f t="shared" si="11"/>
        <v>27.240453560252853</v>
      </c>
      <c r="S21" s="56">
        <f t="shared" si="11"/>
        <v>26.905507691154256</v>
      </c>
      <c r="T21" s="56">
        <f t="shared" si="11"/>
        <v>27.064628595424622</v>
      </c>
      <c r="U21" s="56">
        <f t="shared" si="11"/>
        <v>27.064628433201502</v>
      </c>
      <c r="V21" s="57">
        <f t="shared" si="11"/>
        <v>27.064918657528594</v>
      </c>
    </row>
    <row r="22" spans="2:22" x14ac:dyDescent="0.3">
      <c r="B22" s="33" t="s">
        <v>140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81" t="s">
        <v>130</v>
      </c>
      <c r="N22" s="53">
        <f>C14</f>
        <v>3.8776676709542469E-2</v>
      </c>
      <c r="O22" s="56">
        <f t="shared" ref="O22:V22" si="12">D14</f>
        <v>1.8913048461270419</v>
      </c>
      <c r="P22" s="56">
        <f t="shared" si="12"/>
        <v>5.1739718052470787</v>
      </c>
      <c r="Q22" s="56">
        <f t="shared" si="12"/>
        <v>9.3390265765284717</v>
      </c>
      <c r="R22" s="56">
        <f t="shared" si="12"/>
        <v>13.066549315750034</v>
      </c>
      <c r="S22" s="56">
        <f t="shared" si="12"/>
        <v>19.324957403439125</v>
      </c>
      <c r="T22" s="56">
        <f t="shared" si="12"/>
        <v>26.779897796162928</v>
      </c>
      <c r="U22" s="56">
        <f t="shared" si="12"/>
        <v>26.78007269612387</v>
      </c>
      <c r="V22" s="57">
        <f t="shared" si="12"/>
        <v>26.780976534862294</v>
      </c>
    </row>
    <row r="23" spans="2:22" x14ac:dyDescent="0.3">
      <c r="B23" s="17" t="s">
        <v>64</v>
      </c>
      <c r="C23" s="29">
        <v>3.7840763095756289</v>
      </c>
      <c r="D23" s="24">
        <v>4.8117023927530864</v>
      </c>
      <c r="E23" s="24">
        <v>7.1937937584777085</v>
      </c>
      <c r="F23" s="24">
        <v>7.2040526061628869</v>
      </c>
      <c r="G23" s="24">
        <v>8.0444562114961631</v>
      </c>
      <c r="H23" s="24">
        <v>8.3309546865870079</v>
      </c>
      <c r="I23" s="24">
        <v>8.1168727286970075</v>
      </c>
      <c r="J23" s="24">
        <v>8.6690392784910326</v>
      </c>
      <c r="K23" s="25">
        <v>12.629088472860616</v>
      </c>
      <c r="M23" s="81" t="s">
        <v>114</v>
      </c>
      <c r="N23" s="53">
        <f>C16</f>
        <v>25.480347999999172</v>
      </c>
      <c r="O23" s="56">
        <f t="shared" ref="O23:V23" si="13">D16</f>
        <v>36.557659000006609</v>
      </c>
      <c r="P23" s="56">
        <f t="shared" si="13"/>
        <v>46.526395000008513</v>
      </c>
      <c r="Q23" s="56">
        <f t="shared" si="13"/>
        <v>46.118016999997742</v>
      </c>
      <c r="R23" s="56">
        <f t="shared" si="13"/>
        <v>45.319494999956071</v>
      </c>
      <c r="S23" s="56">
        <f t="shared" si="13"/>
        <v>44.130819000001033</v>
      </c>
      <c r="T23" s="56">
        <f t="shared" si="13"/>
        <v>42.551994000006559</v>
      </c>
      <c r="U23" s="56">
        <f t="shared" si="13"/>
        <v>42.551994000006559</v>
      </c>
      <c r="V23" s="57">
        <f t="shared" si="13"/>
        <v>42.551994000006559</v>
      </c>
    </row>
    <row r="24" spans="2:22" x14ac:dyDescent="0.3">
      <c r="B24" s="19" t="s">
        <v>63</v>
      </c>
      <c r="C24" s="21">
        <v>7.8102798168355917E-7</v>
      </c>
      <c r="D24" s="22">
        <v>9.89971636869447E-7</v>
      </c>
      <c r="E24" s="22">
        <v>1.8850551747259028E-6</v>
      </c>
      <c r="F24" s="22">
        <v>0.11019247936509015</v>
      </c>
      <c r="G24" s="22">
        <v>0.11262124810489767</v>
      </c>
      <c r="H24" s="22">
        <v>0.12160999182134606</v>
      </c>
      <c r="I24" s="22">
        <v>0.11234478409373705</v>
      </c>
      <c r="J24" s="22">
        <v>2.1779272652057287E-6</v>
      </c>
      <c r="K24" s="23">
        <v>3.5710960238784834E-6</v>
      </c>
      <c r="M24" s="81" t="s">
        <v>131</v>
      </c>
      <c r="N24" s="53">
        <f>C5+C7+C9+C11+C13+C15+C17+C18</f>
        <v>442.15940498431405</v>
      </c>
      <c r="O24" s="56">
        <f t="shared" ref="O24:V24" si="14">D5+D7+D9+D11+D13+D15+D17+D18</f>
        <v>382.61572078318898</v>
      </c>
      <c r="P24" s="56">
        <f t="shared" si="14"/>
        <v>328.78793779462683</v>
      </c>
      <c r="Q24" s="56">
        <f t="shared" si="14"/>
        <v>313.74001117683588</v>
      </c>
      <c r="R24" s="56">
        <f t="shared" si="14"/>
        <v>298.12876865520849</v>
      </c>
      <c r="S24" s="56">
        <f t="shared" si="14"/>
        <v>279.39431537717695</v>
      </c>
      <c r="T24" s="56">
        <f t="shared" si="14"/>
        <v>261.89117651657159</v>
      </c>
      <c r="U24" s="56">
        <f t="shared" si="14"/>
        <v>261.89116973776675</v>
      </c>
      <c r="V24" s="57">
        <f t="shared" si="14"/>
        <v>261.89115779372582</v>
      </c>
    </row>
    <row r="25" spans="2:22" ht="15" customHeight="1" x14ac:dyDescent="0.3">
      <c r="M25" s="81" t="str">
        <f>B19</f>
        <v>Electrolyseurs optimisés</v>
      </c>
      <c r="N25" s="53">
        <f t="shared" ref="N25:V26" si="15">C19</f>
        <v>0</v>
      </c>
      <c r="O25" s="56">
        <f t="shared" si="15"/>
        <v>2.5046710180846237</v>
      </c>
      <c r="P25" s="56">
        <f t="shared" si="15"/>
        <v>15.87013578933964</v>
      </c>
      <c r="Q25" s="56">
        <f t="shared" si="15"/>
        <v>29.806458459444073</v>
      </c>
      <c r="R25" s="56">
        <f t="shared" si="15"/>
        <v>42.249051584470543</v>
      </c>
      <c r="S25" s="56">
        <f t="shared" si="15"/>
        <v>52.368347582524422</v>
      </c>
      <c r="T25" s="56">
        <f t="shared" si="15"/>
        <v>84.140007651414763</v>
      </c>
      <c r="U25" s="56">
        <f t="shared" si="15"/>
        <v>86.706097520819199</v>
      </c>
      <c r="V25" s="57">
        <f t="shared" si="15"/>
        <v>103.51523331816014</v>
      </c>
    </row>
    <row r="26" spans="2:22" ht="15" customHeight="1" x14ac:dyDescent="0.3">
      <c r="M26" s="82" t="str">
        <f>B20</f>
        <v>Electrolyseurs quasi-base</v>
      </c>
      <c r="N26" s="58">
        <f t="shared" si="15"/>
        <v>0</v>
      </c>
      <c r="O26" s="59">
        <f t="shared" si="15"/>
        <v>10.168681256488405</v>
      </c>
      <c r="P26" s="59">
        <f>E20</f>
        <v>19.443480377511747</v>
      </c>
      <c r="Q26" s="59">
        <f t="shared" si="15"/>
        <v>27.879276582973048</v>
      </c>
      <c r="R26" s="59">
        <f t="shared" si="15"/>
        <v>36.687207412862897</v>
      </c>
      <c r="S26" s="59">
        <f t="shared" si="15"/>
        <v>46.102808433840188</v>
      </c>
      <c r="T26" s="59">
        <f t="shared" si="15"/>
        <v>54.828371861530137</v>
      </c>
      <c r="U26" s="59">
        <f>J20</f>
        <v>54.993583578519861</v>
      </c>
      <c r="V26" s="60">
        <f t="shared" si="15"/>
        <v>56.114075943557488</v>
      </c>
    </row>
    <row r="27" spans="2:22" ht="15" customHeight="1" x14ac:dyDescent="0.3"/>
    <row r="28" spans="2:22" ht="15" customHeight="1" x14ac:dyDescent="0.3">
      <c r="M28" s="47" t="s">
        <v>142</v>
      </c>
      <c r="N28" s="90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5">
        <v>0</v>
      </c>
    </row>
  </sheetData>
  <mergeCells count="3">
    <mergeCell ref="C2:K2"/>
    <mergeCell ref="N2:V2"/>
    <mergeCell ref="N17:V1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K24"/>
  <sheetViews>
    <sheetView zoomScale="70" zoomScaleNormal="70" workbookViewId="0">
      <selection activeCell="I11" sqref="I11"/>
    </sheetView>
  </sheetViews>
  <sheetFormatPr baseColWidth="10" defaultRowHeight="14.4" x14ac:dyDescent="0.3"/>
  <cols>
    <col min="1" max="1" width="3.77734375" customWidth="1"/>
    <col min="2" max="2" width="49.21875" customWidth="1"/>
    <col min="3" max="3" width="17" customWidth="1"/>
  </cols>
  <sheetData>
    <row r="1" spans="2:11" x14ac:dyDescent="0.3"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34" t="s">
        <v>135</v>
      </c>
      <c r="C2" s="30">
        <v>2020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  <c r="J2" s="27">
        <v>2055</v>
      </c>
      <c r="K2" s="28">
        <v>2060</v>
      </c>
    </row>
    <row r="3" spans="2:11" x14ac:dyDescent="0.3">
      <c r="B3" s="35" t="s">
        <v>49</v>
      </c>
      <c r="C3" s="37">
        <v>98.680629609143793</v>
      </c>
      <c r="D3" s="38">
        <v>137.72950436139101</v>
      </c>
      <c r="E3" s="38">
        <v>154.40311465257901</v>
      </c>
      <c r="F3" s="38">
        <v>145.716984469593</v>
      </c>
      <c r="G3" s="38">
        <v>147.02595655142099</v>
      </c>
      <c r="H3" s="38">
        <v>142.88879774646401</v>
      </c>
      <c r="I3" s="38">
        <v>142.055175806628</v>
      </c>
      <c r="J3" s="38">
        <v>146.75760359564799</v>
      </c>
      <c r="K3" s="39">
        <v>177.47350663902</v>
      </c>
    </row>
    <row r="4" spans="2:11" x14ac:dyDescent="0.3">
      <c r="B4" s="36" t="s">
        <v>48</v>
      </c>
      <c r="C4" s="40">
        <v>17.5082730410432</v>
      </c>
      <c r="D4" s="41">
        <v>20.152253475906601</v>
      </c>
      <c r="E4" s="41">
        <v>35.157110427470002</v>
      </c>
      <c r="F4" s="41">
        <v>57.293259606755896</v>
      </c>
      <c r="G4" s="41">
        <v>78.018377950380099</v>
      </c>
      <c r="H4" s="41">
        <v>104.379218980502</v>
      </c>
      <c r="I4" s="41">
        <v>138.08153378492599</v>
      </c>
      <c r="J4" s="41">
        <v>155.514572642605</v>
      </c>
      <c r="K4" s="42">
        <v>148.31781781579599</v>
      </c>
    </row>
    <row r="5" spans="2:11" x14ac:dyDescent="0.3">
      <c r="B5" s="34" t="s">
        <v>50</v>
      </c>
      <c r="C5" s="40">
        <f>C3-C4</f>
        <v>81.172356568100597</v>
      </c>
      <c r="D5" s="41">
        <f t="shared" ref="D5:K5" si="0">D3-D4</f>
        <v>117.5772508854844</v>
      </c>
      <c r="E5" s="41">
        <f t="shared" si="0"/>
        <v>119.246004225109</v>
      </c>
      <c r="F5" s="41">
        <f t="shared" si="0"/>
        <v>88.423724862837105</v>
      </c>
      <c r="G5" s="41">
        <f t="shared" si="0"/>
        <v>69.00757860104089</v>
      </c>
      <c r="H5" s="41">
        <f t="shared" si="0"/>
        <v>38.509578765962004</v>
      </c>
      <c r="I5" s="41">
        <f t="shared" si="0"/>
        <v>3.9736420217020054</v>
      </c>
      <c r="J5" s="41">
        <f t="shared" si="0"/>
        <v>-8.7569690469570105</v>
      </c>
      <c r="K5" s="42">
        <f t="shared" si="0"/>
        <v>29.155688823224011</v>
      </c>
    </row>
    <row r="8" spans="2:11" x14ac:dyDescent="0.3">
      <c r="C8" s="111" t="s">
        <v>94</v>
      </c>
      <c r="D8" s="112"/>
      <c r="E8" s="112"/>
      <c r="F8" s="112"/>
      <c r="G8" s="112"/>
      <c r="H8" s="112"/>
      <c r="I8" s="112"/>
      <c r="J8" s="112"/>
      <c r="K8" s="113"/>
    </row>
    <row r="9" spans="2:11" x14ac:dyDescent="0.3">
      <c r="B9" s="48" t="s">
        <v>48</v>
      </c>
      <c r="C9" s="27">
        <v>2020</v>
      </c>
      <c r="D9" s="27">
        <v>2025</v>
      </c>
      <c r="E9" s="27">
        <v>2030</v>
      </c>
      <c r="F9" s="27">
        <v>2035</v>
      </c>
      <c r="G9" s="27">
        <v>2040</v>
      </c>
      <c r="H9" s="27">
        <v>2045</v>
      </c>
      <c r="I9" s="27">
        <v>2050</v>
      </c>
      <c r="J9" s="27">
        <v>2055</v>
      </c>
      <c r="K9" s="28">
        <v>2060</v>
      </c>
    </row>
    <row r="10" spans="2:11" x14ac:dyDescent="0.3">
      <c r="B10" s="17" t="s">
        <v>51</v>
      </c>
      <c r="C10" s="91">
        <v>4.1000000000000005</v>
      </c>
      <c r="D10" s="66">
        <v>5.548</v>
      </c>
      <c r="E10" s="66">
        <v>7</v>
      </c>
      <c r="F10" s="66">
        <v>9</v>
      </c>
      <c r="G10" s="66">
        <v>11</v>
      </c>
      <c r="H10" s="66">
        <v>13</v>
      </c>
      <c r="I10" s="66">
        <v>15.000000000000002</v>
      </c>
      <c r="J10" s="66">
        <v>17</v>
      </c>
      <c r="K10" s="67">
        <v>19</v>
      </c>
    </row>
    <row r="11" spans="2:11" x14ac:dyDescent="0.3">
      <c r="B11" s="18" t="s">
        <v>52</v>
      </c>
      <c r="C11" s="92">
        <v>2.6</v>
      </c>
      <c r="D11" s="68">
        <v>3.8000000000000003</v>
      </c>
      <c r="E11" s="68">
        <v>5</v>
      </c>
      <c r="F11" s="68">
        <v>6.25</v>
      </c>
      <c r="G11" s="68">
        <v>7.5000000000000009</v>
      </c>
      <c r="H11" s="68">
        <v>8.75</v>
      </c>
      <c r="I11" s="68">
        <v>10</v>
      </c>
      <c r="J11" s="68">
        <v>11.25</v>
      </c>
      <c r="K11" s="69">
        <v>12.5</v>
      </c>
    </row>
    <row r="12" spans="2:11" x14ac:dyDescent="0.3">
      <c r="B12" s="18" t="s">
        <v>95</v>
      </c>
      <c r="C12" s="92">
        <v>1.31</v>
      </c>
      <c r="D12" s="68">
        <v>1.6540000000000001</v>
      </c>
      <c r="E12" s="68">
        <v>2</v>
      </c>
      <c r="F12" s="68">
        <v>2.5</v>
      </c>
      <c r="G12" s="68">
        <v>3</v>
      </c>
      <c r="H12" s="68">
        <v>3.5</v>
      </c>
      <c r="I12" s="68">
        <v>4</v>
      </c>
      <c r="J12" s="68">
        <v>4.5</v>
      </c>
      <c r="K12" s="69">
        <v>5</v>
      </c>
    </row>
    <row r="13" spans="2:11" x14ac:dyDescent="0.3">
      <c r="B13" s="18" t="s">
        <v>96</v>
      </c>
      <c r="C13" s="92">
        <v>1.3</v>
      </c>
      <c r="D13" s="68">
        <v>1.3</v>
      </c>
      <c r="E13" s="68">
        <v>1.3</v>
      </c>
      <c r="F13" s="68">
        <v>1.9750000000000001</v>
      </c>
      <c r="G13" s="68">
        <v>2.6500000000000004</v>
      </c>
      <c r="H13" s="68">
        <v>3.3250000000000002</v>
      </c>
      <c r="I13" s="68">
        <v>4</v>
      </c>
      <c r="J13" s="68">
        <v>4.6750000000000007</v>
      </c>
      <c r="K13" s="69">
        <v>5.3500000000000005</v>
      </c>
    </row>
    <row r="14" spans="2:11" x14ac:dyDescent="0.3">
      <c r="B14" s="18" t="s">
        <v>53</v>
      </c>
      <c r="C14" s="93">
        <v>2</v>
      </c>
      <c r="D14" s="94">
        <v>4.5</v>
      </c>
      <c r="E14" s="94">
        <v>7</v>
      </c>
      <c r="F14" s="94">
        <v>8.25</v>
      </c>
      <c r="G14" s="94">
        <v>9.5</v>
      </c>
      <c r="H14" s="94">
        <v>10.75</v>
      </c>
      <c r="I14" s="94">
        <v>12</v>
      </c>
      <c r="J14" s="94">
        <v>13.25</v>
      </c>
      <c r="K14" s="95">
        <v>14.500000000000002</v>
      </c>
    </row>
    <row r="15" spans="2:11" x14ac:dyDescent="0.3">
      <c r="B15" s="45" t="s">
        <v>36</v>
      </c>
      <c r="C15" s="59">
        <f>SUM(C10:C14)</f>
        <v>11.310000000000002</v>
      </c>
      <c r="D15" s="59">
        <f t="shared" ref="D15:K15" si="1">SUM(D10:D14)</f>
        <v>16.802</v>
      </c>
      <c r="E15" s="59">
        <f t="shared" si="1"/>
        <v>22.3</v>
      </c>
      <c r="F15" s="59">
        <f t="shared" si="1"/>
        <v>27.975000000000001</v>
      </c>
      <c r="G15" s="59">
        <f t="shared" si="1"/>
        <v>33.65</v>
      </c>
      <c r="H15" s="59">
        <f t="shared" si="1"/>
        <v>39.325000000000003</v>
      </c>
      <c r="I15" s="59">
        <f t="shared" si="1"/>
        <v>45</v>
      </c>
      <c r="J15" s="59">
        <f t="shared" si="1"/>
        <v>50.674999999999997</v>
      </c>
      <c r="K15" s="60">
        <f t="shared" si="1"/>
        <v>56.35</v>
      </c>
    </row>
    <row r="17" spans="2:11" x14ac:dyDescent="0.3">
      <c r="C17" s="111" t="s">
        <v>94</v>
      </c>
      <c r="D17" s="112"/>
      <c r="E17" s="112"/>
      <c r="F17" s="112"/>
      <c r="G17" s="112"/>
      <c r="H17" s="112"/>
      <c r="I17" s="112"/>
      <c r="J17" s="112"/>
      <c r="K17" s="113"/>
    </row>
    <row r="18" spans="2:11" x14ac:dyDescent="0.3">
      <c r="B18" s="48" t="s">
        <v>49</v>
      </c>
      <c r="C18" s="27">
        <v>2020</v>
      </c>
      <c r="D18" s="27">
        <v>2025</v>
      </c>
      <c r="E18" s="27">
        <v>2030</v>
      </c>
      <c r="F18" s="27">
        <v>2035</v>
      </c>
      <c r="G18" s="27">
        <v>2040</v>
      </c>
      <c r="H18" s="27">
        <v>2045</v>
      </c>
      <c r="I18" s="27">
        <v>2050</v>
      </c>
      <c r="J18" s="27">
        <v>2055</v>
      </c>
      <c r="K18" s="28">
        <v>2060</v>
      </c>
    </row>
    <row r="19" spans="2:11" x14ac:dyDescent="0.3">
      <c r="B19" s="17" t="s">
        <v>51</v>
      </c>
      <c r="C19" s="91">
        <v>5.48</v>
      </c>
      <c r="D19" s="66">
        <v>6.9280000000000008</v>
      </c>
      <c r="E19" s="66">
        <v>8.3800000000000008</v>
      </c>
      <c r="F19" s="66">
        <v>10.38</v>
      </c>
      <c r="G19" s="66">
        <v>12.38</v>
      </c>
      <c r="H19" s="66">
        <v>14.38</v>
      </c>
      <c r="I19" s="66">
        <v>16.380000000000003</v>
      </c>
      <c r="J19" s="66">
        <v>18.380000000000003</v>
      </c>
      <c r="K19" s="67">
        <v>20.380000000000003</v>
      </c>
    </row>
    <row r="20" spans="2:11" x14ac:dyDescent="0.3">
      <c r="B20" s="18" t="s">
        <v>52</v>
      </c>
      <c r="C20" s="92">
        <v>2.8000000000000003</v>
      </c>
      <c r="D20" s="68">
        <v>4</v>
      </c>
      <c r="E20" s="68">
        <v>5.2</v>
      </c>
      <c r="F20" s="68">
        <v>6.45</v>
      </c>
      <c r="G20" s="68">
        <v>7.7</v>
      </c>
      <c r="H20" s="68">
        <v>8.9500000000000011</v>
      </c>
      <c r="I20" s="68">
        <v>10.200000000000001</v>
      </c>
      <c r="J20" s="68">
        <v>11.450000000000001</v>
      </c>
      <c r="K20" s="69">
        <v>12.700000000000001</v>
      </c>
    </row>
    <row r="21" spans="2:11" x14ac:dyDescent="0.3">
      <c r="B21" s="18" t="s">
        <v>95</v>
      </c>
      <c r="C21" s="92">
        <v>3.2</v>
      </c>
      <c r="D21" s="68">
        <v>3.544</v>
      </c>
      <c r="E21" s="68">
        <v>3.89</v>
      </c>
      <c r="F21" s="68">
        <v>4.3900000000000006</v>
      </c>
      <c r="G21" s="68">
        <v>4.8900000000000006</v>
      </c>
      <c r="H21" s="68">
        <v>5.3900000000000006</v>
      </c>
      <c r="I21" s="68">
        <v>5.8900000000000006</v>
      </c>
      <c r="J21" s="68">
        <v>6.3900000000000006</v>
      </c>
      <c r="K21" s="69">
        <v>6.8900000000000006</v>
      </c>
    </row>
    <row r="22" spans="2:11" x14ac:dyDescent="0.3">
      <c r="B22" s="18" t="s">
        <v>96</v>
      </c>
      <c r="C22" s="92">
        <v>3.1500000000000004</v>
      </c>
      <c r="D22" s="68">
        <v>3.1500000000000004</v>
      </c>
      <c r="E22" s="68">
        <v>3.1500000000000004</v>
      </c>
      <c r="F22" s="68">
        <v>3.8250000000000002</v>
      </c>
      <c r="G22" s="68">
        <v>4.5</v>
      </c>
      <c r="H22" s="68">
        <v>5.1750000000000007</v>
      </c>
      <c r="I22" s="68">
        <v>5.8500000000000005</v>
      </c>
      <c r="J22" s="68">
        <v>6.5250000000000004</v>
      </c>
      <c r="K22" s="69">
        <v>7.2</v>
      </c>
    </row>
    <row r="23" spans="2:11" x14ac:dyDescent="0.3">
      <c r="B23" s="18" t="s">
        <v>53</v>
      </c>
      <c r="C23" s="93">
        <v>2</v>
      </c>
      <c r="D23" s="94">
        <v>4.5</v>
      </c>
      <c r="E23" s="94">
        <v>7</v>
      </c>
      <c r="F23" s="94">
        <v>8.25</v>
      </c>
      <c r="G23" s="94">
        <v>9.5</v>
      </c>
      <c r="H23" s="94">
        <v>10.75</v>
      </c>
      <c r="I23" s="94">
        <v>12</v>
      </c>
      <c r="J23" s="94">
        <v>13.25</v>
      </c>
      <c r="K23" s="95">
        <v>14.500000000000002</v>
      </c>
    </row>
    <row r="24" spans="2:11" x14ac:dyDescent="0.3">
      <c r="B24" s="45" t="s">
        <v>36</v>
      </c>
      <c r="C24" s="59">
        <f t="shared" ref="C24:K24" si="2">SUM(C19:C23)</f>
        <v>16.630000000000003</v>
      </c>
      <c r="D24" s="59">
        <f t="shared" si="2"/>
        <v>22.122</v>
      </c>
      <c r="E24" s="59">
        <f t="shared" si="2"/>
        <v>27.620000000000005</v>
      </c>
      <c r="F24" s="59">
        <f t="shared" si="2"/>
        <v>33.295000000000002</v>
      </c>
      <c r="G24" s="59">
        <f t="shared" si="2"/>
        <v>38.97</v>
      </c>
      <c r="H24" s="59">
        <f t="shared" si="2"/>
        <v>44.645000000000003</v>
      </c>
      <c r="I24" s="59">
        <f t="shared" si="2"/>
        <v>50.320000000000007</v>
      </c>
      <c r="J24" s="59">
        <f t="shared" si="2"/>
        <v>55.995000000000005</v>
      </c>
      <c r="K24" s="60">
        <f t="shared" si="2"/>
        <v>61.670000000000009</v>
      </c>
    </row>
  </sheetData>
  <mergeCells count="2">
    <mergeCell ref="C8:K8"/>
    <mergeCell ref="C17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B1:K4"/>
  <sheetViews>
    <sheetView zoomScale="70" zoomScaleNormal="70" workbookViewId="0">
      <selection activeCell="E8" sqref="E8"/>
    </sheetView>
  </sheetViews>
  <sheetFormatPr baseColWidth="10" defaultRowHeight="14.4" x14ac:dyDescent="0.3"/>
  <cols>
    <col min="1" max="1" width="3" customWidth="1"/>
    <col min="2" max="2" width="26.5546875" bestFit="1" customWidth="1"/>
    <col min="4" max="4" width="16" customWidth="1"/>
    <col min="5" max="5" width="14.77734375" customWidth="1"/>
    <col min="6" max="6" width="18.21875" customWidth="1"/>
    <col min="7" max="7" width="14.21875" customWidth="1"/>
    <col min="8" max="8" width="16" customWidth="1"/>
    <col min="21" max="21" width="17" customWidth="1"/>
  </cols>
  <sheetData>
    <row r="1" spans="2:11" x14ac:dyDescent="0.3">
      <c r="F1" s="9"/>
      <c r="G1" s="8"/>
    </row>
    <row r="2" spans="2:11" x14ac:dyDescent="0.3">
      <c r="C2" s="111" t="s">
        <v>134</v>
      </c>
      <c r="D2" s="112"/>
      <c r="E2" s="112"/>
      <c r="F2" s="112"/>
      <c r="G2" s="112"/>
      <c r="H2" s="112"/>
      <c r="I2" s="112"/>
      <c r="J2" s="112"/>
      <c r="K2" s="113"/>
    </row>
    <row r="3" spans="2:11" x14ac:dyDescent="0.3">
      <c r="B3" s="52"/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</row>
    <row r="4" spans="2:11" x14ac:dyDescent="0.3">
      <c r="B4" s="45" t="s">
        <v>36</v>
      </c>
      <c r="C4" s="108">
        <v>8.2755040120861214E-7</v>
      </c>
      <c r="D4" s="109">
        <v>6.4865754136232742E-3</v>
      </c>
      <c r="E4" s="109">
        <v>0.25043917452644254</v>
      </c>
      <c r="F4" s="109">
        <v>0.63305946648310241</v>
      </c>
      <c r="G4" s="109">
        <v>0.93947090856170179</v>
      </c>
      <c r="H4" s="109">
        <v>1.6276909933449939</v>
      </c>
      <c r="I4" s="109">
        <v>1.5651621476143671</v>
      </c>
      <c r="J4" s="109">
        <v>3.2401431566678385</v>
      </c>
      <c r="K4" s="110">
        <v>5.4812914884005481</v>
      </c>
    </row>
  </sheetData>
  <mergeCells count="1"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4:J7"/>
  <sheetViews>
    <sheetView zoomScale="70" zoomScaleNormal="70" workbookViewId="0">
      <selection activeCell="N40" sqref="N40"/>
    </sheetView>
  </sheetViews>
  <sheetFormatPr baseColWidth="10" defaultRowHeight="14.4" x14ac:dyDescent="0.3"/>
  <cols>
    <col min="1" max="1" width="18.77734375" bestFit="1" customWidth="1"/>
  </cols>
  <sheetData>
    <row r="4" spans="1:10" x14ac:dyDescent="0.3">
      <c r="B4" s="111" t="s">
        <v>137</v>
      </c>
      <c r="C4" s="112"/>
      <c r="D4" s="112"/>
      <c r="E4" s="112"/>
      <c r="F4" s="112"/>
      <c r="G4" s="112"/>
      <c r="H4" s="112"/>
      <c r="I4" s="112"/>
      <c r="J4" s="113"/>
    </row>
    <row r="5" spans="1:10" x14ac:dyDescent="0.3">
      <c r="B5" s="30">
        <v>2020</v>
      </c>
      <c r="C5" s="27">
        <v>2025</v>
      </c>
      <c r="D5" s="27">
        <v>2030</v>
      </c>
      <c r="E5" s="27">
        <v>2035</v>
      </c>
      <c r="F5" s="27">
        <v>2040</v>
      </c>
      <c r="G5" s="27">
        <v>2045</v>
      </c>
      <c r="H5" s="27">
        <v>2050</v>
      </c>
      <c r="I5" s="27">
        <v>2055</v>
      </c>
      <c r="J5" s="28">
        <v>2060</v>
      </c>
    </row>
    <row r="6" spans="1:10" x14ac:dyDescent="0.3">
      <c r="A6" s="80" t="s">
        <v>136</v>
      </c>
      <c r="B6" s="24">
        <v>30.158619011999999</v>
      </c>
      <c r="C6" s="24">
        <v>31.014557107000002</v>
      </c>
      <c r="D6" s="24">
        <v>30.319560319000001</v>
      </c>
      <c r="E6" s="24">
        <v>44.825955540999999</v>
      </c>
      <c r="F6" s="24">
        <v>53.284697948000002</v>
      </c>
      <c r="G6" s="24">
        <v>56.446882356000003</v>
      </c>
      <c r="H6" s="24">
        <v>69.389126802000007</v>
      </c>
      <c r="I6" s="24">
        <v>76.912023644000001</v>
      </c>
      <c r="J6" s="25">
        <v>63.783494222000002</v>
      </c>
    </row>
    <row r="7" spans="1:10" x14ac:dyDescent="0.3">
      <c r="A7" s="82" t="s">
        <v>138</v>
      </c>
      <c r="B7" s="22">
        <v>31.025070986999999</v>
      </c>
      <c r="C7" s="22">
        <v>33.372071198999997</v>
      </c>
      <c r="D7" s="22">
        <v>32.570712296000004</v>
      </c>
      <c r="E7" s="22">
        <v>46.727123087000002</v>
      </c>
      <c r="F7" s="22">
        <v>54.221728304999999</v>
      </c>
      <c r="G7" s="22">
        <v>57.301194170000002</v>
      </c>
      <c r="H7" s="22">
        <v>69.499996065999994</v>
      </c>
      <c r="I7" s="22">
        <v>76.843011406000002</v>
      </c>
      <c r="J7" s="23">
        <v>63.589410270000002</v>
      </c>
    </row>
  </sheetData>
  <mergeCells count="1">
    <mergeCell ref="B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"/>
  <sheetViews>
    <sheetView workbookViewId="0">
      <selection activeCell="F17" sqref="F17"/>
    </sheetView>
  </sheetViews>
  <sheetFormatPr baseColWidth="10" defaultRowHeight="14.4" x14ac:dyDescent="0.3"/>
  <cols>
    <col min="1" max="1" width="48.21875" customWidth="1"/>
    <col min="3" max="3" width="13.5546875" bestFit="1" customWidth="1"/>
    <col min="4" max="5" width="12.5546875" bestFit="1" customWidth="1"/>
    <col min="6" max="6" width="11.77734375" bestFit="1" customWidth="1"/>
    <col min="7" max="7" width="13.5546875" bestFit="1" customWidth="1"/>
    <col min="8" max="8" width="12.5546875" bestFit="1" customWidth="1"/>
    <col min="9" max="9" width="11.77734375" bestFit="1" customWidth="1"/>
    <col min="10" max="11" width="12.5546875" bestFit="1" customWidth="1"/>
    <col min="12" max="12" width="11.77734375" bestFit="1" customWidth="1"/>
    <col min="13" max="15" width="12.5546875" bestFit="1" customWidth="1"/>
  </cols>
  <sheetData>
    <row r="1" spans="1:28" x14ac:dyDescent="0.3">
      <c r="C1" s="1" t="s">
        <v>39</v>
      </c>
      <c r="D1" s="1" t="s">
        <v>40</v>
      </c>
      <c r="E1" s="1" t="s">
        <v>0</v>
      </c>
      <c r="F1" s="1" t="s">
        <v>7</v>
      </c>
      <c r="G1" s="1" t="s">
        <v>23</v>
      </c>
      <c r="H1" s="1" t="s">
        <v>41</v>
      </c>
      <c r="I1" s="1" t="s">
        <v>8</v>
      </c>
      <c r="J1" s="1" t="s">
        <v>42</v>
      </c>
      <c r="K1" s="1" t="s">
        <v>1</v>
      </c>
      <c r="L1" s="1" t="s">
        <v>43</v>
      </c>
      <c r="M1" s="1" t="s">
        <v>9</v>
      </c>
      <c r="N1" s="1" t="s">
        <v>44</v>
      </c>
      <c r="O1" s="1" t="s">
        <v>45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46</v>
      </c>
      <c r="V1" s="1" t="s">
        <v>14</v>
      </c>
      <c r="W1" s="1" t="s">
        <v>15</v>
      </c>
      <c r="X1" s="1" t="s">
        <v>55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3">
      <c r="A2" s="6" t="s">
        <v>24</v>
      </c>
      <c r="B2" s="6" t="s">
        <v>25</v>
      </c>
      <c r="C2" s="7" t="e">
        <f>#REF!/1000000000000</f>
        <v>#REF!</v>
      </c>
      <c r="D2" s="7" t="e">
        <f>#REF!/1000000000000</f>
        <v>#REF!</v>
      </c>
      <c r="E2" s="7" t="e">
        <f>#REF!/1000000000000</f>
        <v>#REF!</v>
      </c>
      <c r="F2" s="7" t="e">
        <f>#REF!/1000000000000</f>
        <v>#REF!</v>
      </c>
      <c r="G2" s="7" t="e">
        <f>#REF!/1000000000000</f>
        <v>#REF!</v>
      </c>
      <c r="H2" s="7" t="e">
        <f>#REF!/1000000000000</f>
        <v>#REF!</v>
      </c>
      <c r="I2" s="7" t="e">
        <f>#REF!/1000000000000</f>
        <v>#REF!</v>
      </c>
      <c r="J2" s="7" t="e">
        <f>#REF!/1000000000000</f>
        <v>#REF!</v>
      </c>
      <c r="K2" s="7" t="e">
        <f>#REF!/1000000000000</f>
        <v>#REF!</v>
      </c>
      <c r="L2" s="7" t="e">
        <f>#REF!/1000000000000</f>
        <v>#REF!</v>
      </c>
      <c r="M2" s="7" t="e">
        <f>#REF!/1000000000000</f>
        <v>#REF!</v>
      </c>
      <c r="N2" s="7" t="e">
        <f>#REF!/1000000000000</f>
        <v>#REF!</v>
      </c>
      <c r="O2" s="7" t="e">
        <f>#REF!/1000000000000</f>
        <v>#REF!</v>
      </c>
      <c r="P2" s="7" t="e">
        <f>#REF!/1000000000000</f>
        <v>#REF!</v>
      </c>
      <c r="Q2" s="7" t="e">
        <f>#REF!/1000000000000</f>
        <v>#REF!</v>
      </c>
      <c r="R2" s="7" t="e">
        <f>#REF!/1000000000000</f>
        <v>#REF!</v>
      </c>
      <c r="S2" s="7" t="e">
        <f>#REF!/1000000000000</f>
        <v>#REF!</v>
      </c>
      <c r="T2" s="7" t="e">
        <f>#REF!/1000000000000</f>
        <v>#REF!</v>
      </c>
      <c r="U2" s="7" t="e">
        <f>#REF!/1000000000000</f>
        <v>#REF!</v>
      </c>
      <c r="V2" s="7" t="e">
        <f>#REF!/1000000000000</f>
        <v>#REF!</v>
      </c>
      <c r="W2" s="7" t="e">
        <f>#REF!/1000000000000</f>
        <v>#REF!</v>
      </c>
      <c r="X2" s="7" t="e">
        <f>#REF!/1000000000000</f>
        <v>#REF!</v>
      </c>
      <c r="Y2" s="7" t="e">
        <f>#REF!/1000000000000</f>
        <v>#REF!</v>
      </c>
      <c r="Z2" s="7" t="e">
        <f>#REF!/1000000000000</f>
        <v>#REF!</v>
      </c>
      <c r="AA2" s="7" t="e">
        <f>#REF!/1000000000000</f>
        <v>#REF!</v>
      </c>
      <c r="AB2" s="7" t="e">
        <f>#REF!/1000000000000</f>
        <v>#REF!</v>
      </c>
    </row>
    <row r="3" spans="1:28" x14ac:dyDescent="0.3">
      <c r="A3" s="6" t="s">
        <v>26</v>
      </c>
      <c r="B3" s="6" t="s">
        <v>25</v>
      </c>
      <c r="C3" s="7" t="e">
        <f>#REF!/1000000000000</f>
        <v>#REF!</v>
      </c>
      <c r="D3" s="7" t="e">
        <f>#REF!/1000000000000</f>
        <v>#REF!</v>
      </c>
      <c r="E3" s="7" t="e">
        <f>#REF!/1000000000000</f>
        <v>#REF!</v>
      </c>
      <c r="F3" s="7" t="e">
        <f>#REF!/1000000000000</f>
        <v>#REF!</v>
      </c>
      <c r="G3" s="7" t="e">
        <f>#REF!/1000000000000</f>
        <v>#REF!</v>
      </c>
      <c r="H3" s="7" t="e">
        <f>#REF!/1000000000000</f>
        <v>#REF!</v>
      </c>
      <c r="I3" s="7" t="e">
        <f>#REF!/1000000000000</f>
        <v>#REF!</v>
      </c>
      <c r="J3" s="7" t="e">
        <f>#REF!/1000000000000</f>
        <v>#REF!</v>
      </c>
      <c r="K3" s="7" t="e">
        <f>#REF!/1000000000000</f>
        <v>#REF!</v>
      </c>
      <c r="L3" s="7" t="e">
        <f>#REF!/1000000000000</f>
        <v>#REF!</v>
      </c>
      <c r="M3" s="7" t="e">
        <f>#REF!/1000000000000</f>
        <v>#REF!</v>
      </c>
      <c r="N3" s="7" t="e">
        <f>#REF!/1000000000000</f>
        <v>#REF!</v>
      </c>
      <c r="O3" s="7" t="e">
        <f>#REF!/1000000000000</f>
        <v>#REF!</v>
      </c>
      <c r="P3" s="7" t="e">
        <f>#REF!/1000000000000</f>
        <v>#REF!</v>
      </c>
      <c r="Q3" s="7" t="e">
        <f>#REF!/1000000000000</f>
        <v>#REF!</v>
      </c>
      <c r="R3" s="7" t="e">
        <f>#REF!/1000000000000</f>
        <v>#REF!</v>
      </c>
      <c r="S3" s="7" t="e">
        <f>#REF!/1000000000000</f>
        <v>#REF!</v>
      </c>
      <c r="T3" s="7" t="e">
        <f>#REF!/1000000000000</f>
        <v>#REF!</v>
      </c>
      <c r="U3" s="7" t="e">
        <f>#REF!/1000000000000</f>
        <v>#REF!</v>
      </c>
      <c r="V3" s="7" t="e">
        <f>#REF!/1000000000000</f>
        <v>#REF!</v>
      </c>
      <c r="W3" s="7" t="e">
        <f>#REF!/1000000000000</f>
        <v>#REF!</v>
      </c>
      <c r="X3" s="7" t="e">
        <f>#REF!/1000000000000</f>
        <v>#REF!</v>
      </c>
      <c r="Y3" s="7" t="e">
        <f>#REF!/1000000000000</f>
        <v>#REF!</v>
      </c>
      <c r="Z3" s="7" t="e">
        <f>#REF!/1000000000000</f>
        <v>#REF!</v>
      </c>
      <c r="AA3" s="7" t="e">
        <f>#REF!/1000000000000</f>
        <v>#REF!</v>
      </c>
      <c r="AB3" s="7" t="e">
        <f>#REF!/1000000000000</f>
        <v>#REF!</v>
      </c>
    </row>
    <row r="4" spans="1:28" x14ac:dyDescent="0.3">
      <c r="A4" s="6" t="s">
        <v>27</v>
      </c>
      <c r="B4" s="6" t="s">
        <v>25</v>
      </c>
      <c r="C4" s="7" t="e">
        <f>#REF!/1000000000000</f>
        <v>#REF!</v>
      </c>
      <c r="D4" s="7" t="e">
        <f>#REF!/1000000000000</f>
        <v>#REF!</v>
      </c>
      <c r="E4" s="7" t="e">
        <f>#REF!/1000000000000</f>
        <v>#REF!</v>
      </c>
      <c r="F4" s="7" t="e">
        <f>#REF!/1000000000000</f>
        <v>#REF!</v>
      </c>
      <c r="G4" s="7" t="e">
        <f>#REF!/1000000000000</f>
        <v>#REF!</v>
      </c>
      <c r="H4" s="7" t="e">
        <f>#REF!/1000000000000</f>
        <v>#REF!</v>
      </c>
      <c r="I4" s="7" t="e">
        <f>#REF!/1000000000000</f>
        <v>#REF!</v>
      </c>
      <c r="J4" s="7" t="e">
        <f>#REF!/1000000000000</f>
        <v>#REF!</v>
      </c>
      <c r="K4" s="7" t="e">
        <f>#REF!/1000000000000</f>
        <v>#REF!</v>
      </c>
      <c r="L4" s="7" t="e">
        <f>#REF!/1000000000000</f>
        <v>#REF!</v>
      </c>
      <c r="M4" s="7" t="e">
        <f>#REF!/1000000000000</f>
        <v>#REF!</v>
      </c>
      <c r="N4" s="7" t="e">
        <f>#REF!/1000000000000</f>
        <v>#REF!</v>
      </c>
      <c r="O4" s="7" t="e">
        <f>#REF!/1000000000000</f>
        <v>#REF!</v>
      </c>
      <c r="P4" s="7" t="e">
        <f>#REF!/1000000000000</f>
        <v>#REF!</v>
      </c>
      <c r="Q4" s="7" t="e">
        <f>#REF!/1000000000000</f>
        <v>#REF!</v>
      </c>
      <c r="R4" s="7" t="e">
        <f>#REF!/1000000000000</f>
        <v>#REF!</v>
      </c>
      <c r="S4" s="7" t="e">
        <f>#REF!/1000000000000</f>
        <v>#REF!</v>
      </c>
      <c r="T4" s="7" t="e">
        <f>#REF!/1000000000000</f>
        <v>#REF!</v>
      </c>
      <c r="U4" s="7" t="e">
        <f>#REF!/1000000000000</f>
        <v>#REF!</v>
      </c>
      <c r="V4" s="7" t="e">
        <f>#REF!/1000000000000</f>
        <v>#REF!</v>
      </c>
      <c r="W4" s="7" t="e">
        <f>#REF!/1000000000000</f>
        <v>#REF!</v>
      </c>
      <c r="X4" s="7" t="e">
        <f>#REF!/1000000000000</f>
        <v>#REF!</v>
      </c>
      <c r="Y4" s="7" t="e">
        <f>#REF!/1000000000000</f>
        <v>#REF!</v>
      </c>
      <c r="Z4" s="7" t="e">
        <f>#REF!/1000000000000</f>
        <v>#REF!</v>
      </c>
      <c r="AA4" s="7" t="e">
        <f>#REF!/1000000000000</f>
        <v>#REF!</v>
      </c>
      <c r="AB4" s="7" t="e">
        <f>#REF!/1000000000000</f>
        <v>#REF!</v>
      </c>
    </row>
    <row r="5" spans="1:28" x14ac:dyDescent="0.3">
      <c r="A5" s="6" t="s">
        <v>28</v>
      </c>
      <c r="B5" s="6" t="s">
        <v>25</v>
      </c>
      <c r="C5" s="7" t="e">
        <f>#REF!/1000000000000</f>
        <v>#REF!</v>
      </c>
      <c r="D5" s="7" t="e">
        <f>#REF!/1000000000000</f>
        <v>#REF!</v>
      </c>
      <c r="E5" s="7" t="e">
        <f>#REF!/1000000000000</f>
        <v>#REF!</v>
      </c>
      <c r="F5" s="7" t="e">
        <f>#REF!/1000000000000</f>
        <v>#REF!</v>
      </c>
      <c r="G5" s="7" t="e">
        <f>#REF!/1000000000000</f>
        <v>#REF!</v>
      </c>
      <c r="H5" s="7" t="e">
        <f>#REF!/1000000000000</f>
        <v>#REF!</v>
      </c>
      <c r="I5" s="7" t="e">
        <f>#REF!/1000000000000</f>
        <v>#REF!</v>
      </c>
      <c r="J5" s="7" t="e">
        <f>#REF!/1000000000000</f>
        <v>#REF!</v>
      </c>
      <c r="K5" s="7" t="e">
        <f>#REF!/1000000000000</f>
        <v>#REF!</v>
      </c>
      <c r="L5" s="7" t="e">
        <f>#REF!/1000000000000</f>
        <v>#REF!</v>
      </c>
      <c r="M5" s="7" t="e">
        <f>#REF!/1000000000000</f>
        <v>#REF!</v>
      </c>
      <c r="N5" s="7" t="e">
        <f>#REF!/1000000000000</f>
        <v>#REF!</v>
      </c>
      <c r="O5" s="7" t="e">
        <f>#REF!/1000000000000</f>
        <v>#REF!</v>
      </c>
      <c r="P5" s="7" t="e">
        <f>#REF!/1000000000000</f>
        <v>#REF!</v>
      </c>
      <c r="Q5" s="7" t="e">
        <f>#REF!/1000000000000</f>
        <v>#REF!</v>
      </c>
      <c r="R5" s="7" t="e">
        <f>#REF!/1000000000000</f>
        <v>#REF!</v>
      </c>
      <c r="S5" s="7" t="e">
        <f>#REF!/1000000000000</f>
        <v>#REF!</v>
      </c>
      <c r="T5" s="7" t="e">
        <f>#REF!/1000000000000</f>
        <v>#REF!</v>
      </c>
      <c r="U5" s="7" t="e">
        <f>#REF!/1000000000000</f>
        <v>#REF!</v>
      </c>
      <c r="V5" s="7" t="e">
        <f>#REF!/1000000000000</f>
        <v>#REF!</v>
      </c>
      <c r="W5" s="7" t="e">
        <f>#REF!/1000000000000</f>
        <v>#REF!</v>
      </c>
      <c r="X5" s="7" t="e">
        <f>#REF!/1000000000000</f>
        <v>#REF!</v>
      </c>
      <c r="Y5" s="7" t="e">
        <f>#REF!/1000000000000</f>
        <v>#REF!</v>
      </c>
      <c r="Z5" s="7" t="e">
        <f>#REF!/1000000000000</f>
        <v>#REF!</v>
      </c>
      <c r="AA5" s="7" t="e">
        <f>#REF!/1000000000000</f>
        <v>#REF!</v>
      </c>
      <c r="AB5" s="7" t="e">
        <f>#REF!/1000000000000</f>
        <v>#REF!</v>
      </c>
    </row>
    <row r="6" spans="1:28" x14ac:dyDescent="0.3">
      <c r="A6" s="6" t="s">
        <v>29</v>
      </c>
      <c r="B6" s="6" t="s">
        <v>25</v>
      </c>
      <c r="C6" s="7" t="e">
        <f>#REF!/1000000000000</f>
        <v>#REF!</v>
      </c>
      <c r="D6" s="7" t="e">
        <f>#REF!/1000000000000</f>
        <v>#REF!</v>
      </c>
      <c r="E6" s="7" t="e">
        <f>#REF!/1000000000000</f>
        <v>#REF!</v>
      </c>
      <c r="F6" s="7" t="e">
        <f>#REF!/1000000000000</f>
        <v>#REF!</v>
      </c>
      <c r="G6" s="7" t="e">
        <f>#REF!/1000000000000</f>
        <v>#REF!</v>
      </c>
      <c r="H6" s="7" t="e">
        <f>#REF!/1000000000000</f>
        <v>#REF!</v>
      </c>
      <c r="I6" s="7" t="e">
        <f>#REF!/1000000000000</f>
        <v>#REF!</v>
      </c>
      <c r="J6" s="7" t="e">
        <f>#REF!/1000000000000</f>
        <v>#REF!</v>
      </c>
      <c r="K6" s="7" t="e">
        <f>#REF!/1000000000000</f>
        <v>#REF!</v>
      </c>
      <c r="L6" s="7" t="e">
        <f>#REF!/1000000000000</f>
        <v>#REF!</v>
      </c>
      <c r="M6" s="7" t="e">
        <f>#REF!/1000000000000</f>
        <v>#REF!</v>
      </c>
      <c r="N6" s="7" t="e">
        <f>#REF!/1000000000000</f>
        <v>#REF!</v>
      </c>
      <c r="O6" s="7" t="e">
        <f>#REF!/1000000000000</f>
        <v>#REF!</v>
      </c>
      <c r="P6" s="7" t="e">
        <f>#REF!/1000000000000</f>
        <v>#REF!</v>
      </c>
      <c r="Q6" s="7" t="e">
        <f>#REF!/1000000000000</f>
        <v>#REF!</v>
      </c>
      <c r="R6" s="7" t="e">
        <f>#REF!/1000000000000</f>
        <v>#REF!</v>
      </c>
      <c r="S6" s="7" t="e">
        <f>#REF!/1000000000000</f>
        <v>#REF!</v>
      </c>
      <c r="T6" s="7" t="e">
        <f>#REF!/1000000000000</f>
        <v>#REF!</v>
      </c>
      <c r="U6" s="7" t="e">
        <f>#REF!/1000000000000</f>
        <v>#REF!</v>
      </c>
      <c r="V6" s="7" t="e">
        <f>#REF!/1000000000000</f>
        <v>#REF!</v>
      </c>
      <c r="W6" s="7" t="e">
        <f>#REF!/1000000000000</f>
        <v>#REF!</v>
      </c>
      <c r="X6" s="7" t="e">
        <f>#REF!/1000000000000</f>
        <v>#REF!</v>
      </c>
      <c r="Y6" s="7" t="e">
        <f>#REF!/1000000000000</f>
        <v>#REF!</v>
      </c>
      <c r="Z6" s="7" t="e">
        <f>#REF!/1000000000000</f>
        <v>#REF!</v>
      </c>
      <c r="AA6" s="7" t="e">
        <f>#REF!/1000000000000</f>
        <v>#REF!</v>
      </c>
      <c r="AB6" s="7" t="e">
        <f>#REF!/1000000000000</f>
        <v>#REF!</v>
      </c>
    </row>
    <row r="7" spans="1:28" x14ac:dyDescent="0.3">
      <c r="A7" s="6" t="s">
        <v>30</v>
      </c>
      <c r="B7" s="6" t="s">
        <v>25</v>
      </c>
      <c r="C7" s="7" t="e">
        <f>#REF!/1000000000000</f>
        <v>#REF!</v>
      </c>
      <c r="D7" s="7" t="e">
        <f>#REF!/1000000000000</f>
        <v>#REF!</v>
      </c>
      <c r="E7" s="7" t="e">
        <f>#REF!/1000000000000</f>
        <v>#REF!</v>
      </c>
      <c r="F7" s="7" t="e">
        <f>#REF!/1000000000000</f>
        <v>#REF!</v>
      </c>
      <c r="G7" s="7" t="e">
        <f>#REF!/1000000000000</f>
        <v>#REF!</v>
      </c>
      <c r="H7" s="7" t="e">
        <f>#REF!/1000000000000</f>
        <v>#REF!</v>
      </c>
      <c r="I7" s="7" t="e">
        <f>#REF!/1000000000000</f>
        <v>#REF!</v>
      </c>
      <c r="J7" s="7" t="e">
        <f>#REF!/1000000000000</f>
        <v>#REF!</v>
      </c>
      <c r="K7" s="7" t="e">
        <f>#REF!/1000000000000</f>
        <v>#REF!</v>
      </c>
      <c r="L7" s="7" t="e">
        <f>#REF!/1000000000000</f>
        <v>#REF!</v>
      </c>
      <c r="M7" s="7" t="e">
        <f>#REF!/1000000000000</f>
        <v>#REF!</v>
      </c>
      <c r="N7" s="7" t="e">
        <f>#REF!/1000000000000</f>
        <v>#REF!</v>
      </c>
      <c r="O7" s="7" t="e">
        <f>#REF!/1000000000000</f>
        <v>#REF!</v>
      </c>
      <c r="P7" s="7" t="e">
        <f>#REF!/1000000000000</f>
        <v>#REF!</v>
      </c>
      <c r="Q7" s="7" t="e">
        <f>#REF!/1000000000000</f>
        <v>#REF!</v>
      </c>
      <c r="R7" s="7" t="e">
        <f>#REF!/1000000000000</f>
        <v>#REF!</v>
      </c>
      <c r="S7" s="7" t="e">
        <f>#REF!/1000000000000</f>
        <v>#REF!</v>
      </c>
      <c r="T7" s="7" t="e">
        <f>#REF!/1000000000000</f>
        <v>#REF!</v>
      </c>
      <c r="U7" s="7" t="e">
        <f>#REF!/1000000000000</f>
        <v>#REF!</v>
      </c>
      <c r="V7" s="7" t="e">
        <f>#REF!/1000000000000</f>
        <v>#REF!</v>
      </c>
      <c r="W7" s="7" t="e">
        <f>#REF!/1000000000000</f>
        <v>#REF!</v>
      </c>
      <c r="X7" s="7" t="e">
        <f>#REF!/1000000000000</f>
        <v>#REF!</v>
      </c>
      <c r="Y7" s="7" t="e">
        <f>#REF!/1000000000000</f>
        <v>#REF!</v>
      </c>
      <c r="Z7" s="7" t="e">
        <f>#REF!/1000000000000</f>
        <v>#REF!</v>
      </c>
      <c r="AA7" s="7" t="e">
        <f>#REF!/1000000000000</f>
        <v>#REF!</v>
      </c>
      <c r="AB7" s="7" t="e">
        <f>#REF!/1000000000000</f>
        <v>#REF!</v>
      </c>
    </row>
    <row r="8" spans="1:28" x14ac:dyDescent="0.3">
      <c r="A8" s="6" t="s">
        <v>31</v>
      </c>
      <c r="B8" s="6" t="s">
        <v>25</v>
      </c>
      <c r="C8" s="7" t="e">
        <f>#REF!/1000000000000</f>
        <v>#REF!</v>
      </c>
      <c r="D8" s="7" t="e">
        <f>#REF!/1000000000000</f>
        <v>#REF!</v>
      </c>
      <c r="E8" s="7" t="e">
        <f>#REF!/1000000000000</f>
        <v>#REF!</v>
      </c>
      <c r="F8" s="7" t="e">
        <f>#REF!/1000000000000</f>
        <v>#REF!</v>
      </c>
      <c r="G8" s="7" t="e">
        <f>#REF!/1000000000000</f>
        <v>#REF!</v>
      </c>
      <c r="H8" s="7" t="e">
        <f>#REF!/1000000000000</f>
        <v>#REF!</v>
      </c>
      <c r="I8" s="7" t="e">
        <f>#REF!/1000000000000</f>
        <v>#REF!</v>
      </c>
      <c r="J8" s="7" t="e">
        <f>#REF!/1000000000000</f>
        <v>#REF!</v>
      </c>
      <c r="K8" s="7" t="e">
        <f>#REF!/1000000000000</f>
        <v>#REF!</v>
      </c>
      <c r="L8" s="7" t="e">
        <f>#REF!/1000000000000</f>
        <v>#REF!</v>
      </c>
      <c r="M8" s="7" t="e">
        <f>#REF!/1000000000000</f>
        <v>#REF!</v>
      </c>
      <c r="N8" s="7" t="e">
        <f>#REF!/1000000000000</f>
        <v>#REF!</v>
      </c>
      <c r="O8" s="7" t="e">
        <f>#REF!/1000000000000</f>
        <v>#REF!</v>
      </c>
      <c r="P8" s="7" t="e">
        <f>#REF!/1000000000000</f>
        <v>#REF!</v>
      </c>
      <c r="Q8" s="7" t="e">
        <f>#REF!/1000000000000</f>
        <v>#REF!</v>
      </c>
      <c r="R8" s="7" t="e">
        <f>#REF!/1000000000000</f>
        <v>#REF!</v>
      </c>
      <c r="S8" s="7" t="e">
        <f>#REF!/1000000000000</f>
        <v>#REF!</v>
      </c>
      <c r="T8" s="7" t="e">
        <f>#REF!/1000000000000</f>
        <v>#REF!</v>
      </c>
      <c r="U8" s="7" t="e">
        <f>#REF!/1000000000000</f>
        <v>#REF!</v>
      </c>
      <c r="V8" s="7" t="e">
        <f>#REF!/1000000000000</f>
        <v>#REF!</v>
      </c>
      <c r="W8" s="7" t="e">
        <f>#REF!/1000000000000</f>
        <v>#REF!</v>
      </c>
      <c r="X8" s="7" t="e">
        <f>#REF!/1000000000000</f>
        <v>#REF!</v>
      </c>
      <c r="Y8" s="7" t="e">
        <f>#REF!/1000000000000</f>
        <v>#REF!</v>
      </c>
      <c r="Z8" s="7" t="e">
        <f>#REF!/1000000000000</f>
        <v>#REF!</v>
      </c>
      <c r="AA8" s="7" t="e">
        <f>#REF!/1000000000000</f>
        <v>#REF!</v>
      </c>
      <c r="AB8" s="7" t="e">
        <f>#REF!/1000000000000</f>
        <v>#REF!</v>
      </c>
    </row>
    <row r="9" spans="1:28" x14ac:dyDescent="0.3">
      <c r="A9" s="6" t="s">
        <v>32</v>
      </c>
      <c r="B9" s="6" t="s">
        <v>25</v>
      </c>
      <c r="C9" s="7" t="e">
        <f>#REF!/1000000000000</f>
        <v>#REF!</v>
      </c>
      <c r="D9" s="7" t="e">
        <f>#REF!/1000000000000</f>
        <v>#REF!</v>
      </c>
      <c r="E9" s="7" t="e">
        <f>#REF!/1000000000000</f>
        <v>#REF!</v>
      </c>
      <c r="F9" s="7" t="e">
        <f>#REF!/1000000000000</f>
        <v>#REF!</v>
      </c>
      <c r="G9" s="7" t="e">
        <f>#REF!/1000000000000</f>
        <v>#REF!</v>
      </c>
      <c r="H9" s="7" t="e">
        <f>#REF!/1000000000000</f>
        <v>#REF!</v>
      </c>
      <c r="I9" s="7" t="e">
        <f>#REF!/1000000000000</f>
        <v>#REF!</v>
      </c>
      <c r="J9" s="7" t="e">
        <f>#REF!/1000000000000</f>
        <v>#REF!</v>
      </c>
      <c r="K9" s="7" t="e">
        <f>#REF!/1000000000000</f>
        <v>#REF!</v>
      </c>
      <c r="L9" s="7" t="e">
        <f>#REF!/1000000000000</f>
        <v>#REF!</v>
      </c>
      <c r="M9" s="7" t="e">
        <f>#REF!/1000000000000</f>
        <v>#REF!</v>
      </c>
      <c r="N9" s="7" t="e">
        <f>#REF!/1000000000000</f>
        <v>#REF!</v>
      </c>
      <c r="O9" s="7" t="e">
        <f>#REF!/1000000000000</f>
        <v>#REF!</v>
      </c>
      <c r="P9" s="7" t="e">
        <f>#REF!/1000000000000</f>
        <v>#REF!</v>
      </c>
      <c r="Q9" s="7" t="e">
        <f>#REF!/1000000000000</f>
        <v>#REF!</v>
      </c>
      <c r="R9" s="7" t="e">
        <f>#REF!/1000000000000</f>
        <v>#REF!</v>
      </c>
      <c r="S9" s="7" t="e">
        <f>#REF!/1000000000000</f>
        <v>#REF!</v>
      </c>
      <c r="T9" s="7" t="e">
        <f>#REF!/1000000000000</f>
        <v>#REF!</v>
      </c>
      <c r="U9" s="7" t="e">
        <f>#REF!/1000000000000</f>
        <v>#REF!</v>
      </c>
      <c r="V9" s="7" t="e">
        <f>#REF!/1000000000000</f>
        <v>#REF!</v>
      </c>
      <c r="W9" s="7" t="e">
        <f>#REF!/1000000000000</f>
        <v>#REF!</v>
      </c>
      <c r="X9" s="7" t="e">
        <f>#REF!/1000000000000</f>
        <v>#REF!</v>
      </c>
      <c r="Y9" s="7" t="e">
        <f>#REF!/1000000000000</f>
        <v>#REF!</v>
      </c>
      <c r="Z9" s="7" t="e">
        <f>#REF!/1000000000000</f>
        <v>#REF!</v>
      </c>
      <c r="AA9" s="7" t="e">
        <f>#REF!/1000000000000</f>
        <v>#REF!</v>
      </c>
      <c r="AB9" s="7" t="e">
        <f>#REF!/1000000000000</f>
        <v>#REF!</v>
      </c>
    </row>
    <row r="10" spans="1:28" x14ac:dyDescent="0.3">
      <c r="A10" s="6" t="s">
        <v>33</v>
      </c>
      <c r="B10" s="6" t="s">
        <v>25</v>
      </c>
      <c r="C10" s="7" t="e">
        <f>#REF!/1000000000000</f>
        <v>#REF!</v>
      </c>
      <c r="D10" s="7" t="e">
        <f>#REF!/1000000000000</f>
        <v>#REF!</v>
      </c>
      <c r="E10" s="7" t="e">
        <f>#REF!/1000000000000</f>
        <v>#REF!</v>
      </c>
      <c r="F10" s="7" t="e">
        <f>#REF!/1000000000000</f>
        <v>#REF!</v>
      </c>
      <c r="G10" s="7" t="e">
        <f>#REF!/1000000000000</f>
        <v>#REF!</v>
      </c>
      <c r="H10" s="7" t="e">
        <f>#REF!/1000000000000</f>
        <v>#REF!</v>
      </c>
      <c r="I10" s="7" t="e">
        <f>#REF!/1000000000000</f>
        <v>#REF!</v>
      </c>
      <c r="J10" s="7" t="e">
        <f>#REF!/1000000000000</f>
        <v>#REF!</v>
      </c>
      <c r="K10" s="7" t="e">
        <f>#REF!/1000000000000</f>
        <v>#REF!</v>
      </c>
      <c r="L10" s="7" t="e">
        <f>#REF!/1000000000000</f>
        <v>#REF!</v>
      </c>
      <c r="M10" s="7" t="e">
        <f>#REF!/1000000000000</f>
        <v>#REF!</v>
      </c>
      <c r="N10" s="7" t="e">
        <f>#REF!/1000000000000</f>
        <v>#REF!</v>
      </c>
      <c r="O10" s="7" t="e">
        <f>#REF!/1000000000000</f>
        <v>#REF!</v>
      </c>
      <c r="P10" s="7" t="e">
        <f>#REF!/1000000000000</f>
        <v>#REF!</v>
      </c>
      <c r="Q10" s="7" t="e">
        <f>#REF!/1000000000000</f>
        <v>#REF!</v>
      </c>
      <c r="R10" s="7" t="e">
        <f>#REF!/1000000000000</f>
        <v>#REF!</v>
      </c>
      <c r="S10" s="7" t="e">
        <f>#REF!/1000000000000</f>
        <v>#REF!</v>
      </c>
      <c r="T10" s="7" t="e">
        <f>#REF!/1000000000000</f>
        <v>#REF!</v>
      </c>
      <c r="U10" s="7" t="e">
        <f>#REF!/1000000000000</f>
        <v>#REF!</v>
      </c>
      <c r="V10" s="7" t="e">
        <f>#REF!/1000000000000</f>
        <v>#REF!</v>
      </c>
      <c r="W10" s="7" t="e">
        <f>#REF!/1000000000000</f>
        <v>#REF!</v>
      </c>
      <c r="X10" s="7" t="e">
        <f>#REF!/1000000000000</f>
        <v>#REF!</v>
      </c>
      <c r="Y10" s="7" t="e">
        <f>#REF!/1000000000000</f>
        <v>#REF!</v>
      </c>
      <c r="Z10" s="7" t="e">
        <f>#REF!/1000000000000</f>
        <v>#REF!</v>
      </c>
      <c r="AA10" s="7" t="e">
        <f>#REF!/1000000000000</f>
        <v>#REF!</v>
      </c>
      <c r="AB10" s="7" t="e">
        <f>#REF!/1000000000000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zoomScale="90" zoomScaleNormal="90" workbookViewId="0">
      <selection activeCell="C28" sqref="C28"/>
    </sheetView>
  </sheetViews>
  <sheetFormatPr baseColWidth="10" defaultRowHeight="14.4" x14ac:dyDescent="0.3"/>
  <cols>
    <col min="1" max="1" width="13.77734375" customWidth="1"/>
    <col min="2" max="2" width="22.5546875" customWidth="1"/>
    <col min="3" max="11" width="25.5546875" customWidth="1"/>
  </cols>
  <sheetData>
    <row r="1" spans="1:11" x14ac:dyDescent="0.3">
      <c r="A1" s="3" t="s">
        <v>4</v>
      </c>
      <c r="B1" s="3" t="s">
        <v>5</v>
      </c>
      <c r="C1" s="4">
        <v>2020</v>
      </c>
      <c r="D1" s="4">
        <v>2025</v>
      </c>
      <c r="E1" s="4">
        <v>2030</v>
      </c>
      <c r="F1" s="4">
        <v>2035</v>
      </c>
      <c r="G1" s="4">
        <v>2040</v>
      </c>
      <c r="H1" s="4">
        <v>2045</v>
      </c>
      <c r="I1" s="4">
        <v>2050</v>
      </c>
      <c r="J1" s="4">
        <v>2055</v>
      </c>
      <c r="K1" s="4">
        <v>2060</v>
      </c>
    </row>
    <row r="2" spans="1:11" x14ac:dyDescent="0.3">
      <c r="A2" s="2" t="s">
        <v>3</v>
      </c>
      <c r="B2" s="43" t="s">
        <v>39</v>
      </c>
      <c r="C2" s="5" t="e">
        <f>#REF!/1000000</f>
        <v>#REF!</v>
      </c>
      <c r="D2" s="5" t="e">
        <f>#REF!/1000000</f>
        <v>#REF!</v>
      </c>
      <c r="E2" s="5" t="e">
        <f>#REF!/1000000</f>
        <v>#REF!</v>
      </c>
      <c r="F2" s="5" t="e">
        <f>#REF!/1000000</f>
        <v>#REF!</v>
      </c>
      <c r="G2" s="5" t="e">
        <f>#REF!/1000000</f>
        <v>#REF!</v>
      </c>
      <c r="H2" s="5" t="e">
        <f>#REF!/1000000</f>
        <v>#REF!</v>
      </c>
      <c r="I2" s="5" t="e">
        <f>#REF!/1000000</f>
        <v>#REF!</v>
      </c>
      <c r="J2" s="5" t="e">
        <f>#REF!/1000000</f>
        <v>#REF!</v>
      </c>
      <c r="K2" s="5" t="e">
        <f>#REF!/1000000</f>
        <v>#REF!</v>
      </c>
    </row>
    <row r="3" spans="1:11" x14ac:dyDescent="0.3">
      <c r="A3" s="2" t="s">
        <v>3</v>
      </c>
      <c r="B3" s="43" t="s">
        <v>40</v>
      </c>
      <c r="C3" s="5" t="e">
        <f>#REF!/1000000</f>
        <v>#REF!</v>
      </c>
      <c r="D3" s="5" t="e">
        <f>#REF!/1000000</f>
        <v>#REF!</v>
      </c>
      <c r="E3" s="5" t="e">
        <f>#REF!/1000000</f>
        <v>#REF!</v>
      </c>
      <c r="F3" s="5" t="e">
        <f>#REF!/1000000</f>
        <v>#REF!</v>
      </c>
      <c r="G3" s="5" t="e">
        <f>#REF!/1000000</f>
        <v>#REF!</v>
      </c>
      <c r="H3" s="5" t="e">
        <f>#REF!/1000000</f>
        <v>#REF!</v>
      </c>
      <c r="I3" s="5" t="e">
        <f>#REF!/1000000</f>
        <v>#REF!</v>
      </c>
      <c r="J3" s="5" t="e">
        <f>#REF!/1000000</f>
        <v>#REF!</v>
      </c>
      <c r="K3" s="5" t="e">
        <f>#REF!/1000000</f>
        <v>#REF!</v>
      </c>
    </row>
    <row r="4" spans="1:11" x14ac:dyDescent="0.3">
      <c r="A4" s="2" t="s">
        <v>3</v>
      </c>
      <c r="B4" s="43" t="s">
        <v>6</v>
      </c>
      <c r="C4" s="5" t="e">
        <f>#REF!/1000000</f>
        <v>#REF!</v>
      </c>
      <c r="D4" s="5" t="e">
        <f>#REF!/1000000</f>
        <v>#REF!</v>
      </c>
      <c r="E4" s="5" t="e">
        <f>#REF!/1000000</f>
        <v>#REF!</v>
      </c>
      <c r="F4" s="5" t="e">
        <f>#REF!/1000000</f>
        <v>#REF!</v>
      </c>
      <c r="G4" s="5" t="e">
        <f>#REF!/1000000</f>
        <v>#REF!</v>
      </c>
      <c r="H4" s="5" t="e">
        <f>#REF!/1000000</f>
        <v>#REF!</v>
      </c>
      <c r="I4" s="5" t="e">
        <f>#REF!/1000000</f>
        <v>#REF!</v>
      </c>
      <c r="J4" s="5" t="e">
        <f>#REF!/1000000</f>
        <v>#REF!</v>
      </c>
      <c r="K4" s="5" t="e">
        <f>#REF!/1000000</f>
        <v>#REF!</v>
      </c>
    </row>
    <row r="5" spans="1:11" x14ac:dyDescent="0.3">
      <c r="A5" s="2" t="s">
        <v>3</v>
      </c>
      <c r="B5" s="43" t="s">
        <v>0</v>
      </c>
      <c r="C5" s="5" t="e">
        <f>#REF!/1000000</f>
        <v>#REF!</v>
      </c>
      <c r="D5" s="5" t="e">
        <f>#REF!/1000000</f>
        <v>#REF!</v>
      </c>
      <c r="E5" s="5" t="e">
        <f>#REF!/1000000</f>
        <v>#REF!</v>
      </c>
      <c r="F5" s="5" t="e">
        <f>#REF!/1000000</f>
        <v>#REF!</v>
      </c>
      <c r="G5" s="5" t="e">
        <f>#REF!/1000000</f>
        <v>#REF!</v>
      </c>
      <c r="H5" s="5" t="e">
        <f>#REF!/1000000</f>
        <v>#REF!</v>
      </c>
      <c r="I5" s="5" t="e">
        <f>#REF!/1000000</f>
        <v>#REF!</v>
      </c>
      <c r="J5" s="5" t="e">
        <f>#REF!/1000000</f>
        <v>#REF!</v>
      </c>
      <c r="K5" s="5" t="e">
        <f>#REF!/1000000</f>
        <v>#REF!</v>
      </c>
    </row>
    <row r="6" spans="1:11" x14ac:dyDescent="0.3">
      <c r="A6" s="2" t="s">
        <v>3</v>
      </c>
      <c r="B6" s="43" t="s">
        <v>7</v>
      </c>
      <c r="C6" s="5" t="e">
        <f>#REF!/1000000</f>
        <v>#REF!</v>
      </c>
      <c r="D6" s="5" t="e">
        <f>#REF!/1000000</f>
        <v>#REF!</v>
      </c>
      <c r="E6" s="5" t="e">
        <f>#REF!/1000000</f>
        <v>#REF!</v>
      </c>
      <c r="F6" s="5" t="e">
        <f>#REF!/1000000</f>
        <v>#REF!</v>
      </c>
      <c r="G6" s="5" t="e">
        <f>#REF!/1000000</f>
        <v>#REF!</v>
      </c>
      <c r="H6" s="5" t="e">
        <f>#REF!/1000000</f>
        <v>#REF!</v>
      </c>
      <c r="I6" s="5" t="e">
        <f>#REF!/1000000</f>
        <v>#REF!</v>
      </c>
      <c r="J6" s="5" t="e">
        <f>#REF!/1000000</f>
        <v>#REF!</v>
      </c>
      <c r="K6" s="5" t="e">
        <f>#REF!/1000000</f>
        <v>#REF!</v>
      </c>
    </row>
    <row r="7" spans="1:11" x14ac:dyDescent="0.3">
      <c r="A7" s="2" t="s">
        <v>3</v>
      </c>
      <c r="B7" s="43" t="s">
        <v>41</v>
      </c>
      <c r="C7" s="5" t="e">
        <f>#REF!/1000000</f>
        <v>#REF!</v>
      </c>
      <c r="D7" s="5" t="e">
        <f>#REF!/1000000</f>
        <v>#REF!</v>
      </c>
      <c r="E7" s="5" t="e">
        <f>#REF!/1000000</f>
        <v>#REF!</v>
      </c>
      <c r="F7" s="5" t="e">
        <f>#REF!/1000000</f>
        <v>#REF!</v>
      </c>
      <c r="G7" s="5" t="e">
        <f>#REF!/1000000</f>
        <v>#REF!</v>
      </c>
      <c r="H7" s="5" t="e">
        <f>#REF!/1000000</f>
        <v>#REF!</v>
      </c>
      <c r="I7" s="5" t="e">
        <f>#REF!/1000000</f>
        <v>#REF!</v>
      </c>
      <c r="J7" s="5" t="e">
        <f>#REF!/1000000</f>
        <v>#REF!</v>
      </c>
      <c r="K7" s="5" t="e">
        <f>#REF!/1000000</f>
        <v>#REF!</v>
      </c>
    </row>
    <row r="8" spans="1:11" x14ac:dyDescent="0.3">
      <c r="A8" s="2" t="s">
        <v>3</v>
      </c>
      <c r="B8" s="43" t="s">
        <v>8</v>
      </c>
      <c r="C8" s="5" t="e">
        <f>#REF!/1000000</f>
        <v>#REF!</v>
      </c>
      <c r="D8" s="5" t="e">
        <f>#REF!/1000000</f>
        <v>#REF!</v>
      </c>
      <c r="E8" s="5" t="e">
        <f>#REF!/1000000</f>
        <v>#REF!</v>
      </c>
      <c r="F8" s="5" t="e">
        <f>#REF!/1000000</f>
        <v>#REF!</v>
      </c>
      <c r="G8" s="5" t="e">
        <f>#REF!/1000000</f>
        <v>#REF!</v>
      </c>
      <c r="H8" s="5" t="e">
        <f>#REF!/1000000</f>
        <v>#REF!</v>
      </c>
      <c r="I8" s="5" t="e">
        <f>#REF!/1000000</f>
        <v>#REF!</v>
      </c>
      <c r="J8" s="5" t="e">
        <f>#REF!/1000000</f>
        <v>#REF!</v>
      </c>
      <c r="K8" s="5" t="e">
        <f>#REF!/1000000</f>
        <v>#REF!</v>
      </c>
    </row>
    <row r="9" spans="1:11" x14ac:dyDescent="0.3">
      <c r="A9" s="2" t="s">
        <v>3</v>
      </c>
      <c r="B9" s="43" t="s">
        <v>42</v>
      </c>
      <c r="C9" s="5" t="e">
        <f>#REF!/1000000</f>
        <v>#REF!</v>
      </c>
      <c r="D9" s="5" t="e">
        <f>#REF!/1000000</f>
        <v>#REF!</v>
      </c>
      <c r="E9" s="5" t="e">
        <f>#REF!/1000000</f>
        <v>#REF!</v>
      </c>
      <c r="F9" s="5" t="e">
        <f>#REF!/1000000</f>
        <v>#REF!</v>
      </c>
      <c r="G9" s="5" t="e">
        <f>#REF!/1000000</f>
        <v>#REF!</v>
      </c>
      <c r="H9" s="5" t="e">
        <f>#REF!/1000000</f>
        <v>#REF!</v>
      </c>
      <c r="I9" s="5" t="e">
        <f>#REF!/1000000</f>
        <v>#REF!</v>
      </c>
      <c r="J9" s="5" t="e">
        <f>#REF!/1000000</f>
        <v>#REF!</v>
      </c>
      <c r="K9" s="5" t="e">
        <f>#REF!/1000000</f>
        <v>#REF!</v>
      </c>
    </row>
    <row r="10" spans="1:11" x14ac:dyDescent="0.3">
      <c r="A10" s="2" t="s">
        <v>3</v>
      </c>
      <c r="B10" s="43" t="s">
        <v>1</v>
      </c>
      <c r="C10" s="5" t="e">
        <f>#REF!/1000000</f>
        <v>#REF!</v>
      </c>
      <c r="D10" s="5" t="e">
        <f>#REF!/1000000</f>
        <v>#REF!</v>
      </c>
      <c r="E10" s="5" t="e">
        <f>#REF!/1000000</f>
        <v>#REF!</v>
      </c>
      <c r="F10" s="5" t="e">
        <f>#REF!/1000000</f>
        <v>#REF!</v>
      </c>
      <c r="G10" s="5" t="e">
        <f>#REF!/1000000</f>
        <v>#REF!</v>
      </c>
      <c r="H10" s="5" t="e">
        <f>#REF!/1000000</f>
        <v>#REF!</v>
      </c>
      <c r="I10" s="5" t="e">
        <f>#REF!/1000000</f>
        <v>#REF!</v>
      </c>
      <c r="J10" s="5" t="e">
        <f>#REF!/1000000</f>
        <v>#REF!</v>
      </c>
      <c r="K10" s="5" t="e">
        <f>#REF!/1000000</f>
        <v>#REF!</v>
      </c>
    </row>
    <row r="11" spans="1:11" x14ac:dyDescent="0.3">
      <c r="A11" s="2" t="s">
        <v>3</v>
      </c>
      <c r="B11" s="43" t="s">
        <v>43</v>
      </c>
      <c r="C11" s="5" t="e">
        <f>#REF!/1000000</f>
        <v>#REF!</v>
      </c>
      <c r="D11" s="5" t="e">
        <f>#REF!/1000000</f>
        <v>#REF!</v>
      </c>
      <c r="E11" s="5" t="e">
        <f>#REF!/1000000</f>
        <v>#REF!</v>
      </c>
      <c r="F11" s="5" t="e">
        <f>#REF!/1000000</f>
        <v>#REF!</v>
      </c>
      <c r="G11" s="5" t="e">
        <f>#REF!/1000000</f>
        <v>#REF!</v>
      </c>
      <c r="H11" s="5" t="e">
        <f>#REF!/1000000</f>
        <v>#REF!</v>
      </c>
      <c r="I11" s="5" t="e">
        <f>#REF!/1000000</f>
        <v>#REF!</v>
      </c>
      <c r="J11" s="5" t="e">
        <f>#REF!/1000000</f>
        <v>#REF!</v>
      </c>
      <c r="K11" s="5" t="e">
        <f>#REF!/1000000</f>
        <v>#REF!</v>
      </c>
    </row>
    <row r="12" spans="1:11" x14ac:dyDescent="0.3">
      <c r="A12" s="2" t="s">
        <v>3</v>
      </c>
      <c r="B12" s="43" t="s">
        <v>9</v>
      </c>
      <c r="C12" s="5" t="e">
        <f>#REF!/1000000</f>
        <v>#REF!</v>
      </c>
      <c r="D12" s="5" t="e">
        <f>#REF!/1000000</f>
        <v>#REF!</v>
      </c>
      <c r="E12" s="5" t="e">
        <f>#REF!/1000000</f>
        <v>#REF!</v>
      </c>
      <c r="F12" s="5" t="e">
        <f>#REF!/1000000</f>
        <v>#REF!</v>
      </c>
      <c r="G12" s="5" t="e">
        <f>#REF!/1000000</f>
        <v>#REF!</v>
      </c>
      <c r="H12" s="5" t="e">
        <f>#REF!/1000000</f>
        <v>#REF!</v>
      </c>
      <c r="I12" s="5" t="e">
        <f>#REF!/1000000</f>
        <v>#REF!</v>
      </c>
      <c r="J12" s="5" t="e">
        <f>#REF!/1000000</f>
        <v>#REF!</v>
      </c>
      <c r="K12" s="5" t="e">
        <f>#REF!/1000000</f>
        <v>#REF!</v>
      </c>
    </row>
    <row r="13" spans="1:11" x14ac:dyDescent="0.3">
      <c r="A13" s="2" t="s">
        <v>3</v>
      </c>
      <c r="B13" s="43" t="s">
        <v>44</v>
      </c>
      <c r="C13" s="5" t="e">
        <f>#REF!/1000000</f>
        <v>#REF!</v>
      </c>
      <c r="D13" s="5" t="e">
        <f>#REF!/1000000</f>
        <v>#REF!</v>
      </c>
      <c r="E13" s="5" t="e">
        <f>#REF!/1000000</f>
        <v>#REF!</v>
      </c>
      <c r="F13" s="5" t="e">
        <f>#REF!/1000000</f>
        <v>#REF!</v>
      </c>
      <c r="G13" s="5" t="e">
        <f>#REF!/1000000</f>
        <v>#REF!</v>
      </c>
      <c r="H13" s="5" t="e">
        <f>#REF!/1000000</f>
        <v>#REF!</v>
      </c>
      <c r="I13" s="5" t="e">
        <f>#REF!/1000000</f>
        <v>#REF!</v>
      </c>
      <c r="J13" s="5" t="e">
        <f>#REF!/1000000</f>
        <v>#REF!</v>
      </c>
      <c r="K13" s="5" t="e">
        <f>#REF!/1000000</f>
        <v>#REF!</v>
      </c>
    </row>
    <row r="14" spans="1:11" x14ac:dyDescent="0.3">
      <c r="A14" s="2" t="s">
        <v>3</v>
      </c>
      <c r="B14" s="43" t="s">
        <v>45</v>
      </c>
      <c r="C14" s="5" t="e">
        <f>#REF!/1000000</f>
        <v>#REF!</v>
      </c>
      <c r="D14" s="5" t="e">
        <f>#REF!/1000000</f>
        <v>#REF!</v>
      </c>
      <c r="E14" s="5" t="e">
        <f>#REF!/1000000</f>
        <v>#REF!</v>
      </c>
      <c r="F14" s="5" t="e">
        <f>#REF!/1000000</f>
        <v>#REF!</v>
      </c>
      <c r="G14" s="5" t="e">
        <f>#REF!/1000000</f>
        <v>#REF!</v>
      </c>
      <c r="H14" s="5" t="e">
        <f>#REF!/1000000</f>
        <v>#REF!</v>
      </c>
      <c r="I14" s="5" t="e">
        <f>#REF!/1000000</f>
        <v>#REF!</v>
      </c>
      <c r="J14" s="5" t="e">
        <f>#REF!/1000000</f>
        <v>#REF!</v>
      </c>
      <c r="K14" s="5" t="e">
        <f>#REF!/1000000</f>
        <v>#REF!</v>
      </c>
    </row>
    <row r="15" spans="1:11" x14ac:dyDescent="0.3">
      <c r="A15" s="2" t="s">
        <v>3</v>
      </c>
      <c r="B15" s="43" t="s">
        <v>2</v>
      </c>
      <c r="C15" s="5" t="e">
        <f>#REF!/1000000</f>
        <v>#REF!</v>
      </c>
      <c r="D15" s="5" t="e">
        <f>#REF!/1000000</f>
        <v>#REF!</v>
      </c>
      <c r="E15" s="5" t="e">
        <f>#REF!/1000000</f>
        <v>#REF!</v>
      </c>
      <c r="F15" s="5" t="e">
        <f>#REF!/1000000</f>
        <v>#REF!</v>
      </c>
      <c r="G15" s="5" t="e">
        <f>#REF!/1000000</f>
        <v>#REF!</v>
      </c>
      <c r="H15" s="5" t="e">
        <f>#REF!/1000000</f>
        <v>#REF!</v>
      </c>
      <c r="I15" s="5" t="e">
        <f>#REF!/1000000</f>
        <v>#REF!</v>
      </c>
      <c r="J15" s="5" t="e">
        <f>#REF!/1000000</f>
        <v>#REF!</v>
      </c>
      <c r="K15" s="5" t="e">
        <f>#REF!/1000000</f>
        <v>#REF!</v>
      </c>
    </row>
    <row r="16" spans="1:11" x14ac:dyDescent="0.3">
      <c r="A16" s="2" t="s">
        <v>3</v>
      </c>
      <c r="B16" s="43" t="s">
        <v>10</v>
      </c>
      <c r="C16" s="5" t="e">
        <f>#REF!/1000000</f>
        <v>#REF!</v>
      </c>
      <c r="D16" s="5" t="e">
        <f>#REF!/1000000</f>
        <v>#REF!</v>
      </c>
      <c r="E16" s="5" t="e">
        <f>#REF!/1000000</f>
        <v>#REF!</v>
      </c>
      <c r="F16" s="5" t="e">
        <f>#REF!/1000000</f>
        <v>#REF!</v>
      </c>
      <c r="G16" s="5" t="e">
        <f>#REF!/1000000</f>
        <v>#REF!</v>
      </c>
      <c r="H16" s="5" t="e">
        <f>#REF!/1000000</f>
        <v>#REF!</v>
      </c>
      <c r="I16" s="5" t="e">
        <f>#REF!/1000000</f>
        <v>#REF!</v>
      </c>
      <c r="J16" s="5" t="e">
        <f>#REF!/1000000</f>
        <v>#REF!</v>
      </c>
      <c r="K16" s="5" t="e">
        <f>#REF!/1000000</f>
        <v>#REF!</v>
      </c>
    </row>
    <row r="17" spans="1:11" x14ac:dyDescent="0.3">
      <c r="A17" s="2" t="s">
        <v>3</v>
      </c>
      <c r="B17" s="43" t="s">
        <v>11</v>
      </c>
      <c r="C17" s="5" t="e">
        <f>#REF!/1000000</f>
        <v>#REF!</v>
      </c>
      <c r="D17" s="5" t="e">
        <f>#REF!/1000000</f>
        <v>#REF!</v>
      </c>
      <c r="E17" s="5" t="e">
        <f>#REF!/1000000</f>
        <v>#REF!</v>
      </c>
      <c r="F17" s="5" t="e">
        <f>#REF!/1000000</f>
        <v>#REF!</v>
      </c>
      <c r="G17" s="5" t="e">
        <f>#REF!/1000000</f>
        <v>#REF!</v>
      </c>
      <c r="H17" s="5" t="e">
        <f>#REF!/1000000</f>
        <v>#REF!</v>
      </c>
      <c r="I17" s="5" t="e">
        <f>#REF!/1000000</f>
        <v>#REF!</v>
      </c>
      <c r="J17" s="5" t="e">
        <f>#REF!/1000000</f>
        <v>#REF!</v>
      </c>
      <c r="K17" s="5" t="e">
        <f>#REF!/1000000</f>
        <v>#REF!</v>
      </c>
    </row>
    <row r="18" spans="1:11" x14ac:dyDescent="0.3">
      <c r="A18" s="2" t="s">
        <v>3</v>
      </c>
      <c r="B18" s="43" t="s">
        <v>12</v>
      </c>
      <c r="C18" s="5" t="e">
        <f>#REF!/1000000</f>
        <v>#REF!</v>
      </c>
      <c r="D18" s="5" t="e">
        <f>#REF!/1000000</f>
        <v>#REF!</v>
      </c>
      <c r="E18" s="5" t="e">
        <f>#REF!/1000000</f>
        <v>#REF!</v>
      </c>
      <c r="F18" s="5" t="e">
        <f>#REF!/1000000</f>
        <v>#REF!</v>
      </c>
      <c r="G18" s="5" t="e">
        <f>#REF!/1000000</f>
        <v>#REF!</v>
      </c>
      <c r="H18" s="5" t="e">
        <f>#REF!/1000000</f>
        <v>#REF!</v>
      </c>
      <c r="I18" s="5" t="e">
        <f>#REF!/1000000</f>
        <v>#REF!</v>
      </c>
      <c r="J18" s="5" t="e">
        <f>#REF!/1000000</f>
        <v>#REF!</v>
      </c>
      <c r="K18" s="5" t="e">
        <f>#REF!/1000000</f>
        <v>#REF!</v>
      </c>
    </row>
    <row r="19" spans="1:11" x14ac:dyDescent="0.3">
      <c r="A19" s="2" t="s">
        <v>3</v>
      </c>
      <c r="B19" s="43" t="s">
        <v>13</v>
      </c>
      <c r="C19" s="5" t="e">
        <f>#REF!/1000000</f>
        <v>#REF!</v>
      </c>
      <c r="D19" s="5" t="e">
        <f>#REF!/1000000</f>
        <v>#REF!</v>
      </c>
      <c r="E19" s="5" t="e">
        <f>#REF!/1000000</f>
        <v>#REF!</v>
      </c>
      <c r="F19" s="5" t="e">
        <f>#REF!/1000000</f>
        <v>#REF!</v>
      </c>
      <c r="G19" s="5" t="e">
        <f>#REF!/1000000</f>
        <v>#REF!</v>
      </c>
      <c r="H19" s="5" t="e">
        <f>#REF!/1000000</f>
        <v>#REF!</v>
      </c>
      <c r="I19" s="5" t="e">
        <f>#REF!/1000000</f>
        <v>#REF!</v>
      </c>
      <c r="J19" s="5" t="e">
        <f>#REF!/1000000</f>
        <v>#REF!</v>
      </c>
      <c r="K19" s="5" t="e">
        <f>#REF!/1000000</f>
        <v>#REF!</v>
      </c>
    </row>
    <row r="20" spans="1:11" x14ac:dyDescent="0.3">
      <c r="A20" s="2" t="s">
        <v>3</v>
      </c>
      <c r="B20" s="43" t="s">
        <v>46</v>
      </c>
      <c r="C20" s="5" t="e">
        <f>#REF!/1000000</f>
        <v>#REF!</v>
      </c>
      <c r="D20" s="5" t="e">
        <f>#REF!/1000000</f>
        <v>#REF!</v>
      </c>
      <c r="E20" s="5" t="e">
        <f>#REF!/1000000</f>
        <v>#REF!</v>
      </c>
      <c r="F20" s="5" t="e">
        <f>#REF!/1000000</f>
        <v>#REF!</v>
      </c>
      <c r="G20" s="5" t="e">
        <f>#REF!/1000000</f>
        <v>#REF!</v>
      </c>
      <c r="H20" s="5" t="e">
        <f>#REF!/1000000</f>
        <v>#REF!</v>
      </c>
      <c r="I20" s="5" t="e">
        <f>#REF!/1000000</f>
        <v>#REF!</v>
      </c>
      <c r="J20" s="5" t="e">
        <f>#REF!/1000000</f>
        <v>#REF!</v>
      </c>
      <c r="K20" s="5" t="e">
        <f>#REF!/1000000</f>
        <v>#REF!</v>
      </c>
    </row>
    <row r="21" spans="1:11" x14ac:dyDescent="0.3">
      <c r="A21" s="2" t="s">
        <v>3</v>
      </c>
      <c r="B21" s="43" t="s">
        <v>14</v>
      </c>
      <c r="C21" s="5" t="e">
        <f>#REF!/1000000</f>
        <v>#REF!</v>
      </c>
      <c r="D21" s="5" t="e">
        <f>#REF!/1000000</f>
        <v>#REF!</v>
      </c>
      <c r="E21" s="5" t="e">
        <f>#REF!/1000000</f>
        <v>#REF!</v>
      </c>
      <c r="F21" s="5" t="e">
        <f>#REF!/1000000</f>
        <v>#REF!</v>
      </c>
      <c r="G21" s="5" t="e">
        <f>#REF!/1000000</f>
        <v>#REF!</v>
      </c>
      <c r="H21" s="5" t="e">
        <f>#REF!/1000000</f>
        <v>#REF!</v>
      </c>
      <c r="I21" s="5" t="e">
        <f>#REF!/1000000</f>
        <v>#REF!</v>
      </c>
      <c r="J21" s="5" t="e">
        <f>#REF!/1000000</f>
        <v>#REF!</v>
      </c>
      <c r="K21" s="5" t="e">
        <f>#REF!/1000000</f>
        <v>#REF!</v>
      </c>
    </row>
    <row r="22" spans="1:11" x14ac:dyDescent="0.3">
      <c r="A22" s="2" t="s">
        <v>3</v>
      </c>
      <c r="B22" s="43" t="s">
        <v>15</v>
      </c>
      <c r="C22" s="5" t="e">
        <f>#REF!/1000000</f>
        <v>#REF!</v>
      </c>
      <c r="D22" s="5" t="e">
        <f>#REF!/1000000</f>
        <v>#REF!</v>
      </c>
      <c r="E22" s="5" t="e">
        <f>#REF!/1000000</f>
        <v>#REF!</v>
      </c>
      <c r="F22" s="5" t="e">
        <f>#REF!/1000000</f>
        <v>#REF!</v>
      </c>
      <c r="G22" s="5" t="e">
        <f>#REF!/1000000</f>
        <v>#REF!</v>
      </c>
      <c r="H22" s="5" t="e">
        <f>#REF!/1000000</f>
        <v>#REF!</v>
      </c>
      <c r="I22" s="5" t="e">
        <f>#REF!/1000000</f>
        <v>#REF!</v>
      </c>
      <c r="J22" s="5" t="e">
        <f>#REF!/1000000</f>
        <v>#REF!</v>
      </c>
      <c r="K22" s="5" t="e">
        <f>#REF!/1000000</f>
        <v>#REF!</v>
      </c>
    </row>
    <row r="23" spans="1:11" x14ac:dyDescent="0.3">
      <c r="A23" s="2" t="s">
        <v>3</v>
      </c>
      <c r="B23" s="43" t="s">
        <v>55</v>
      </c>
      <c r="C23" s="5" t="e">
        <f>#REF!/1000000</f>
        <v>#REF!</v>
      </c>
      <c r="D23" s="5" t="e">
        <f>#REF!/1000000</f>
        <v>#REF!</v>
      </c>
      <c r="E23" s="5" t="e">
        <f>#REF!/1000000</f>
        <v>#REF!</v>
      </c>
      <c r="F23" s="5" t="e">
        <f>#REF!/1000000</f>
        <v>#REF!</v>
      </c>
      <c r="G23" s="5" t="e">
        <f>#REF!/1000000</f>
        <v>#REF!</v>
      </c>
      <c r="H23" s="5" t="e">
        <f>#REF!/1000000</f>
        <v>#REF!</v>
      </c>
      <c r="I23" s="5" t="e">
        <f>#REF!/1000000</f>
        <v>#REF!</v>
      </c>
      <c r="J23" s="5" t="e">
        <f>#REF!/1000000</f>
        <v>#REF!</v>
      </c>
      <c r="K23" s="5" t="e">
        <f>#REF!/1000000</f>
        <v>#REF!</v>
      </c>
    </row>
    <row r="24" spans="1:11" x14ac:dyDescent="0.3">
      <c r="A24" s="2" t="s">
        <v>3</v>
      </c>
      <c r="B24" s="43" t="s">
        <v>16</v>
      </c>
      <c r="C24" s="5" t="e">
        <f>#REF!/1000000</f>
        <v>#REF!</v>
      </c>
      <c r="D24" s="5" t="e">
        <f>#REF!/1000000</f>
        <v>#REF!</v>
      </c>
      <c r="E24" s="5" t="e">
        <f>#REF!/1000000</f>
        <v>#REF!</v>
      </c>
      <c r="F24" s="5" t="e">
        <f>#REF!/1000000</f>
        <v>#REF!</v>
      </c>
      <c r="G24" s="5" t="e">
        <f>#REF!/1000000</f>
        <v>#REF!</v>
      </c>
      <c r="H24" s="5" t="e">
        <f>#REF!/1000000</f>
        <v>#REF!</v>
      </c>
      <c r="I24" s="5" t="e">
        <f>#REF!/1000000</f>
        <v>#REF!</v>
      </c>
      <c r="J24" s="5" t="e">
        <f>#REF!/1000000</f>
        <v>#REF!</v>
      </c>
      <c r="K24" s="5" t="e">
        <f>#REF!/1000000</f>
        <v>#REF!</v>
      </c>
    </row>
    <row r="25" spans="1:11" x14ac:dyDescent="0.3">
      <c r="A25" s="2" t="s">
        <v>3</v>
      </c>
      <c r="B25" s="43" t="s">
        <v>17</v>
      </c>
      <c r="C25" s="5" t="e">
        <f>#REF!/1000000</f>
        <v>#REF!</v>
      </c>
      <c r="D25" s="5" t="e">
        <f>#REF!/1000000</f>
        <v>#REF!</v>
      </c>
      <c r="E25" s="5" t="e">
        <f>#REF!/1000000</f>
        <v>#REF!</v>
      </c>
      <c r="F25" s="5" t="e">
        <f>#REF!/1000000</f>
        <v>#REF!</v>
      </c>
      <c r="G25" s="5" t="e">
        <f>#REF!/1000000</f>
        <v>#REF!</v>
      </c>
      <c r="H25" s="5" t="e">
        <f>#REF!/1000000</f>
        <v>#REF!</v>
      </c>
      <c r="I25" s="5" t="e">
        <f>#REF!/1000000</f>
        <v>#REF!</v>
      </c>
      <c r="J25" s="5" t="e">
        <f>#REF!/1000000</f>
        <v>#REF!</v>
      </c>
      <c r="K25" s="5" t="e">
        <f>#REF!/1000000</f>
        <v>#REF!</v>
      </c>
    </row>
    <row r="26" spans="1:11" x14ac:dyDescent="0.3">
      <c r="A26" s="2" t="s">
        <v>3</v>
      </c>
      <c r="B26" s="43" t="s">
        <v>18</v>
      </c>
      <c r="C26" s="5" t="e">
        <f>#REF!/1000000</f>
        <v>#REF!</v>
      </c>
      <c r="D26" s="5" t="e">
        <f>#REF!/1000000</f>
        <v>#REF!</v>
      </c>
      <c r="E26" s="5" t="e">
        <f>#REF!/1000000</f>
        <v>#REF!</v>
      </c>
      <c r="F26" s="5" t="e">
        <f>#REF!/1000000</f>
        <v>#REF!</v>
      </c>
      <c r="G26" s="5" t="e">
        <f>#REF!/1000000</f>
        <v>#REF!</v>
      </c>
      <c r="H26" s="5" t="e">
        <f>#REF!/1000000</f>
        <v>#REF!</v>
      </c>
      <c r="I26" s="5" t="e">
        <f>#REF!/1000000</f>
        <v>#REF!</v>
      </c>
      <c r="J26" s="5" t="e">
        <f>#REF!/1000000</f>
        <v>#REF!</v>
      </c>
      <c r="K26" s="5" t="e">
        <f>#REF!/1000000</f>
        <v>#REF!</v>
      </c>
    </row>
    <row r="27" spans="1:11" x14ac:dyDescent="0.3">
      <c r="A27" s="2" t="s">
        <v>3</v>
      </c>
      <c r="B27" s="43" t="s">
        <v>19</v>
      </c>
      <c r="C27" s="5" t="e">
        <f>#REF!/1000000</f>
        <v>#REF!</v>
      </c>
      <c r="D27" s="5" t="e">
        <f>#REF!/1000000</f>
        <v>#REF!</v>
      </c>
      <c r="E27" s="5" t="e">
        <f>#REF!/1000000</f>
        <v>#REF!</v>
      </c>
      <c r="F27" s="5" t="e">
        <f>#REF!/1000000</f>
        <v>#REF!</v>
      </c>
      <c r="G27" s="5" t="e">
        <f>#REF!/1000000</f>
        <v>#REF!</v>
      </c>
      <c r="H27" s="5" t="e">
        <f>#REF!/1000000</f>
        <v>#REF!</v>
      </c>
      <c r="I27" s="5" t="e">
        <f>#REF!/1000000</f>
        <v>#REF!</v>
      </c>
      <c r="J27" s="5" t="e">
        <f>#REF!/1000000</f>
        <v>#REF!</v>
      </c>
      <c r="K27" s="5" t="e">
        <f>#REF!/1000000</f>
        <v>#REF!</v>
      </c>
    </row>
    <row r="28" spans="1:11" x14ac:dyDescent="0.3">
      <c r="A28" s="2" t="s">
        <v>3</v>
      </c>
      <c r="B28" s="2" t="s">
        <v>60</v>
      </c>
      <c r="C28" s="5" t="e">
        <f>#REF!/1000000</f>
        <v>#REF!</v>
      </c>
      <c r="D28" s="5" t="e">
        <f>#REF!/1000000</f>
        <v>#REF!</v>
      </c>
      <c r="E28" s="5" t="e">
        <f>#REF!/1000000</f>
        <v>#REF!</v>
      </c>
      <c r="F28" s="5" t="e">
        <f>#REF!/1000000</f>
        <v>#REF!</v>
      </c>
      <c r="G28" s="5" t="e">
        <f>#REF!/1000000</f>
        <v>#REF!</v>
      </c>
      <c r="H28" s="5" t="e">
        <f>#REF!/1000000</f>
        <v>#REF!</v>
      </c>
      <c r="I28" s="5" t="e">
        <f>#REF!/1000000</f>
        <v>#REF!</v>
      </c>
      <c r="J28" s="5" t="e">
        <f>#REF!/1000000</f>
        <v>#REF!</v>
      </c>
      <c r="K28" s="5" t="e">
        <f>#REF!/1000000</f>
        <v>#REF!</v>
      </c>
    </row>
    <row r="29" spans="1:11" x14ac:dyDescent="0.3">
      <c r="A29" s="2" t="s">
        <v>3</v>
      </c>
      <c r="B29" s="2" t="s">
        <v>61</v>
      </c>
      <c r="C29" s="5" t="e">
        <f>#REF!/1000000</f>
        <v>#REF!</v>
      </c>
      <c r="D29" s="5" t="e">
        <f>#REF!/1000000</f>
        <v>#REF!</v>
      </c>
      <c r="E29" s="5" t="e">
        <f>#REF!/1000000</f>
        <v>#REF!</v>
      </c>
      <c r="F29" s="5" t="e">
        <f>#REF!/1000000</f>
        <v>#REF!</v>
      </c>
      <c r="G29" s="5" t="e">
        <f>#REF!/1000000</f>
        <v>#REF!</v>
      </c>
      <c r="H29" s="5" t="e">
        <f>#REF!/1000000</f>
        <v>#REF!</v>
      </c>
      <c r="I29" s="5" t="e">
        <f>#REF!/1000000</f>
        <v>#REF!</v>
      </c>
      <c r="J29" s="5" t="e">
        <f>#REF!/1000000</f>
        <v>#REF!</v>
      </c>
      <c r="K29" s="5" t="e">
        <f>#REF!/1000000</f>
        <v>#REF!</v>
      </c>
    </row>
    <row r="30" spans="1:11" x14ac:dyDescent="0.3">
      <c r="A30" s="2" t="s">
        <v>3</v>
      </c>
      <c r="B30" s="2" t="s">
        <v>47</v>
      </c>
      <c r="C30" s="5" t="e">
        <f>#REF!/1000000</f>
        <v>#REF!</v>
      </c>
      <c r="D30" s="5" t="e">
        <f>#REF!/1000000</f>
        <v>#REF!</v>
      </c>
      <c r="E30" s="5" t="e">
        <f>#REF!/1000000</f>
        <v>#REF!</v>
      </c>
      <c r="F30" s="5" t="e">
        <f>#REF!/1000000</f>
        <v>#REF!</v>
      </c>
      <c r="G30" s="5" t="e">
        <f>#REF!/1000000</f>
        <v>#REF!</v>
      </c>
      <c r="H30" s="5" t="e">
        <f>#REF!/1000000</f>
        <v>#REF!</v>
      </c>
      <c r="I30" s="5" t="e">
        <f>#REF!/1000000</f>
        <v>#REF!</v>
      </c>
      <c r="J30" s="5" t="e">
        <f>#REF!/1000000</f>
        <v>#REF!</v>
      </c>
      <c r="K30" s="5" t="e">
        <f>#REF!/1000000</f>
        <v>#REF!</v>
      </c>
    </row>
  </sheetData>
  <autoFilter ref="A1:B19" xr:uid="{00000000-0009-0000-0000-00000C000000}"/>
  <sortState xmlns:xlrd2="http://schemas.microsoft.com/office/spreadsheetml/2017/richdata2" ref="A2:K2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Investissements</vt:lpstr>
      <vt:lpstr>Production</vt:lpstr>
      <vt:lpstr>Consommation</vt:lpstr>
      <vt:lpstr>Echanges européens</vt:lpstr>
      <vt:lpstr>Ecrêtement</vt:lpstr>
      <vt:lpstr>Coûts marginaux</vt:lpstr>
      <vt:lpstr>Prod_TWh</vt:lpstr>
      <vt:lpstr>Installé_CAPA_MW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PARROUFFE Jean-Michel</cp:lastModifiedBy>
  <dcterms:created xsi:type="dcterms:W3CDTF">2018-01-17T09:01:20Z</dcterms:created>
  <dcterms:modified xsi:type="dcterms:W3CDTF">2023-01-18T16:30:24Z</dcterms:modified>
</cp:coreProperties>
</file>