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RER\ECHANGES\ECHANGES_BRICE_ARNAUD\1- Marchés\2020\2020AC000016_Accord Cadre Artelys\Livrables Artelys\Données\Suites\A transmettre\"/>
    </mc:Choice>
  </mc:AlternateContent>
  <xr:revisionPtr revIDLastSave="0" documentId="13_ncr:1_{A7D66C38-4B74-4348-976C-4B9E44093601}" xr6:coauthVersionLast="47" xr6:coauthVersionMax="47" xr10:uidLastSave="{00000000-0000-0000-0000-000000000000}"/>
  <bookViews>
    <workbookView xWindow="-28920" yWindow="-120" windowWidth="29040" windowHeight="15840" tabRatio="894" xr2:uid="{00000000-000D-0000-FFFF-FFFF00000000}"/>
  </bookViews>
  <sheets>
    <sheet name="Investissements" sheetId="12" r:id="rId1"/>
    <sheet name="Production" sheetId="44" r:id="rId2"/>
    <sheet name="Consommation" sheetId="50" r:id="rId3"/>
    <sheet name="Echanges européens" sheetId="17" r:id="rId4"/>
    <sheet name="Ecrêtement" sheetId="23" r:id="rId5"/>
    <sheet name="Coûts marginaux" sheetId="47" r:id="rId6"/>
    <sheet name="Prod_TWh" sheetId="14" state="hidden" r:id="rId7"/>
    <sheet name="Installé_CAPA_MW" sheetId="2" state="hidden" r:id="rId8"/>
  </sheets>
  <externalReferences>
    <externalReference r:id="rId9"/>
    <externalReference r:id="rId10"/>
  </externalReferences>
  <definedNames>
    <definedName name="_xlnm._FilterDatabase" localSheetId="7" hidden="1">Installé_CAPA_MW!$A$1:$B$19</definedName>
    <definedName name="MWtoGW" localSheetId="2">[1]Annexe!$G$3</definedName>
    <definedName name="MWtoGW" localSheetId="5">[2]Annexe!$G$3</definedName>
    <definedName name="MWtoGW">#REF!</definedName>
    <definedName name="WtoMW" localSheetId="2">[1]Annexe!$G$2</definedName>
    <definedName name="WtoMW" localSheetId="5">[2]Annexe!$G$2</definedName>
    <definedName name="WtoMW">#REF!</definedName>
    <definedName name="WtoTW" localSheetId="2">[1]Annexe!$G$4</definedName>
    <definedName name="WtoTW" localSheetId="5">[2]Annexe!$G$4</definedName>
    <definedName name="WtoT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" i="50" l="1"/>
  <c r="U26" i="50"/>
  <c r="T26" i="50"/>
  <c r="S26" i="50"/>
  <c r="R26" i="50"/>
  <c r="Q26" i="50"/>
  <c r="P26" i="50"/>
  <c r="O26" i="50"/>
  <c r="N26" i="50"/>
  <c r="M26" i="50"/>
  <c r="V25" i="50"/>
  <c r="U25" i="50"/>
  <c r="T25" i="50"/>
  <c r="S25" i="50"/>
  <c r="R25" i="50"/>
  <c r="Q25" i="50"/>
  <c r="P25" i="50"/>
  <c r="O25" i="50"/>
  <c r="N25" i="50"/>
  <c r="M25" i="50"/>
  <c r="V24" i="50"/>
  <c r="U24" i="50"/>
  <c r="T24" i="50"/>
  <c r="S24" i="50"/>
  <c r="R24" i="50"/>
  <c r="Q24" i="50"/>
  <c r="P24" i="50"/>
  <c r="O24" i="50"/>
  <c r="N24" i="50"/>
  <c r="V23" i="50"/>
  <c r="U23" i="50"/>
  <c r="T23" i="50"/>
  <c r="S23" i="50"/>
  <c r="R23" i="50"/>
  <c r="Q23" i="50"/>
  <c r="P23" i="50"/>
  <c r="O23" i="50"/>
  <c r="N23" i="50"/>
  <c r="V22" i="50"/>
  <c r="U22" i="50"/>
  <c r="T22" i="50"/>
  <c r="S22" i="50"/>
  <c r="R22" i="50"/>
  <c r="Q22" i="50"/>
  <c r="P22" i="50"/>
  <c r="O22" i="50"/>
  <c r="N22" i="50"/>
  <c r="V21" i="50"/>
  <c r="U21" i="50"/>
  <c r="T21" i="50"/>
  <c r="S21" i="50"/>
  <c r="R21" i="50"/>
  <c r="Q21" i="50"/>
  <c r="P21" i="50"/>
  <c r="O21" i="50"/>
  <c r="N21" i="50"/>
  <c r="V20" i="50"/>
  <c r="U20" i="50"/>
  <c r="T20" i="50"/>
  <c r="S20" i="50"/>
  <c r="R20" i="50"/>
  <c r="Q20" i="50"/>
  <c r="P20" i="50"/>
  <c r="O20" i="50"/>
  <c r="N20" i="50"/>
  <c r="V19" i="50"/>
  <c r="U19" i="50"/>
  <c r="T19" i="50"/>
  <c r="S19" i="50"/>
  <c r="R19" i="50"/>
  <c r="Q19" i="50"/>
  <c r="P19" i="50"/>
  <c r="O19" i="50"/>
  <c r="N19" i="50"/>
  <c r="V11" i="50"/>
  <c r="U11" i="50"/>
  <c r="T11" i="50"/>
  <c r="S11" i="50"/>
  <c r="R11" i="50"/>
  <c r="Q11" i="50"/>
  <c r="P11" i="50"/>
  <c r="O11" i="50"/>
  <c r="N11" i="50"/>
  <c r="V10" i="50"/>
  <c r="U10" i="50"/>
  <c r="T10" i="50"/>
  <c r="S10" i="50"/>
  <c r="R10" i="50"/>
  <c r="Q10" i="50"/>
  <c r="P10" i="50"/>
  <c r="O10" i="50"/>
  <c r="N10" i="50"/>
  <c r="V9" i="50"/>
  <c r="U9" i="50"/>
  <c r="T9" i="50"/>
  <c r="S9" i="50"/>
  <c r="R9" i="50"/>
  <c r="Q9" i="50"/>
  <c r="P9" i="50"/>
  <c r="O9" i="50"/>
  <c r="N9" i="50"/>
  <c r="V8" i="50"/>
  <c r="U8" i="50"/>
  <c r="T8" i="50"/>
  <c r="S8" i="50"/>
  <c r="R8" i="50"/>
  <c r="Q8" i="50"/>
  <c r="P8" i="50"/>
  <c r="O8" i="50"/>
  <c r="N8" i="50"/>
  <c r="V7" i="50"/>
  <c r="U7" i="50"/>
  <c r="T7" i="50"/>
  <c r="S7" i="50"/>
  <c r="R7" i="50"/>
  <c r="Q7" i="50"/>
  <c r="P7" i="50"/>
  <c r="O7" i="50"/>
  <c r="N7" i="50"/>
  <c r="V6" i="50"/>
  <c r="U6" i="50"/>
  <c r="T6" i="50"/>
  <c r="S6" i="50"/>
  <c r="R6" i="50"/>
  <c r="Q6" i="50"/>
  <c r="P6" i="50"/>
  <c r="O6" i="50"/>
  <c r="N6" i="50"/>
  <c r="V5" i="50"/>
  <c r="U5" i="50"/>
  <c r="T5" i="50"/>
  <c r="S5" i="50"/>
  <c r="R5" i="50"/>
  <c r="Q5" i="50"/>
  <c r="P5" i="50"/>
  <c r="O5" i="50"/>
  <c r="N5" i="50"/>
  <c r="V4" i="50"/>
  <c r="V13" i="50" s="1"/>
  <c r="V22" i="44" s="1"/>
  <c r="U4" i="50"/>
  <c r="T4" i="50"/>
  <c r="S4" i="50"/>
  <c r="R4" i="50"/>
  <c r="Q4" i="50"/>
  <c r="P4" i="50"/>
  <c r="P13" i="50" s="1"/>
  <c r="P22" i="44" s="1"/>
  <c r="O4" i="50"/>
  <c r="N4" i="50"/>
  <c r="N13" i="50" s="1"/>
  <c r="N22" i="44" s="1"/>
  <c r="Q13" i="50" l="1"/>
  <c r="Q22" i="44" s="1"/>
  <c r="R13" i="50"/>
  <c r="R22" i="44" s="1"/>
  <c r="S13" i="50"/>
  <c r="S22" i="44" s="1"/>
  <c r="T13" i="50"/>
  <c r="T22" i="44" s="1"/>
  <c r="U13" i="50"/>
  <c r="U22" i="44" s="1"/>
  <c r="O13" i="50"/>
  <c r="O22" i="44" s="1"/>
  <c r="K15" i="17"/>
  <c r="G15" i="17"/>
  <c r="C15" i="17"/>
  <c r="J15" i="17"/>
  <c r="I15" i="17"/>
  <c r="H15" i="17"/>
  <c r="F15" i="17"/>
  <c r="E15" i="17"/>
  <c r="D15" i="17"/>
  <c r="H24" i="17" l="1"/>
  <c r="E24" i="17"/>
  <c r="F24" i="17"/>
  <c r="J24" i="17"/>
  <c r="C24" i="17"/>
  <c r="K24" i="17"/>
  <c r="I24" i="17"/>
  <c r="D24" i="17"/>
  <c r="G24" i="17"/>
  <c r="O8" i="44" l="1"/>
  <c r="S8" i="44"/>
  <c r="R8" i="44" l="1"/>
  <c r="P8" i="44"/>
  <c r="U8" i="44"/>
  <c r="N8" i="44"/>
  <c r="Q8" i="44"/>
  <c r="V8" i="44" l="1"/>
  <c r="T8" i="44"/>
  <c r="N6" i="44" l="1"/>
  <c r="T5" i="44"/>
  <c r="V6" i="44"/>
  <c r="N10" i="44"/>
  <c r="N5" i="44"/>
  <c r="V5" i="44"/>
  <c r="U5" i="44"/>
  <c r="P5" i="44"/>
  <c r="R6" i="44"/>
  <c r="R10" i="44"/>
  <c r="S5" i="44"/>
  <c r="U6" i="44"/>
  <c r="O10" i="44"/>
  <c r="R5" i="44"/>
  <c r="T6" i="44"/>
  <c r="P10" i="44"/>
  <c r="Q5" i="44"/>
  <c r="S6" i="44"/>
  <c r="Q10" i="44"/>
  <c r="V10" i="44"/>
  <c r="O5" i="44"/>
  <c r="Q6" i="44"/>
  <c r="S10" i="44"/>
  <c r="P6" i="44"/>
  <c r="T10" i="44"/>
  <c r="O6" i="44"/>
  <c r="U10" i="44"/>
  <c r="V11" i="44" l="1"/>
  <c r="P11" i="44"/>
  <c r="Q11" i="44"/>
  <c r="R11" i="44"/>
  <c r="T11" i="44"/>
  <c r="N11" i="44"/>
  <c r="U11" i="44"/>
  <c r="S11" i="44"/>
  <c r="O11" i="44"/>
  <c r="S17" i="44"/>
  <c r="P16" i="44"/>
  <c r="V16" i="44"/>
  <c r="V17" i="44"/>
  <c r="O17" i="44"/>
  <c r="P17" i="44"/>
  <c r="Q17" i="44"/>
  <c r="Q16" i="44"/>
  <c r="T17" i="44"/>
  <c r="U16" i="44"/>
  <c r="T16" i="44"/>
  <c r="R16" i="44"/>
  <c r="U17" i="44"/>
  <c r="O16" i="44"/>
  <c r="S16" i="44"/>
  <c r="R17" i="44"/>
  <c r="N16" i="44"/>
  <c r="N17" i="44"/>
  <c r="V9" i="44"/>
  <c r="T9" i="44"/>
  <c r="S9" i="44"/>
  <c r="N9" i="44"/>
  <c r="R9" i="44"/>
  <c r="O9" i="44"/>
  <c r="U9" i="44"/>
  <c r="Q9" i="44"/>
  <c r="P9" i="44"/>
  <c r="R4" i="44" l="1"/>
  <c r="U4" i="44"/>
  <c r="U15" i="44" s="1"/>
  <c r="Q4" i="44"/>
  <c r="Q15" i="44" s="1"/>
  <c r="P4" i="44"/>
  <c r="P15" i="44" s="1"/>
  <c r="T4" i="44"/>
  <c r="T15" i="44" s="1"/>
  <c r="V4" i="44"/>
  <c r="V15" i="44" s="1"/>
  <c r="N4" i="44"/>
  <c r="N15" i="44" s="1"/>
  <c r="O4" i="44"/>
  <c r="O15" i="44" s="1"/>
  <c r="S4" i="44"/>
  <c r="T7" i="44"/>
  <c r="R15" i="44"/>
  <c r="S15" i="44"/>
  <c r="S7" i="44"/>
  <c r="N7" i="44"/>
  <c r="Q7" i="44"/>
  <c r="R7" i="44"/>
  <c r="T18" i="44" l="1"/>
  <c r="T19" i="44" s="1"/>
  <c r="S18" i="44"/>
  <c r="S19" i="44" s="1"/>
  <c r="N18" i="44"/>
  <c r="N19" i="44" s="1"/>
  <c r="Q18" i="44"/>
  <c r="Q19" i="44" s="1"/>
  <c r="R18" i="44"/>
  <c r="R19" i="44" s="1"/>
  <c r="V7" i="44"/>
  <c r="P7" i="44"/>
  <c r="U7" i="44"/>
  <c r="O7" i="44"/>
  <c r="S20" i="44" l="1"/>
  <c r="T20" i="44"/>
  <c r="Q20" i="44"/>
  <c r="R20" i="44"/>
  <c r="N20" i="44"/>
  <c r="P18" i="44"/>
  <c r="P19" i="44" s="1"/>
  <c r="V18" i="44"/>
  <c r="V20" i="44" s="1"/>
  <c r="O18" i="44"/>
  <c r="O19" i="44" s="1"/>
  <c r="U18" i="44"/>
  <c r="U19" i="44" s="1"/>
  <c r="U20" i="44" l="1"/>
  <c r="V19" i="44"/>
  <c r="P20" i="44"/>
  <c r="O20" i="44"/>
  <c r="D2" i="14"/>
  <c r="K30" i="2" l="1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C2" i="14"/>
  <c r="J5" i="17"/>
  <c r="F5" i="17"/>
  <c r="D5" i="17" l="1"/>
  <c r="H5" i="17"/>
  <c r="G5" i="17"/>
  <c r="K5" i="17"/>
  <c r="C5" i="17"/>
  <c r="E5" i="17"/>
  <c r="I5" i="17"/>
</calcChain>
</file>

<file path=xl/sharedStrings.xml><?xml version="1.0" encoding="utf-8"?>
<sst xmlns="http://schemas.openxmlformats.org/spreadsheetml/2006/main" count="295" uniqueCount="151">
  <si>
    <t>CCGT fleet</t>
  </si>
  <si>
    <t>Lithium ion battery fleet</t>
  </si>
  <si>
    <t>OCGT fleet</t>
  </si>
  <si>
    <t>France</t>
  </si>
  <si>
    <t>Zone</t>
  </si>
  <si>
    <t>Techno</t>
  </si>
  <si>
    <t>CAES fleet</t>
  </si>
  <si>
    <t>Coal fleet</t>
  </si>
  <si>
    <t>Hydro fleet</t>
  </si>
  <si>
    <t>Nuclear fleet</t>
  </si>
  <si>
    <t>Oil fleet</t>
  </si>
  <si>
    <t>Other renewable fleet</t>
  </si>
  <si>
    <t>Other thermal fleet</t>
  </si>
  <si>
    <t>Pumped storage fleet</t>
  </si>
  <si>
    <t>Solar fleet</t>
  </si>
  <si>
    <t>Solar roof fleet</t>
  </si>
  <si>
    <t>Wind floating fleet</t>
  </si>
  <si>
    <t>Wind offshore fleet</t>
  </si>
  <si>
    <t>Wind onshore fleet</t>
  </si>
  <si>
    <t>Wind onshore new fleet</t>
  </si>
  <si>
    <t>Technologie</t>
  </si>
  <si>
    <t>Nucléaire</t>
  </si>
  <si>
    <t>Autres thermiques</t>
  </si>
  <si>
    <t>Electric Vehicles</t>
  </si>
  <si>
    <t>ademe_france_v0/C2020</t>
  </si>
  <si>
    <t>Test case 0</t>
  </si>
  <si>
    <t>ademe_france_v0/C2025</t>
  </si>
  <si>
    <t>ademe_france_v0/C2030</t>
  </si>
  <si>
    <t>ademe_france_v0/C2035</t>
  </si>
  <si>
    <t>ademe_france_v0/C2040</t>
  </si>
  <si>
    <t>ademe_france_v0/C2045</t>
  </si>
  <si>
    <t>ademe_france_v0/C2050</t>
  </si>
  <si>
    <t>ademe_france_v0/C2055</t>
  </si>
  <si>
    <t>ademe_france_v0/C2060</t>
  </si>
  <si>
    <t>EPR</t>
  </si>
  <si>
    <t>Autres renouvelables</t>
  </si>
  <si>
    <t>Total</t>
  </si>
  <si>
    <t>Hydro</t>
  </si>
  <si>
    <t>Détail EnR (GW)</t>
  </si>
  <si>
    <t>Biomass fleet</t>
  </si>
  <si>
    <t>Bioplant storage fleet</t>
  </si>
  <si>
    <t>Geothermal fleet</t>
  </si>
  <si>
    <t>Lignite fleet</t>
  </si>
  <si>
    <t>Marine fleet</t>
  </si>
  <si>
    <t>Ocean tidal fleet</t>
  </si>
  <si>
    <t>Ocean Wave fleet</t>
  </si>
  <si>
    <t>Renewable thermal fleet</t>
  </si>
  <si>
    <t>P2Heat</t>
  </si>
  <si>
    <t>Imports</t>
  </si>
  <si>
    <t>Exports</t>
  </si>
  <si>
    <t>Bilan exportateur net</t>
  </si>
  <si>
    <t>CentralEurope</t>
  </si>
  <si>
    <t>Iberia</t>
  </si>
  <si>
    <t>UKIreland</t>
  </si>
  <si>
    <t>PV Grandes Toitures</t>
  </si>
  <si>
    <t>Solar small roof fleet</t>
  </si>
  <si>
    <t>OCGT</t>
  </si>
  <si>
    <t>CCGT</t>
  </si>
  <si>
    <t>Charbon</t>
  </si>
  <si>
    <t>Détail Nucléaire (GW)</t>
  </si>
  <si>
    <t>P2H2 industrie</t>
  </si>
  <si>
    <t>P2H2 mobilités et autres industries</t>
  </si>
  <si>
    <t>Chauffage pilotable</t>
  </si>
  <si>
    <t>Batteries</t>
  </si>
  <si>
    <t>STEP</t>
  </si>
  <si>
    <t>PV</t>
  </si>
  <si>
    <t>Eolien Terrestre</t>
  </si>
  <si>
    <t>Nucléaire historique résiduel</t>
  </si>
  <si>
    <t>Nucléaire historique prolongé</t>
  </si>
  <si>
    <t>PV  Grandes Toitures</t>
  </si>
  <si>
    <t>PV Petites Toitures</t>
  </si>
  <si>
    <t>PV Toitures total</t>
  </si>
  <si>
    <t>PV Sol total</t>
  </si>
  <si>
    <t>PV Sol fixe</t>
  </si>
  <si>
    <t>PV Sol tracker</t>
  </si>
  <si>
    <t>Eolien en mer Flottant</t>
  </si>
  <si>
    <t>Eolien en mer Posé</t>
  </si>
  <si>
    <t>Nucléaire EPR</t>
  </si>
  <si>
    <t>PV  Sol</t>
  </si>
  <si>
    <t>PV Toitures</t>
  </si>
  <si>
    <t>Géothermie</t>
  </si>
  <si>
    <t>CHP Biogaz</t>
  </si>
  <si>
    <t>CHP Biomasse</t>
  </si>
  <si>
    <t>Autres thermiques (CHP fioul, gaz)</t>
  </si>
  <si>
    <t>CHP UIOM</t>
  </si>
  <si>
    <t>Capacités installées en GW</t>
  </si>
  <si>
    <t>Energies Marines Renouvelables</t>
  </si>
  <si>
    <t>Production en TWh</t>
  </si>
  <si>
    <t>Détail EnR</t>
  </si>
  <si>
    <t>Turbines Gaz</t>
  </si>
  <si>
    <t>Résumé Production Electricité</t>
  </si>
  <si>
    <t>Eolien en mer</t>
  </si>
  <si>
    <t>Consommation domestique</t>
  </si>
  <si>
    <t>Consommation en TWh</t>
  </si>
  <si>
    <t>Capacités en GW</t>
  </si>
  <si>
    <t>Italy</t>
  </si>
  <si>
    <t>SouthEastEurope</t>
  </si>
  <si>
    <t>P2H2 (TWh_H2)</t>
  </si>
  <si>
    <t>Renouvelables</t>
  </si>
  <si>
    <t>Catégories</t>
  </si>
  <si>
    <t>Part renouvelable</t>
  </si>
  <si>
    <t>Part nucléaire</t>
  </si>
  <si>
    <t>Chauffage Joule pilotable</t>
  </si>
  <si>
    <t>Chauffage Joule non-pilotable</t>
  </si>
  <si>
    <t>ECS pilotable</t>
  </si>
  <si>
    <t>ECS non-pilotable</t>
  </si>
  <si>
    <t>Produits blancs pilotables</t>
  </si>
  <si>
    <t>Produits blancs non-pilotables</t>
  </si>
  <si>
    <t>VE pilotables</t>
  </si>
  <si>
    <t>VE non-pilotables</t>
  </si>
  <si>
    <t>Chauffage PAC pilotable</t>
  </si>
  <si>
    <t>Chauffage PAC non-pilotable</t>
  </si>
  <si>
    <t>Climatisation pilotable</t>
  </si>
  <si>
    <t>Climatisation non-pilotable</t>
  </si>
  <si>
    <t>Industrie pilotable</t>
  </si>
  <si>
    <t>Industrie non-pilotable</t>
  </si>
  <si>
    <t>Autres (non-pilotable)</t>
  </si>
  <si>
    <t>Composante</t>
  </si>
  <si>
    <t>Electrolyseurs optimisés</t>
  </si>
  <si>
    <t>Chauffage Joule</t>
  </si>
  <si>
    <t>Chauffage PAC</t>
  </si>
  <si>
    <t>ECS et produits blancs</t>
  </si>
  <si>
    <t>Climatisation</t>
  </si>
  <si>
    <t>Véhicules électriques</t>
  </si>
  <si>
    <t>Industrie</t>
  </si>
  <si>
    <t>Electrolyseurs</t>
  </si>
  <si>
    <t>Autres</t>
  </si>
  <si>
    <t>Résumé Consommation par usage</t>
  </si>
  <si>
    <t>Résumé Consommation pilotable</t>
  </si>
  <si>
    <t>ECS et produits blancs pilotables</t>
  </si>
  <si>
    <t>Véhicules électriques pilotables</t>
  </si>
  <si>
    <t>Consommations non-pilotables</t>
  </si>
  <si>
    <t>Electrolyseurs quasi-base</t>
  </si>
  <si>
    <t>P2H2 (GW_H2)</t>
  </si>
  <si>
    <t>Ecrêtement en TWh</t>
  </si>
  <si>
    <t>Volumes en TWh</t>
  </si>
  <si>
    <t>Moyenne temporelle</t>
  </si>
  <si>
    <t>Coûts marginaux (€/MWh)</t>
  </si>
  <si>
    <t>Moyenne énergie</t>
  </si>
  <si>
    <t>Production du stockage (TWh)</t>
  </si>
  <si>
    <t>Consommation du stockage (TWh)</t>
  </si>
  <si>
    <t>Prolongement nucléaire</t>
  </si>
  <si>
    <t>Consommation gaz PAC hybrides</t>
  </si>
  <si>
    <t>Capacités nouvelles en GW</t>
  </si>
  <si>
    <t>Chauffage PAC hybride pilotable</t>
  </si>
  <si>
    <t>Chauffage PAC hybride non-pilotable</t>
  </si>
  <si>
    <t>Les données permettent de vérifier :</t>
  </si>
  <si>
    <t>Production totale + Production du stockage + Imports = Consommation domestique + Consommation du stockage + Exports + Ecrêtement</t>
  </si>
  <si>
    <t>Consommation domestique = Somme des composantes sectorielles de la demande qui incluent les pertes</t>
  </si>
  <si>
    <t>Les pertes représentent 8% de chacune des consommations par usage présentées dans l'onglet Consommation</t>
  </si>
  <si>
    <t>Pour toutes les années, les 25,3 GW de capacité Hydro intègrent les 5,2 GW de STEP identifiées en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</si>
</sst>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5" fillId="0" borderId="0"/>
    <xf numFmtId="164" fontId="9" fillId="0" borderId="0" applyFont="0" applyFill="0" applyBorder="0" applyAlignment="0" applyProtection="0"/>
  </cellStyleXfs>
  <cellXfs count="116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8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right" wrapText="1"/>
    </xf>
    <xf numFmtId="0" fontId="10" fillId="0" borderId="0" xfId="0" applyFont="1" applyAlignment="1">
      <alignment horizontal="center" vertical="center"/>
    </xf>
    <xf numFmtId="9" fontId="0" fillId="5" borderId="0" xfId="1" applyFont="1" applyFill="1" applyBorder="1"/>
    <xf numFmtId="9" fontId="0" fillId="5" borderId="12" xfId="1" applyFont="1" applyFill="1" applyBorder="1"/>
    <xf numFmtId="9" fontId="0" fillId="5" borderId="7" xfId="1" applyFont="1" applyFill="1" applyBorder="1"/>
    <xf numFmtId="9" fontId="0" fillId="5" borderId="14" xfId="1" applyFont="1" applyFill="1" applyBorder="1"/>
    <xf numFmtId="0" fontId="0" fillId="6" borderId="11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6" xfId="0" applyFill="1" applyBorder="1"/>
    <xf numFmtId="1" fontId="0" fillId="5" borderId="13" xfId="0" applyNumberFormat="1" applyFill="1" applyBorder="1"/>
    <xf numFmtId="1" fontId="0" fillId="5" borderId="7" xfId="0" applyNumberFormat="1" applyFill="1" applyBorder="1"/>
    <xf numFmtId="1" fontId="0" fillId="5" borderId="14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0" fillId="6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0" fillId="5" borderId="8" xfId="0" applyNumberFormat="1" applyFill="1" applyBorder="1"/>
    <xf numFmtId="0" fontId="1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15" xfId="0" applyFill="1" applyBorder="1"/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1" fontId="15" fillId="5" borderId="8" xfId="0" applyNumberFormat="1" applyFont="1" applyFill="1" applyBorder="1"/>
    <xf numFmtId="1" fontId="15" fillId="5" borderId="9" xfId="0" applyNumberFormat="1" applyFont="1" applyFill="1" applyBorder="1"/>
    <xf numFmtId="1" fontId="15" fillId="5" borderId="10" xfId="0" applyNumberFormat="1" applyFont="1" applyFill="1" applyBorder="1"/>
    <xf numFmtId="1" fontId="15" fillId="5" borderId="13" xfId="0" applyNumberFormat="1" applyFont="1" applyFill="1" applyBorder="1"/>
    <xf numFmtId="1" fontId="15" fillId="5" borderId="7" xfId="0" applyNumberFormat="1" applyFont="1" applyFill="1" applyBorder="1"/>
    <xf numFmtId="1" fontId="15" fillId="5" borderId="14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6" fillId="5" borderId="8" xfId="0" applyNumberFormat="1" applyFont="1" applyFill="1" applyBorder="1"/>
    <xf numFmtId="165" fontId="6" fillId="5" borderId="13" xfId="0" applyNumberFormat="1" applyFont="1" applyFill="1" applyBorder="1"/>
    <xf numFmtId="0" fontId="0" fillId="6" borderId="4" xfId="0" applyFill="1" applyBorder="1"/>
    <xf numFmtId="165" fontId="0" fillId="5" borderId="11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5" fontId="0" fillId="5" borderId="0" xfId="0" applyNumberFormat="1" applyFill="1"/>
    <xf numFmtId="165" fontId="0" fillId="5" borderId="12" xfId="0" applyNumberFormat="1" applyFill="1" applyBorder="1"/>
    <xf numFmtId="165" fontId="0" fillId="5" borderId="13" xfId="0" applyNumberFormat="1" applyFill="1" applyBorder="1"/>
    <xf numFmtId="165" fontId="0" fillId="5" borderId="7" xfId="0" applyNumberFormat="1" applyFill="1" applyBorder="1"/>
    <xf numFmtId="165" fontId="0" fillId="5" borderId="14" xfId="0" applyNumberFormat="1" applyFill="1" applyBorder="1"/>
    <xf numFmtId="165" fontId="6" fillId="5" borderId="0" xfId="0" applyNumberFormat="1" applyFont="1" applyFill="1"/>
    <xf numFmtId="165" fontId="6" fillId="5" borderId="9" xfId="0" applyNumberFormat="1" applyFont="1" applyFill="1" applyBorder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12" xfId="0" applyNumberFormat="1" applyFont="1" applyFill="1" applyBorder="1"/>
    <xf numFmtId="165" fontId="6" fillId="5" borderId="9" xfId="4" applyNumberFormat="1" applyFont="1" applyFill="1" applyBorder="1"/>
    <xf numFmtId="165" fontId="6" fillId="5" borderId="10" xfId="4" applyNumberFormat="1" applyFont="1" applyFill="1" applyBorder="1"/>
    <xf numFmtId="165" fontId="6" fillId="5" borderId="0" xfId="4" applyNumberFormat="1" applyFont="1" applyFill="1" applyBorder="1"/>
    <xf numFmtId="165" fontId="6" fillId="5" borderId="12" xfId="4" applyNumberFormat="1" applyFont="1" applyFill="1" applyBorder="1"/>
    <xf numFmtId="165" fontId="13" fillId="5" borderId="0" xfId="4" applyNumberFormat="1" applyFont="1" applyFill="1" applyBorder="1"/>
    <xf numFmtId="165" fontId="13" fillId="5" borderId="12" xfId="4" applyNumberFormat="1" applyFont="1" applyFill="1" applyBorder="1"/>
    <xf numFmtId="165" fontId="15" fillId="5" borderId="0" xfId="4" applyNumberFormat="1" applyFont="1" applyFill="1" applyBorder="1"/>
    <xf numFmtId="165" fontId="15" fillId="5" borderId="12" xfId="4" applyNumberFormat="1" applyFont="1" applyFill="1" applyBorder="1"/>
    <xf numFmtId="165" fontId="15" fillId="5" borderId="7" xfId="4" applyNumberFormat="1" applyFont="1" applyFill="1" applyBorder="1"/>
    <xf numFmtId="165" fontId="15" fillId="5" borderId="14" xfId="4" applyNumberFormat="1" applyFont="1" applyFill="1" applyBorder="1"/>
    <xf numFmtId="165" fontId="6" fillId="5" borderId="7" xfId="0" applyNumberFormat="1" applyFont="1" applyFill="1" applyBorder="1"/>
    <xf numFmtId="165" fontId="6" fillId="5" borderId="14" xfId="0" applyNumberFormat="1" applyFont="1" applyFill="1" applyBorder="1"/>
    <xf numFmtId="0" fontId="13" fillId="6" borderId="3" xfId="0" applyFont="1" applyFill="1" applyBorder="1"/>
    <xf numFmtId="165" fontId="0" fillId="5" borderId="10" xfId="0" applyNumberFormat="1" applyFill="1" applyBorder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165" fontId="0" fillId="5" borderId="5" xfId="0" applyNumberFormat="1" applyFill="1" applyBorder="1"/>
    <xf numFmtId="165" fontId="0" fillId="5" borderId="6" xfId="0" applyNumberFormat="1" applyFill="1" applyBorder="1"/>
    <xf numFmtId="167" fontId="0" fillId="5" borderId="5" xfId="4" applyNumberFormat="1" applyFont="1" applyFill="1" applyBorder="1"/>
    <xf numFmtId="167" fontId="0" fillId="5" borderId="6" xfId="4" applyNumberFormat="1" applyFont="1" applyFill="1" applyBorder="1"/>
    <xf numFmtId="0" fontId="3" fillId="6" borderId="8" xfId="0" applyFont="1" applyFill="1" applyBorder="1" applyAlignment="1">
      <alignment horizontal="left"/>
    </xf>
    <xf numFmtId="165" fontId="0" fillId="5" borderId="4" xfId="0" applyNumberFormat="1" applyFill="1" applyBorder="1"/>
    <xf numFmtId="165" fontId="6" fillId="5" borderId="8" xfId="4" applyNumberFormat="1" applyFont="1" applyFill="1" applyBorder="1"/>
    <xf numFmtId="165" fontId="6" fillId="5" borderId="11" xfId="4" applyNumberFormat="1" applyFont="1" applyFill="1" applyBorder="1"/>
    <xf numFmtId="165" fontId="6" fillId="5" borderId="13" xfId="4" applyNumberFormat="1" applyFont="1" applyFill="1" applyBorder="1"/>
    <xf numFmtId="165" fontId="6" fillId="5" borderId="7" xfId="4" applyNumberFormat="1" applyFont="1" applyFill="1" applyBorder="1"/>
    <xf numFmtId="165" fontId="6" fillId="5" borderId="14" xfId="4" applyNumberFormat="1" applyFont="1" applyFill="1" applyBorder="1"/>
    <xf numFmtId="0" fontId="6" fillId="5" borderId="0" xfId="4" applyNumberFormat="1" applyFont="1" applyFill="1" applyBorder="1"/>
    <xf numFmtId="0" fontId="2" fillId="6" borderId="4" xfId="0" applyFont="1" applyFill="1" applyBorder="1" applyAlignment="1">
      <alignment horizontal="left"/>
    </xf>
    <xf numFmtId="165" fontId="0" fillId="5" borderId="8" xfId="0" quotePrefix="1" applyNumberFormat="1" applyFill="1" applyBorder="1"/>
    <xf numFmtId="0" fontId="0" fillId="0" borderId="0" xfId="0" quotePrefix="1"/>
    <xf numFmtId="165" fontId="0" fillId="5" borderId="9" xfId="0" quotePrefix="1" applyNumberFormat="1" applyFill="1" applyBorder="1"/>
    <xf numFmtId="165" fontId="0" fillId="5" borderId="10" xfId="0" quotePrefix="1" applyNumberFormat="1" applyFill="1" applyBorder="1"/>
    <xf numFmtId="165" fontId="0" fillId="5" borderId="11" xfId="0" quotePrefix="1" applyNumberFormat="1" applyFill="1" applyBorder="1"/>
    <xf numFmtId="165" fontId="0" fillId="5" borderId="12" xfId="0" quotePrefix="1" applyNumberFormat="1" applyFill="1" applyBorder="1"/>
    <xf numFmtId="165" fontId="0" fillId="5" borderId="13" xfId="0" quotePrefix="1" applyNumberFormat="1" applyFill="1" applyBorder="1"/>
    <xf numFmtId="165" fontId="0" fillId="5" borderId="7" xfId="0" quotePrefix="1" applyNumberFormat="1" applyFill="1" applyBorder="1"/>
    <xf numFmtId="165" fontId="0" fillId="5" borderId="14" xfId="0" quotePrefix="1" applyNumberFormat="1" applyFill="1" applyBorder="1"/>
    <xf numFmtId="0" fontId="1" fillId="6" borderId="8" xfId="0" applyFont="1" applyFill="1" applyBorder="1" applyAlignment="1">
      <alignment horizontal="left"/>
    </xf>
    <xf numFmtId="165" fontId="0" fillId="5" borderId="0" xfId="0" quotePrefix="1" applyNumberFormat="1" applyFill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0" fillId="5" borderId="4" xfId="4" applyNumberFormat="1" applyFont="1" applyFill="1" applyBorder="1"/>
    <xf numFmtId="166" fontId="0" fillId="5" borderId="5" xfId="4" applyNumberFormat="1" applyFont="1" applyFill="1" applyBorder="1"/>
    <xf numFmtId="166" fontId="0" fillId="5" borderId="6" xfId="4" applyNumberFormat="1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5">
    <cellStyle name="Milliers" xfId="4" builtinId="3"/>
    <cellStyle name="Normal" xfId="0" builtinId="0"/>
    <cellStyle name="Normal 2" xfId="2" xr:uid="{00000000-0005-0000-0000-000002000000}"/>
    <cellStyle name="Normal 2 2" xfId="3" xr:uid="{00000000-0005-0000-0000-000003000000}"/>
    <cellStyle name="Pourcentage" xfId="1" builtinId="5"/>
  </cellStyles>
  <dxfs count="0"/>
  <tableStyles count="0" defaultTableStyle="TableStyleMedium2" defaultPivotStyle="PivotStyleLight16"/>
  <colors>
    <mruColors>
      <color rgb="FFEEDD82"/>
      <color rgb="FFFF99FF"/>
      <color rgb="FF9370DB"/>
      <color rgb="FFFFDB69"/>
      <color rgb="FFFA4F32"/>
      <color rgb="FF98222B"/>
      <color rgb="FF5C2EB8"/>
      <color rgb="FF87A54F"/>
      <color rgb="FFFCDF3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installées -</a:t>
            </a:r>
            <a:r>
              <a:rPr lang="fr-FR" baseline="0"/>
              <a:t> Nucléaire </a:t>
            </a:r>
            <a:endParaRPr lang="fr-FR"/>
          </a:p>
        </c:rich>
      </c:tx>
      <c:layout>
        <c:manualLayout>
          <c:xMode val="edge"/>
          <c:yMode val="edge"/>
          <c:x val="0.35161004706077098"/>
          <c:y val="2.93131491988659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29044066527968E-2"/>
          <c:y val="8.9739318889461045E-2"/>
          <c:w val="0.92006761173218843"/>
          <c:h val="0.698078534529103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Investissements!$B$29</c:f>
              <c:strCache>
                <c:ptCount val="1"/>
                <c:pt idx="0">
                  <c:v>Nucléaire historique résiduel</c:v>
                </c:pt>
              </c:strCache>
            </c:strRef>
          </c:tx>
          <c:spPr>
            <a:solidFill>
              <a:srgbClr val="EEDD82"/>
            </a:solidFill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C-4168-8C07-375613A119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C-4168-8C07-375613A119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C-4168-8C07-375613A119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Investissements!$C$29:$K$29</c:f>
              <c:numCache>
                <c:formatCode>0.0</c:formatCode>
                <c:ptCount val="9"/>
                <c:pt idx="0">
                  <c:v>61.370000000000005</c:v>
                </c:pt>
                <c:pt idx="1">
                  <c:v>61.370000000000005</c:v>
                </c:pt>
                <c:pt idx="2">
                  <c:v>46.365000000000002</c:v>
                </c:pt>
                <c:pt idx="3">
                  <c:v>12.36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C-4168-8C07-375613A11964}"/>
            </c:ext>
          </c:extLst>
        </c:ser>
        <c:ser>
          <c:idx val="1"/>
          <c:order val="1"/>
          <c:tx>
            <c:strRef>
              <c:f>Investissements!$B$30</c:f>
              <c:strCache>
                <c:ptCount val="1"/>
                <c:pt idx="0">
                  <c:v>Nucléaire historique prolongé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C-4168-8C07-375613A11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Investissements!$C$30:$K$30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11.38499999974843</c:v>
                </c:pt>
                <c:pt idx="3">
                  <c:v>35.447902496540735</c:v>
                </c:pt>
                <c:pt idx="4">
                  <c:v>37.852500009205478</c:v>
                </c:pt>
                <c:pt idx="5">
                  <c:v>25.235000020481326</c:v>
                </c:pt>
                <c:pt idx="6">
                  <c:v>10.350000002301995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C-4168-8C07-375613A11964}"/>
            </c:ext>
          </c:extLst>
        </c:ser>
        <c:ser>
          <c:idx val="3"/>
          <c:order val="2"/>
          <c:tx>
            <c:strRef>
              <c:f>Investissements!$B$31</c:f>
              <c:strCache>
                <c:ptCount val="1"/>
                <c:pt idx="0">
                  <c:v>EPR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FC-4168-8C07-375613A11964}"/>
                </c:ext>
              </c:extLst>
            </c:dLbl>
            <c:dLbl>
              <c:idx val="1"/>
              <c:layout>
                <c:manualLayout>
                  <c:x val="-2.2881671790667887E-17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Investissements!$C$31:$K$31</c:f>
              <c:numCache>
                <c:formatCode>0.0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C-4168-8C07-375613A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792"/>
        <c:axId val="404177576"/>
      </c:barChart>
      <c:catAx>
        <c:axId val="404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77576"/>
        <c:crosses val="autoZero"/>
        <c:auto val="1"/>
        <c:lblAlgn val="ctr"/>
        <c:lblOffset val="100"/>
        <c:noMultiLvlLbl val="0"/>
      </c:catAx>
      <c:valAx>
        <c:axId val="4041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GW</a:t>
                </a:r>
                <a:r>
                  <a:rPr lang="fr-FR" baseline="0"/>
                  <a:t> installés</a:t>
                </a:r>
                <a:endParaRPr lang="fr-FR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417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d'imports et d'exports Français (GW)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'Echanges européens'!$B$18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européens'!$C$24:$K$24</c:f>
              <c:numCache>
                <c:formatCode>0.0</c:formatCode>
                <c:ptCount val="9"/>
                <c:pt idx="0">
                  <c:v>16.630000000000003</c:v>
                </c:pt>
                <c:pt idx="1">
                  <c:v>22.122</c:v>
                </c:pt>
                <c:pt idx="2">
                  <c:v>27.620000000000005</c:v>
                </c:pt>
                <c:pt idx="3">
                  <c:v>33.295000000000002</c:v>
                </c:pt>
                <c:pt idx="4">
                  <c:v>38.97</c:v>
                </c:pt>
                <c:pt idx="5">
                  <c:v>44.645000000000003</c:v>
                </c:pt>
                <c:pt idx="6">
                  <c:v>50.320000000000007</c:v>
                </c:pt>
                <c:pt idx="7">
                  <c:v>55.995000000000005</c:v>
                </c:pt>
                <c:pt idx="8">
                  <c:v>61.670000000000009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A14-B717-C958C3D0AC1F}"/>
            </c:ext>
          </c:extLst>
        </c:ser>
        <c:ser>
          <c:idx val="1"/>
          <c:order val="1"/>
          <c:tx>
            <c:strRef>
              <c:f>'Echanges européens'!$B$9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européens'!$C$15:$K$15</c:f>
              <c:numCache>
                <c:formatCode>0.0</c:formatCode>
                <c:ptCount val="9"/>
                <c:pt idx="0">
                  <c:v>11.310000000000002</c:v>
                </c:pt>
                <c:pt idx="1">
                  <c:v>16.802</c:v>
                </c:pt>
                <c:pt idx="2">
                  <c:v>22.3</c:v>
                </c:pt>
                <c:pt idx="3">
                  <c:v>27.975000000000001</c:v>
                </c:pt>
                <c:pt idx="4">
                  <c:v>33.65</c:v>
                </c:pt>
                <c:pt idx="5">
                  <c:v>39.325000000000003</c:v>
                </c:pt>
                <c:pt idx="6">
                  <c:v>45</c:v>
                </c:pt>
                <c:pt idx="7">
                  <c:v>50.674999999999997</c:v>
                </c:pt>
                <c:pt idx="8">
                  <c:v>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B-4A14-B717-C958C3D0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7160"/>
        <c:axId val="412472456"/>
      </c:barChart>
      <c:catAx>
        <c:axId val="4124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2456"/>
        <c:crosses val="autoZero"/>
        <c:auto val="1"/>
        <c:lblAlgn val="ctr"/>
        <c:lblOffset val="100"/>
        <c:noMultiLvlLbl val="0"/>
      </c:catAx>
      <c:valAx>
        <c:axId val="412472456"/>
        <c:scaling>
          <c:orientation val="minMax"/>
          <c:max val="70"/>
        </c:scaling>
        <c:delete val="0"/>
        <c:axPos val="l"/>
        <c:numFmt formatCode="0" sourceLinked="0"/>
        <c:majorTickMark val="out"/>
        <c:minorTickMark val="none"/>
        <c:tickLblPos val="nextTo"/>
        <c:crossAx val="412477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Ecrêtement</a:t>
            </a:r>
            <a:r>
              <a:rPr lang="fr-FR" baseline="0"/>
              <a:t> (TWh)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Ecrêtement!$B$4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Ecrêtement!$C$3:$K$3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Ecrêtement!$C$4:$K$4</c:f>
              <c:numCache>
                <c:formatCode>_-* #\ ##0.0\ _€_-;\-* #\ ##0.0\ _€_-;_-* "-"??\ _€_-;_-@_-</c:formatCode>
                <c:ptCount val="9"/>
                <c:pt idx="0">
                  <c:v>6.8972792249625405E-7</c:v>
                </c:pt>
                <c:pt idx="1">
                  <c:v>3.581422643490313E-3</c:v>
                </c:pt>
                <c:pt idx="2">
                  <c:v>0.18801212176706106</c:v>
                </c:pt>
                <c:pt idx="3">
                  <c:v>1.4971044977519397</c:v>
                </c:pt>
                <c:pt idx="4">
                  <c:v>3.1770135452194315</c:v>
                </c:pt>
                <c:pt idx="5">
                  <c:v>6.188448249980393</c:v>
                </c:pt>
                <c:pt idx="6">
                  <c:v>10.412646424254318</c:v>
                </c:pt>
                <c:pt idx="7">
                  <c:v>14.167174946872835</c:v>
                </c:pt>
                <c:pt idx="8">
                  <c:v>16.606962253979546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6FE-9976-B7781670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9120"/>
        <c:axId val="412479512"/>
      </c:barChart>
      <c:catAx>
        <c:axId val="41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9512"/>
        <c:crosses val="autoZero"/>
        <c:auto val="1"/>
        <c:lblAlgn val="ctr"/>
        <c:lblOffset val="100"/>
        <c:noMultiLvlLbl val="0"/>
      </c:catAx>
      <c:valAx>
        <c:axId val="4124795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41247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Coût</a:t>
            </a:r>
            <a:r>
              <a:rPr lang="fr-FR" baseline="0"/>
              <a:t> marginal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'Coûts marginaux'!$B$5:$J$5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'Coûts marginaux'!$B$7:$J$7</c:f>
              <c:numCache>
                <c:formatCode>0</c:formatCode>
                <c:ptCount val="9"/>
                <c:pt idx="0">
                  <c:v>30.855800459000001</c:v>
                </c:pt>
                <c:pt idx="1">
                  <c:v>41.600438394999998</c:v>
                </c:pt>
                <c:pt idx="2">
                  <c:v>42.375538759000001</c:v>
                </c:pt>
                <c:pt idx="3">
                  <c:v>48.781761353999997</c:v>
                </c:pt>
                <c:pt idx="4">
                  <c:v>55.488657695000001</c:v>
                </c:pt>
                <c:pt idx="5">
                  <c:v>59.87213801</c:v>
                </c:pt>
                <c:pt idx="6">
                  <c:v>65.467263035000002</c:v>
                </c:pt>
                <c:pt idx="7">
                  <c:v>82.169930957999995</c:v>
                </c:pt>
                <c:pt idx="8">
                  <c:v>80.347222458000005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03-AA22-847020FB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0800"/>
        <c:axId val="414926880"/>
      </c:lineChart>
      <c:catAx>
        <c:axId val="4149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26880"/>
        <c:crosses val="autoZero"/>
        <c:auto val="1"/>
        <c:lblAlgn val="ctr"/>
        <c:lblOffset val="100"/>
        <c:noMultiLvlLbl val="0"/>
      </c:catAx>
      <c:valAx>
        <c:axId val="4149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€/MWh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493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Moyens de flexibilité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(Investissements!$C$5:$C$6,Investissements!$C$19:$C$20)</c:f>
              <c:numCache>
                <c:formatCode>0.0</c:formatCode>
                <c:ptCount val="4"/>
                <c:pt idx="0">
                  <c:v>6.2775477435594231</c:v>
                </c:pt>
                <c:pt idx="1">
                  <c:v>1.8500002509833646</c:v>
                </c:pt>
                <c:pt idx="2">
                  <c:v>5.1800000000000006</c:v>
                </c:pt>
                <c:pt idx="3">
                  <c:v>5.8858497159700012E-7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984-97A1-1FA4FF0A536D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(Investissements!$D$5:$D$6,Investissements!$D$19:$D$20)</c:f>
              <c:numCache>
                <c:formatCode>0.0</c:formatCode>
                <c:ptCount val="4"/>
                <c:pt idx="0">
                  <c:v>9.8743688489124626</c:v>
                </c:pt>
                <c:pt idx="1">
                  <c:v>1.3000020284197353</c:v>
                </c:pt>
                <c:pt idx="2">
                  <c:v>5.1800000000000006</c:v>
                </c:pt>
                <c:pt idx="3">
                  <c:v>1.7614372776860003E-6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C-4984-97A1-1FA4FF0A536D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(Investissements!$E$5:$E$6,Investissements!$E$19:$E$20)</c:f>
              <c:numCache>
                <c:formatCode>0.0</c:formatCode>
                <c:ptCount val="4"/>
                <c:pt idx="0">
                  <c:v>15.078769002628512</c:v>
                </c:pt>
                <c:pt idx="1">
                  <c:v>1.0500024250384257</c:v>
                </c:pt>
                <c:pt idx="2">
                  <c:v>5.1800000000000006</c:v>
                </c:pt>
                <c:pt idx="3">
                  <c:v>2.0382640885840006E-6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C-4984-97A1-1FA4FF0A536D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(Investissements!$F$5:$F$6,Investissements!$F$19:$F$20)</c:f>
              <c:numCache>
                <c:formatCode>0.0</c:formatCode>
                <c:ptCount val="4"/>
                <c:pt idx="0">
                  <c:v>14.43551867808989</c:v>
                </c:pt>
                <c:pt idx="1">
                  <c:v>1.0500029713006918</c:v>
                </c:pt>
                <c:pt idx="2">
                  <c:v>7.1799999960101797</c:v>
                </c:pt>
                <c:pt idx="3">
                  <c:v>2.0013892314464452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C-4984-97A1-1FA4FF0A536D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(Investissements!$G$5:$G$6,Investissements!$G$19:$G$20)</c:f>
              <c:numCache>
                <c:formatCode>0.0</c:formatCode>
                <c:ptCount val="4"/>
                <c:pt idx="0">
                  <c:v>12.250518679561555</c:v>
                </c:pt>
                <c:pt idx="1">
                  <c:v>2.9718940353280007E-6</c:v>
                </c:pt>
                <c:pt idx="2">
                  <c:v>7.1799999960698395</c:v>
                </c:pt>
                <c:pt idx="3">
                  <c:v>2.0013888661899171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C-4984-97A1-1FA4FF0A536D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(Investissements!$H$5:$H$6,Investissements!$H$19:$H$20)</c:f>
              <c:numCache>
                <c:formatCode>0.0</c:formatCode>
                <c:ptCount val="4"/>
                <c:pt idx="0">
                  <c:v>9.6345186798906912</c:v>
                </c:pt>
                <c:pt idx="1">
                  <c:v>2.7243415306500004E-6</c:v>
                </c:pt>
                <c:pt idx="2">
                  <c:v>7.179999999770371</c:v>
                </c:pt>
                <c:pt idx="3">
                  <c:v>2.0013877108746141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C-4984-97A1-1FA4FF0A536D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(Investissements!$I$5:$I$6,Investissements!$I$19:$I$20)</c:f>
              <c:numCache>
                <c:formatCode>0.0</c:formatCode>
                <c:ptCount val="4"/>
                <c:pt idx="0">
                  <c:v>8.9459709840732593</c:v>
                </c:pt>
                <c:pt idx="1">
                  <c:v>9.8360389177800021E-7</c:v>
                </c:pt>
                <c:pt idx="2">
                  <c:v>7.1799999998300805</c:v>
                </c:pt>
                <c:pt idx="3">
                  <c:v>2.0013875125479705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C-4984-97A1-1FA4FF0A536D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(Investissements!$J$5:$J$6,Investissements!$J$19:$J$20)</c:f>
              <c:numCache>
                <c:formatCode>0.0</c:formatCode>
                <c:ptCount val="4"/>
                <c:pt idx="0">
                  <c:v>5.3491507478804632</c:v>
                </c:pt>
                <c:pt idx="1">
                  <c:v>1.6919091761089999E-6</c:v>
                </c:pt>
                <c:pt idx="2">
                  <c:v>7.1799999999799198</c:v>
                </c:pt>
                <c:pt idx="3">
                  <c:v>1.2483862140688E-5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C-4984-97A1-1FA4FF0A536D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(Investissements!$K$5:$K$6,Investissements!$K$19:$K$20)</c:f>
              <c:numCache>
                <c:formatCode>0.0</c:formatCode>
                <c:ptCount val="4"/>
                <c:pt idx="0">
                  <c:v>0.14475088447386933</c:v>
                </c:pt>
                <c:pt idx="1">
                  <c:v>1.2257527443839999E-6</c:v>
                </c:pt>
                <c:pt idx="2">
                  <c:v>7.1799999999902404</c:v>
                </c:pt>
                <c:pt idx="3">
                  <c:v>7.1955340920597077E-2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C-4984-97A1-1FA4FF0A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1496"/>
        <c:axId val="404178360"/>
      </c:barChart>
      <c:catAx>
        <c:axId val="4041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8360"/>
        <c:crosses val="autoZero"/>
        <c:auto val="1"/>
        <c:lblAlgn val="ctr"/>
        <c:lblOffset val="100"/>
        <c:noMultiLvlLbl val="0"/>
      </c:catAx>
      <c:valAx>
        <c:axId val="40417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EnR variables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Investissements!$C$9:$C$13</c:f>
              <c:numCache>
                <c:formatCode>0.0</c:formatCode>
                <c:ptCount val="5"/>
                <c:pt idx="0">
                  <c:v>4.6385635000001582</c:v>
                </c:pt>
                <c:pt idx="1">
                  <c:v>5.4624364999996411</c:v>
                </c:pt>
                <c:pt idx="2">
                  <c:v>0</c:v>
                </c:pt>
                <c:pt idx="3">
                  <c:v>0</c:v>
                </c:pt>
                <c:pt idx="4">
                  <c:v>17.390999999999458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43B0-80A5-A01315EA824F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Investissements!$D$9:$D$13</c:f>
              <c:numCache>
                <c:formatCode>0.0</c:formatCode>
                <c:ptCount val="5"/>
                <c:pt idx="0">
                  <c:v>15.600000000020852</c:v>
                </c:pt>
                <c:pt idx="1">
                  <c:v>8.7327181996768655</c:v>
                </c:pt>
                <c:pt idx="2">
                  <c:v>2.100000000003869</c:v>
                </c:pt>
                <c:pt idx="3">
                  <c:v>0.75</c:v>
                </c:pt>
                <c:pt idx="4">
                  <c:v>26.195499999924721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3B0-80A5-A01315EA824F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Investissements!$E$9:$E$13</c:f>
              <c:numCache>
                <c:formatCode>0.0</c:formatCode>
                <c:ptCount val="5"/>
                <c:pt idx="0">
                  <c:v>30.000000000038245</c:v>
                </c:pt>
                <c:pt idx="1">
                  <c:v>12.001999999549602</c:v>
                </c:pt>
                <c:pt idx="2">
                  <c:v>7.0000000011578116</c:v>
                </c:pt>
                <c:pt idx="3">
                  <c:v>0.9999999997984671</c:v>
                </c:pt>
                <c:pt idx="4">
                  <c:v>34.999999899770032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9-43B0-80A5-A01315EA824F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Investissements!$F$9:$F$13</c:f>
              <c:numCache>
                <c:formatCode>0.0</c:formatCode>
                <c:ptCount val="5"/>
                <c:pt idx="0">
                  <c:v>41.500000000438625</c:v>
                </c:pt>
                <c:pt idx="1">
                  <c:v>23.501999997959274</c:v>
                </c:pt>
                <c:pt idx="2">
                  <c:v>10.000000000468342</c:v>
                </c:pt>
                <c:pt idx="3">
                  <c:v>7.8750000014729968</c:v>
                </c:pt>
                <c:pt idx="4">
                  <c:v>39.312499898105671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9-43B0-80A5-A01315EA824F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Investissements!$G$9:$G$13</c:f>
              <c:numCache>
                <c:formatCode>0.0</c:formatCode>
                <c:ptCount val="5"/>
                <c:pt idx="0">
                  <c:v>53.000000001642121</c:v>
                </c:pt>
                <c:pt idx="1">
                  <c:v>35.001999997263241</c:v>
                </c:pt>
                <c:pt idx="2">
                  <c:v>13.000000000335104</c:v>
                </c:pt>
                <c:pt idx="3">
                  <c:v>14.750000000366587</c:v>
                </c:pt>
                <c:pt idx="4">
                  <c:v>43.624999893249203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9-43B0-80A5-A01315EA824F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Investissements!$H$9:$H$13</c:f>
              <c:numCache>
                <c:formatCode>0.0</c:formatCode>
                <c:ptCount val="5"/>
                <c:pt idx="0">
                  <c:v>64.500000002184592</c:v>
                </c:pt>
                <c:pt idx="1">
                  <c:v>46.501999996753845</c:v>
                </c:pt>
                <c:pt idx="2">
                  <c:v>15.99999999997738</c:v>
                </c:pt>
                <c:pt idx="3">
                  <c:v>21.625000000032159</c:v>
                </c:pt>
                <c:pt idx="4">
                  <c:v>49.35640207039949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9-43B0-80A5-A01315EA824F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Investissements!$I$9:$I$13</c:f>
              <c:numCache>
                <c:formatCode>0.0</c:formatCode>
                <c:ptCount val="5"/>
                <c:pt idx="0">
                  <c:v>83.041215048706192</c:v>
                </c:pt>
                <c:pt idx="1">
                  <c:v>58.001999999991142</c:v>
                </c:pt>
                <c:pt idx="2">
                  <c:v>19.000000000002675</c:v>
                </c:pt>
                <c:pt idx="3">
                  <c:v>28.500000000034721</c:v>
                </c:pt>
                <c:pt idx="4">
                  <c:v>57.750000001192703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9-43B0-80A5-A01315EA824F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Investissements!$J$9:$J$13</c:f>
              <c:numCache>
                <c:formatCode>0.0</c:formatCode>
                <c:ptCount val="5"/>
                <c:pt idx="0">
                  <c:v>94.399999999525647</c:v>
                </c:pt>
                <c:pt idx="1">
                  <c:v>58.002000009790478</c:v>
                </c:pt>
                <c:pt idx="2">
                  <c:v>19.000000000015483</c:v>
                </c:pt>
                <c:pt idx="3">
                  <c:v>28.500000000049027</c:v>
                </c:pt>
                <c:pt idx="4">
                  <c:v>69.300000007004911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9-43B0-80A5-A01315EA824F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Investissements!$K$9:$K$13</c:f>
              <c:numCache>
                <c:formatCode>0.0</c:formatCode>
                <c:ptCount val="5"/>
                <c:pt idx="0">
                  <c:v>94.399999999451808</c:v>
                </c:pt>
                <c:pt idx="1">
                  <c:v>58.002000010561403</c:v>
                </c:pt>
                <c:pt idx="2">
                  <c:v>19.0000000000088</c:v>
                </c:pt>
                <c:pt idx="3">
                  <c:v>28.500000000054634</c:v>
                </c:pt>
                <c:pt idx="4">
                  <c:v>83.159999999689319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9-43B0-80A5-A01315EA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6008"/>
        <c:axId val="404179536"/>
      </c:barChart>
      <c:catAx>
        <c:axId val="4041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536"/>
        <c:crosses val="autoZero"/>
        <c:auto val="1"/>
        <c:lblAlgn val="ctr"/>
        <c:lblOffset val="100"/>
        <c:noMultiLvlLbl val="0"/>
      </c:catAx>
      <c:valAx>
        <c:axId val="4041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Electrolyseurs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Investissements!$C$24:$C$25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516-B7F3-04C07D968C49}"/>
            </c:ext>
          </c:extLst>
        </c:ser>
        <c:ser>
          <c:idx val="1"/>
          <c:order val="1"/>
          <c:tx>
            <c:strRef>
              <c:f>Investissements!$D$23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Investissements!$D$24:$D$25</c:f>
              <c:numCache>
                <c:formatCode>0.0</c:formatCode>
                <c:ptCount val="2"/>
                <c:pt idx="0">
                  <c:v>2.7534631113600003E-7</c:v>
                </c:pt>
                <c:pt idx="1">
                  <c:v>2.2473022721042359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516-B7F3-04C07D968C49}"/>
            </c:ext>
          </c:extLst>
        </c:ser>
        <c:ser>
          <c:idx val="2"/>
          <c:order val="2"/>
          <c:tx>
            <c:strRef>
              <c:f>Investissements!$E$23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Investissements!$E$24:$E$25</c:f>
              <c:numCache>
                <c:formatCode>0.0</c:formatCode>
                <c:ptCount val="2"/>
                <c:pt idx="0">
                  <c:v>3.2482396999846292</c:v>
                </c:pt>
                <c:pt idx="1">
                  <c:v>4.4946055586020446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516-B7F3-04C07D968C49}"/>
            </c:ext>
          </c:extLst>
        </c:ser>
        <c:ser>
          <c:idx val="3"/>
          <c:order val="3"/>
          <c:tx>
            <c:strRef>
              <c:f>Investissements!$F$23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Investissements!$F$24:$F$25</c:f>
              <c:numCache>
                <c:formatCode>0.0</c:formatCode>
                <c:ptCount val="2"/>
                <c:pt idx="0">
                  <c:v>4.8257693999487232</c:v>
                </c:pt>
                <c:pt idx="1">
                  <c:v>4.7196984441397802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516-B7F3-04C07D968C49}"/>
            </c:ext>
          </c:extLst>
        </c:ser>
        <c:ser>
          <c:idx val="4"/>
          <c:order val="4"/>
          <c:tx>
            <c:strRef>
              <c:f>Investissements!$G$23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Investissements!$G$24:$G$25</c:f>
              <c:numCache>
                <c:formatCode>0.0</c:formatCode>
                <c:ptCount val="2"/>
                <c:pt idx="0">
                  <c:v>6.4032990999688293</c:v>
                </c:pt>
                <c:pt idx="1">
                  <c:v>4.9447917100755268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516-B7F3-04C07D968C49}"/>
            </c:ext>
          </c:extLst>
        </c:ser>
        <c:ser>
          <c:idx val="5"/>
          <c:order val="5"/>
          <c:tx>
            <c:strRef>
              <c:f>Investissements!$H$23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Investissements!$H$24:$H$25</c:f>
              <c:numCache>
                <c:formatCode>0.0</c:formatCode>
                <c:ptCount val="2"/>
                <c:pt idx="0">
                  <c:v>7.9808287999699044</c:v>
                </c:pt>
                <c:pt idx="1">
                  <c:v>5.1698848492118543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516-B7F3-04C07D968C49}"/>
            </c:ext>
          </c:extLst>
        </c:ser>
        <c:ser>
          <c:idx val="6"/>
          <c:order val="6"/>
          <c:tx>
            <c:strRef>
              <c:f>Investissements!$I$23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Investissements!$I$24:$I$25</c:f>
              <c:numCache>
                <c:formatCode>0.0</c:formatCode>
                <c:ptCount val="2"/>
                <c:pt idx="0">
                  <c:v>9.5583584999803008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516-B7F3-04C07D968C49}"/>
            </c:ext>
          </c:extLst>
        </c:ser>
        <c:ser>
          <c:idx val="7"/>
          <c:order val="7"/>
          <c:tx>
            <c:strRef>
              <c:f>Investissements!$J$23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Investissements!$J$24:$J$25</c:f>
              <c:numCache>
                <c:formatCode>0.0</c:formatCode>
                <c:ptCount val="2"/>
                <c:pt idx="0">
                  <c:v>9.5583584999806597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E-4516-B7F3-04C07D968C49}"/>
            </c:ext>
          </c:extLst>
        </c:ser>
        <c:ser>
          <c:idx val="8"/>
          <c:order val="8"/>
          <c:tx>
            <c:strRef>
              <c:f>Investissements!$K$23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Investissements!$K$24:$K$25</c:f>
              <c:numCache>
                <c:formatCode>0.0</c:formatCode>
                <c:ptCount val="2"/>
                <c:pt idx="0">
                  <c:v>9.5583584999813684</c:v>
                </c:pt>
                <c:pt idx="1">
                  <c:v>5.3949778615490285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E-4516-B7F3-04C07D9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9144"/>
        <c:axId val="404177184"/>
      </c:barChart>
      <c:catAx>
        <c:axId val="4041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7184"/>
        <c:crosses val="autoZero"/>
        <c:auto val="1"/>
        <c:lblAlgn val="ctr"/>
        <c:lblOffset val="100"/>
        <c:noMultiLvlLbl val="0"/>
      </c:catAx>
      <c:valAx>
        <c:axId val="40417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38751767818463"/>
          <c:y val="0.17925063257695797"/>
          <c:w val="4.6817906982081624E-2"/>
          <c:h val="0.7261642683433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Production!$M$4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Production!$N$4:$V$4</c:f>
              <c:numCache>
                <c:formatCode>0.0</c:formatCode>
                <c:ptCount val="9"/>
                <c:pt idx="0">
                  <c:v>408.89148286955208</c:v>
                </c:pt>
                <c:pt idx="1">
                  <c:v>413.93930823225179</c:v>
                </c:pt>
                <c:pt idx="2">
                  <c:v>380.13573272187932</c:v>
                </c:pt>
                <c:pt idx="3">
                  <c:v>304.2999783999814</c:v>
                </c:pt>
                <c:pt idx="4">
                  <c:v>237.06533884394088</c:v>
                </c:pt>
                <c:pt idx="5">
                  <c:v>158.38802411966108</c:v>
                </c:pt>
                <c:pt idx="6">
                  <c:v>70.194387908170057</c:v>
                </c:pt>
                <c:pt idx="7">
                  <c:v>9.6511972361222593</c:v>
                </c:pt>
                <c:pt idx="8">
                  <c:v>9.53813024373415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06B-9F0B-A22585E41F24}"/>
            </c:ext>
          </c:extLst>
        </c:ser>
        <c:ser>
          <c:idx val="2"/>
          <c:order val="2"/>
          <c:tx>
            <c:strRef>
              <c:f>Production!$M$5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Production!$N$5:$V$5</c:f>
              <c:numCache>
                <c:formatCode>0.0</c:formatCode>
                <c:ptCount val="9"/>
                <c:pt idx="0">
                  <c:v>1.4563537266397328</c:v>
                </c:pt>
                <c:pt idx="1">
                  <c:v>8.3612837570005851</c:v>
                </c:pt>
                <c:pt idx="2">
                  <c:v>15.58647822722425</c:v>
                </c:pt>
                <c:pt idx="3">
                  <c:v>16.944266683636613</c:v>
                </c:pt>
                <c:pt idx="4">
                  <c:v>17.654953338073259</c:v>
                </c:pt>
                <c:pt idx="5">
                  <c:v>16.768149264723771</c:v>
                </c:pt>
                <c:pt idx="6">
                  <c:v>14.399685707051926</c:v>
                </c:pt>
                <c:pt idx="7">
                  <c:v>9.9405373229280531</c:v>
                </c:pt>
                <c:pt idx="8">
                  <c:v>0.23277521085442179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06B-9F0B-A22585E41F24}"/>
            </c:ext>
          </c:extLst>
        </c:ser>
        <c:ser>
          <c:idx val="3"/>
          <c:order val="3"/>
          <c:tx>
            <c:strRef>
              <c:f>Production!$M$6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Production!$N$6:$V$6</c:f>
              <c:numCache>
                <c:formatCode>0.0</c:formatCode>
                <c:ptCount val="9"/>
                <c:pt idx="0">
                  <c:v>21.096501796064977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06B-9F0B-A22585E41F24}"/>
            </c:ext>
          </c:extLst>
        </c:ser>
        <c:ser>
          <c:idx val="4"/>
          <c:order val="4"/>
          <c:tx>
            <c:strRef>
              <c:f>Production!$M$7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Production!$N$7:$V$7</c:f>
              <c:numCache>
                <c:formatCode>0.0</c:formatCode>
                <c:ptCount val="9"/>
                <c:pt idx="0">
                  <c:v>12.53492891465789</c:v>
                </c:pt>
                <c:pt idx="1">
                  <c:v>32.747799391162765</c:v>
                </c:pt>
                <c:pt idx="2">
                  <c:v>54.168211238194672</c:v>
                </c:pt>
                <c:pt idx="3">
                  <c:v>82.694965875338198</c:v>
                </c:pt>
                <c:pt idx="4">
                  <c:v>110.51971018454381</c:v>
                </c:pt>
                <c:pt idx="5">
                  <c:v>138.1416101272558</c:v>
                </c:pt>
                <c:pt idx="6">
                  <c:v>176.30410590922926</c:v>
                </c:pt>
                <c:pt idx="7">
                  <c:v>191.31129264443194</c:v>
                </c:pt>
                <c:pt idx="8">
                  <c:v>191.66897642392175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2-406B-9F0B-A22585E41F24}"/>
            </c:ext>
          </c:extLst>
        </c:ser>
        <c:ser>
          <c:idx val="6"/>
          <c:order val="5"/>
          <c:tx>
            <c:strRef>
              <c:f>Production!$M$8</c:f>
              <c:strCache>
                <c:ptCount val="1"/>
                <c:pt idx="0">
                  <c:v>Eolien Terrestre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Production!$N$8:$V$8</c:f>
              <c:numCache>
                <c:formatCode>0.0</c:formatCode>
                <c:ptCount val="9"/>
                <c:pt idx="0">
                  <c:v>34.788272598718017</c:v>
                </c:pt>
                <c:pt idx="1">
                  <c:v>59.599602203648054</c:v>
                </c:pt>
                <c:pt idx="2">
                  <c:v>84.417442568190026</c:v>
                </c:pt>
                <c:pt idx="3">
                  <c:v>99.906067826913983</c:v>
                </c:pt>
                <c:pt idx="4">
                  <c:v>115.03002030535237</c:v>
                </c:pt>
                <c:pt idx="5">
                  <c:v>136.93720401024788</c:v>
                </c:pt>
                <c:pt idx="6">
                  <c:v>160.7626515816161</c:v>
                </c:pt>
                <c:pt idx="7">
                  <c:v>192.75606540963238</c:v>
                </c:pt>
                <c:pt idx="8">
                  <c:v>230.59799986099017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06B-9F0B-A22585E41F24}"/>
            </c:ext>
          </c:extLst>
        </c:ser>
        <c:ser>
          <c:idx val="7"/>
          <c:order val="6"/>
          <c:tx>
            <c:strRef>
              <c:f>Production!$M$9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Production!$N$9:$V$9</c:f>
              <c:numCache>
                <c:formatCode>0.0</c:formatCode>
                <c:ptCount val="9"/>
                <c:pt idx="0">
                  <c:v>0</c:v>
                </c:pt>
                <c:pt idx="1">
                  <c:v>9.6130183583349549</c:v>
                </c:pt>
                <c:pt idx="2">
                  <c:v>26.245893278217565</c:v>
                </c:pt>
                <c:pt idx="3">
                  <c:v>61.524895317842265</c:v>
                </c:pt>
                <c:pt idx="4">
                  <c:v>99.107642514954478</c:v>
                </c:pt>
                <c:pt idx="5">
                  <c:v>134.64510584364379</c:v>
                </c:pt>
                <c:pt idx="6">
                  <c:v>166.845632127481</c:v>
                </c:pt>
                <c:pt idx="7">
                  <c:v>166.84563212731868</c:v>
                </c:pt>
                <c:pt idx="8">
                  <c:v>166.84563212717768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2-406B-9F0B-A22585E41F24}"/>
            </c:ext>
          </c:extLst>
        </c:ser>
        <c:ser>
          <c:idx val="8"/>
          <c:order val="7"/>
          <c:tx>
            <c:strRef>
              <c:f>Production!$M$11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Production!$N$11:$V$11</c:f>
              <c:numCache>
                <c:formatCode>0.0</c:formatCode>
                <c:ptCount val="9"/>
                <c:pt idx="0">
                  <c:v>7.5937610677679972</c:v>
                </c:pt>
                <c:pt idx="1">
                  <c:v>8.0083513092743956</c:v>
                </c:pt>
                <c:pt idx="2">
                  <c:v>8.0083513092743956</c:v>
                </c:pt>
                <c:pt idx="3">
                  <c:v>8.0083513092743956</c:v>
                </c:pt>
                <c:pt idx="4">
                  <c:v>8.0083513092743956</c:v>
                </c:pt>
                <c:pt idx="5">
                  <c:v>8.0083513092743956</c:v>
                </c:pt>
                <c:pt idx="6">
                  <c:v>8.0083513092743956</c:v>
                </c:pt>
                <c:pt idx="7">
                  <c:v>8.0083513092743956</c:v>
                </c:pt>
                <c:pt idx="8">
                  <c:v>8.0083513092743956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2-406B-9F0B-A22585E41F24}"/>
            </c:ext>
          </c:extLst>
        </c:ser>
        <c:ser>
          <c:idx val="9"/>
          <c:order val="8"/>
          <c:tx>
            <c:strRef>
              <c:f>Production!$M$10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Production!$N$10:$V$10</c:f>
              <c:numCache>
                <c:formatCode>0.0</c:formatCode>
                <c:ptCount val="9"/>
                <c:pt idx="0">
                  <c:v>63.52559956663822</c:v>
                </c:pt>
                <c:pt idx="1">
                  <c:v>63.525599632270399</c:v>
                </c:pt>
                <c:pt idx="2">
                  <c:v>63.525599418880454</c:v>
                </c:pt>
                <c:pt idx="3">
                  <c:v>63.525599345047816</c:v>
                </c:pt>
                <c:pt idx="4">
                  <c:v>63.525587173456891</c:v>
                </c:pt>
                <c:pt idx="5">
                  <c:v>63.52553907290271</c:v>
                </c:pt>
                <c:pt idx="6">
                  <c:v>63.525306535571218</c:v>
                </c:pt>
                <c:pt idx="7">
                  <c:v>63.525267492818649</c:v>
                </c:pt>
                <c:pt idx="8">
                  <c:v>63.524598690175715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2-406B-9F0B-A22585E4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400"/>
        <c:axId val="40418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Production!$M$3</c15:sqref>
                        </c15:formulaRef>
                      </c:ext>
                    </c:extLst>
                    <c:strCache>
                      <c:ptCount val="1"/>
                      <c:pt idx="0">
                        <c:v>Technologie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B2-406B-9F0B-A22585E41F24}"/>
                  </c:ext>
                </c:extLst>
              </c15:ser>
            </c15:filteredBarSeries>
          </c:ext>
        </c:extLst>
      </c:barChart>
      <c:catAx>
        <c:axId val="404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0320"/>
        <c:crosses val="autoZero"/>
        <c:auto val="1"/>
        <c:lblAlgn val="ctr"/>
        <c:lblOffset val="100"/>
        <c:noMultiLvlLbl val="0"/>
      </c:catAx>
      <c:valAx>
        <c:axId val="4041803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Production!$M$15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85142F-CC10-400A-8F41-08779E512CC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7D7967-DF58-44D8-9679-8E281D7D2F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019-4BDF-B072-40013610F3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F42BCB-D9CD-4818-B066-D68E46A2B4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19-4BDF-B072-40013610F3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5220BA-397E-462E-BEB4-DFE78CB30D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19-4BDF-B072-40013610F3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C9DEBB-9512-4643-B030-012B6D3C62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19-4BDF-B072-40013610F3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88D39E-4C39-4833-A708-7D3212A12F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19-4BDF-B072-40013610F3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F6BB69-2386-4F24-94EA-5DF2A5DAE5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19-4BDF-B072-40013610F3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12BF79-02E6-40D4-A3D4-786E86EA62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19-4BDF-B072-40013610F3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3C457F6-AEBE-4F40-BFEF-B02EA6DD04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19-4BDF-B072-40013610F3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Production!$N$15:$V$15</c:f>
              <c:numCache>
                <c:formatCode>0.0</c:formatCode>
                <c:ptCount val="9"/>
                <c:pt idx="0">
                  <c:v>408.89148286955208</c:v>
                </c:pt>
                <c:pt idx="1">
                  <c:v>413.93930823225179</c:v>
                </c:pt>
                <c:pt idx="2">
                  <c:v>380.13573272187932</c:v>
                </c:pt>
                <c:pt idx="3">
                  <c:v>304.2999783999814</c:v>
                </c:pt>
                <c:pt idx="4">
                  <c:v>237.06533884394088</c:v>
                </c:pt>
                <c:pt idx="5">
                  <c:v>158.38802411966108</c:v>
                </c:pt>
                <c:pt idx="6">
                  <c:v>70.194387908170057</c:v>
                </c:pt>
                <c:pt idx="7">
                  <c:v>9.6511972361222593</c:v>
                </c:pt>
                <c:pt idx="8">
                  <c:v>9.53813024373415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Production!$N$20:$V$20</c15:f>
                <c15:dlblRangeCache>
                  <c:ptCount val="9"/>
                  <c:pt idx="0">
                    <c:v>74%</c:v>
                  </c:pt>
                  <c:pt idx="1">
                    <c:v>69%</c:v>
                  </c:pt>
                  <c:pt idx="2">
                    <c:v>60%</c:v>
                  </c:pt>
                  <c:pt idx="3">
                    <c:v>48%</c:v>
                  </c:pt>
                  <c:pt idx="4">
                    <c:v>36%</c:v>
                  </c:pt>
                  <c:pt idx="5">
                    <c:v>24%</c:v>
                  </c:pt>
                  <c:pt idx="6">
                    <c:v>11%</c:v>
                  </c:pt>
                  <c:pt idx="7">
                    <c:v>2%</c:v>
                  </c:pt>
                  <c:pt idx="8">
                    <c:v>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576-4833-AABE-5B1F8BF49F1F}"/>
            </c:ext>
          </c:extLst>
        </c:ser>
        <c:ser>
          <c:idx val="2"/>
          <c:order val="1"/>
          <c:tx>
            <c:strRef>
              <c:f>Production!$M$16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Production!$N$16:$V$16</c:f>
              <c:numCache>
                <c:formatCode>0.0</c:formatCode>
                <c:ptCount val="9"/>
                <c:pt idx="0">
                  <c:v>1.4563537266397328</c:v>
                </c:pt>
                <c:pt idx="1">
                  <c:v>8.3612837570005851</c:v>
                </c:pt>
                <c:pt idx="2">
                  <c:v>15.58647822722425</c:v>
                </c:pt>
                <c:pt idx="3">
                  <c:v>16.944266683636613</c:v>
                </c:pt>
                <c:pt idx="4">
                  <c:v>17.654953338073259</c:v>
                </c:pt>
                <c:pt idx="5">
                  <c:v>16.768149264723771</c:v>
                </c:pt>
                <c:pt idx="6">
                  <c:v>14.399685707051926</c:v>
                </c:pt>
                <c:pt idx="7">
                  <c:v>9.9405373229280531</c:v>
                </c:pt>
                <c:pt idx="8">
                  <c:v>0.23277521085442179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6-4833-AABE-5B1F8BF49F1F}"/>
            </c:ext>
          </c:extLst>
        </c:ser>
        <c:ser>
          <c:idx val="3"/>
          <c:order val="2"/>
          <c:tx>
            <c:strRef>
              <c:f>Production!$M$17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Production!$N$17:$V$17</c:f>
              <c:numCache>
                <c:formatCode>0.0</c:formatCode>
                <c:ptCount val="9"/>
                <c:pt idx="0">
                  <c:v>21.096501796064977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6-4833-AABE-5B1F8BF49F1F}"/>
            </c:ext>
          </c:extLst>
        </c:ser>
        <c:ser>
          <c:idx val="4"/>
          <c:order val="3"/>
          <c:tx>
            <c:strRef>
              <c:f>Production!$M$18</c:f>
              <c:strCache>
                <c:ptCount val="1"/>
                <c:pt idx="0">
                  <c:v>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FC77A4B-1375-4C66-9241-2F0912386AC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D6E2A4-E3C8-45BE-973F-3E4A16754C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19-4BDF-B072-40013610F3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0D52AD-C82D-4745-B54C-FE5D2A18D5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19-4BDF-B072-40013610F3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439A24-AA68-419E-BB43-CF2EBF72BB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19-4BDF-B072-40013610F3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AA7860-DABE-42C8-AEAC-A28EB8C6F1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19-4BDF-B072-40013610F3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5C2C43-838F-44F5-A487-403381E973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19-4BDF-B072-40013610F3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FE05DA-3CA2-49A3-8A40-322DA2373D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19-4BDF-B072-40013610F3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81D1A90-DB2F-436D-AF0F-2494DC3B65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19-4BDF-B072-40013610F3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BEC5BB-9C4E-4449-A027-4B9DCEA260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19-4BDF-B072-40013610F3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Production!$N$18:$V$18</c:f>
              <c:numCache>
                <c:formatCode>0.0</c:formatCode>
                <c:ptCount val="9"/>
                <c:pt idx="0">
                  <c:v>118.44256214778213</c:v>
                </c:pt>
                <c:pt idx="1">
                  <c:v>173.49437089469055</c:v>
                </c:pt>
                <c:pt idx="2">
                  <c:v>236.36549781275713</c:v>
                </c:pt>
                <c:pt idx="3">
                  <c:v>315.65987967441669</c:v>
                </c:pt>
                <c:pt idx="4">
                  <c:v>396.19131148758197</c:v>
                </c:pt>
                <c:pt idx="5">
                  <c:v>481.25781036332455</c:v>
                </c:pt>
                <c:pt idx="6">
                  <c:v>575.44604746317202</c:v>
                </c:pt>
                <c:pt idx="7">
                  <c:v>622.44660898347615</c:v>
                </c:pt>
                <c:pt idx="8">
                  <c:v>660.64555841153981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Production!$N$19:$V$19</c15:f>
                <c15:dlblRangeCache>
                  <c:ptCount val="9"/>
                  <c:pt idx="0">
                    <c:v>22%</c:v>
                  </c:pt>
                  <c:pt idx="1">
                    <c:v>29%</c:v>
                  </c:pt>
                  <c:pt idx="2">
                    <c:v>37%</c:v>
                  </c:pt>
                  <c:pt idx="3">
                    <c:v>49%</c:v>
                  </c:pt>
                  <c:pt idx="4">
                    <c:v>61%</c:v>
                  </c:pt>
                  <c:pt idx="5">
                    <c:v>73%</c:v>
                  </c:pt>
                  <c:pt idx="6">
                    <c:v>87%</c:v>
                  </c:pt>
                  <c:pt idx="7">
                    <c:v>97%</c:v>
                  </c:pt>
                  <c:pt idx="8">
                    <c:v>99%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576-4833-AABE-5B1F8BF4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1104"/>
        <c:axId val="404174832"/>
        <c:extLst/>
      </c:barChart>
      <c:catAx>
        <c:axId val="404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4832"/>
        <c:crosses val="autoZero"/>
        <c:auto val="1"/>
        <c:lblAlgn val="ctr"/>
        <c:lblOffset val="100"/>
        <c:noMultiLvlLbl val="0"/>
      </c:catAx>
      <c:valAx>
        <c:axId val="404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usage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Consommation!$M$4</c:f>
              <c:strCache>
                <c:ptCount val="1"/>
                <c:pt idx="0">
                  <c:v>Chauffage Joule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Consommation!$N$4:$V$4</c:f>
              <c:numCache>
                <c:formatCode>0.0</c:formatCode>
                <c:ptCount val="9"/>
                <c:pt idx="0">
                  <c:v>48.491996159341383</c:v>
                </c:pt>
                <c:pt idx="1">
                  <c:v>40.931267899651012</c:v>
                </c:pt>
                <c:pt idx="2">
                  <c:v>33.370824867001261</c:v>
                </c:pt>
                <c:pt idx="3">
                  <c:v>28.56479228806127</c:v>
                </c:pt>
                <c:pt idx="4">
                  <c:v>23.758847150024124</c:v>
                </c:pt>
                <c:pt idx="5">
                  <c:v>20.140922983539781</c:v>
                </c:pt>
                <c:pt idx="6">
                  <c:v>16.523048032802059</c:v>
                </c:pt>
                <c:pt idx="7">
                  <c:v>16.523051255711245</c:v>
                </c:pt>
                <c:pt idx="8">
                  <c:v>16.523080590781024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AA7-8F7F-6D9D396B228B}"/>
            </c:ext>
          </c:extLst>
        </c:ser>
        <c:ser>
          <c:idx val="1"/>
          <c:order val="1"/>
          <c:tx>
            <c:strRef>
              <c:f>Consommation!$M$5</c:f>
              <c:strCache>
                <c:ptCount val="1"/>
                <c:pt idx="0">
                  <c:v>Chauffage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Consommation!$N$5:$V$5</c:f>
              <c:numCache>
                <c:formatCode>0.0</c:formatCode>
                <c:ptCount val="9"/>
                <c:pt idx="0">
                  <c:v>12.280996511604465</c:v>
                </c:pt>
                <c:pt idx="1">
                  <c:v>24.08179399271939</c:v>
                </c:pt>
                <c:pt idx="2">
                  <c:v>35.894002149570461</c:v>
                </c:pt>
                <c:pt idx="3">
                  <c:v>36.606001339319384</c:v>
                </c:pt>
                <c:pt idx="4">
                  <c:v>37.316613405887558</c:v>
                </c:pt>
                <c:pt idx="5">
                  <c:v>35.412758402530848</c:v>
                </c:pt>
                <c:pt idx="6">
                  <c:v>33.45215167794359</c:v>
                </c:pt>
                <c:pt idx="7">
                  <c:v>33.340601428169968</c:v>
                </c:pt>
                <c:pt idx="8">
                  <c:v>33.312896342663208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4AA7-8F7F-6D9D396B228B}"/>
            </c:ext>
          </c:extLst>
        </c:ser>
        <c:ser>
          <c:idx val="2"/>
          <c:order val="2"/>
          <c:tx>
            <c:strRef>
              <c:f>Consommation!$M$6</c:f>
              <c:strCache>
                <c:ptCount val="1"/>
                <c:pt idx="0">
                  <c:v>ECS et produits blancs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Consommation!$N$6:$V$6</c:f>
              <c:numCache>
                <c:formatCode>0.0</c:formatCode>
                <c:ptCount val="9"/>
                <c:pt idx="0">
                  <c:v>117.93597600011594</c:v>
                </c:pt>
                <c:pt idx="1">
                  <c:v>109.9414344599236</c:v>
                </c:pt>
                <c:pt idx="2">
                  <c:v>101.9728922263623</c:v>
                </c:pt>
                <c:pt idx="3">
                  <c:v>96.304569218648084</c:v>
                </c:pt>
                <c:pt idx="4">
                  <c:v>90.634786815370688</c:v>
                </c:pt>
                <c:pt idx="5">
                  <c:v>86.64020297726654</c:v>
                </c:pt>
                <c:pt idx="6">
                  <c:v>82.645273447129711</c:v>
                </c:pt>
                <c:pt idx="7">
                  <c:v>82.645205914381862</c:v>
                </c:pt>
                <c:pt idx="8">
                  <c:v>82.646875127283977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F-4AA7-8F7F-6D9D396B228B}"/>
            </c:ext>
          </c:extLst>
        </c:ser>
        <c:ser>
          <c:idx val="3"/>
          <c:order val="3"/>
          <c:tx>
            <c:strRef>
              <c:f>Consommation!$M$7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Consommation!$N$7:$V$7</c:f>
              <c:numCache>
                <c:formatCode>0.0</c:formatCode>
                <c:ptCount val="9"/>
                <c:pt idx="0">
                  <c:v>25.811986001152157</c:v>
                </c:pt>
                <c:pt idx="1">
                  <c:v>25.595533588448951</c:v>
                </c:pt>
                <c:pt idx="2">
                  <c:v>25.379109221794177</c:v>
                </c:pt>
                <c:pt idx="3">
                  <c:v>27.106864620337632</c:v>
                </c:pt>
                <c:pt idx="4">
                  <c:v>28.834613917679317</c:v>
                </c:pt>
                <c:pt idx="5">
                  <c:v>30.292374370249288</c:v>
                </c:pt>
                <c:pt idx="6">
                  <c:v>31.750150503902244</c:v>
                </c:pt>
                <c:pt idx="7">
                  <c:v>31.750158881176873</c:v>
                </c:pt>
                <c:pt idx="8">
                  <c:v>31.750208013448287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F-4AA7-8F7F-6D9D396B228B}"/>
            </c:ext>
          </c:extLst>
        </c:ser>
        <c:ser>
          <c:idx val="4"/>
          <c:order val="4"/>
          <c:tx>
            <c:strRef>
              <c:f>Consommation!$M$8</c:f>
              <c:strCache>
                <c:ptCount val="1"/>
                <c:pt idx="0">
                  <c:v>Véhicules électriques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Consommation!$N$8:$V$8</c:f>
              <c:numCache>
                <c:formatCode>0.0</c:formatCode>
                <c:ptCount val="9"/>
                <c:pt idx="0">
                  <c:v>0.32384198837874584</c:v>
                </c:pt>
                <c:pt idx="1">
                  <c:v>10.090479601273509</c:v>
                </c:pt>
                <c:pt idx="2">
                  <c:v>19.856929829391703</c:v>
                </c:pt>
                <c:pt idx="3">
                  <c:v>36.772896038174451</c:v>
                </c:pt>
                <c:pt idx="4">
                  <c:v>53.680344029874163</c:v>
                </c:pt>
                <c:pt idx="5">
                  <c:v>70.583401990361807</c:v>
                </c:pt>
                <c:pt idx="6">
                  <c:v>87.481768003801321</c:v>
                </c:pt>
                <c:pt idx="7">
                  <c:v>87.481931615946792</c:v>
                </c:pt>
                <c:pt idx="8">
                  <c:v>87.486401680238203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1F-4AA7-8F7F-6D9D396B228B}"/>
            </c:ext>
          </c:extLst>
        </c:ser>
        <c:ser>
          <c:idx val="6"/>
          <c:order val="5"/>
          <c:tx>
            <c:strRef>
              <c:f>Consommation!$M$9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Consommation!$N$9:$V$9</c:f>
              <c:numCache>
                <c:formatCode>0.0</c:formatCode>
                <c:ptCount val="9"/>
                <c:pt idx="0">
                  <c:v>127.4017550000211</c:v>
                </c:pt>
                <c:pt idx="1">
                  <c:v>143.24287199999932</c:v>
                </c:pt>
                <c:pt idx="2">
                  <c:v>159.08398900001919</c:v>
                </c:pt>
                <c:pt idx="3">
                  <c:v>153.95399099997908</c:v>
                </c:pt>
                <c:pt idx="4">
                  <c:v>148.82398599999345</c:v>
                </c:pt>
                <c:pt idx="5">
                  <c:v>143.69398799991387</c:v>
                </c:pt>
                <c:pt idx="6">
                  <c:v>138.56398800003183</c:v>
                </c:pt>
                <c:pt idx="7">
                  <c:v>138.56398800003183</c:v>
                </c:pt>
                <c:pt idx="8">
                  <c:v>138.56398800003183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1F-4AA7-8F7F-6D9D396B228B}"/>
            </c:ext>
          </c:extLst>
        </c:ser>
        <c:ser>
          <c:idx val="7"/>
          <c:order val="6"/>
          <c:tx>
            <c:strRef>
              <c:f>Consommation!$M$10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Consommation!$N$10:$V$10</c:f>
              <c:numCache>
                <c:formatCode>0.0</c:formatCode>
                <c:ptCount val="9"/>
                <c:pt idx="0">
                  <c:v>135.43197799998015</c:v>
                </c:pt>
                <c:pt idx="1">
                  <c:v>136.78736900011191</c:v>
                </c:pt>
                <c:pt idx="2">
                  <c:v>134.90276900001169</c:v>
                </c:pt>
                <c:pt idx="3">
                  <c:v>147.40377100013586</c:v>
                </c:pt>
                <c:pt idx="4">
                  <c:v>157.74476600010175</c:v>
                </c:pt>
                <c:pt idx="5">
                  <c:v>168.08576899998349</c:v>
                </c:pt>
                <c:pt idx="6">
                  <c:v>177.670768999995</c:v>
                </c:pt>
                <c:pt idx="7">
                  <c:v>179.50676899999752</c:v>
                </c:pt>
                <c:pt idx="8">
                  <c:v>179.50677000009284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1F-4AA7-8F7F-6D9D396B228B}"/>
            </c:ext>
          </c:extLst>
        </c:ser>
        <c:ser>
          <c:idx val="8"/>
          <c:order val="7"/>
          <c:tx>
            <c:strRef>
              <c:f>Consommation!$M$11</c:f>
              <c:strCache>
                <c:ptCount val="1"/>
                <c:pt idx="0">
                  <c:v>Electrolyseurs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Consommation!$N$11:$V$11</c:f>
              <c:numCache>
                <c:formatCode>0.0</c:formatCode>
                <c:ptCount val="9"/>
                <c:pt idx="0">
                  <c:v>0</c:v>
                </c:pt>
                <c:pt idx="1">
                  <c:v>17.324351838305596</c:v>
                </c:pt>
                <c:pt idx="2">
                  <c:v>43.490419783095412</c:v>
                </c:pt>
                <c:pt idx="3">
                  <c:v>47.335994360571299</c:v>
                </c:pt>
                <c:pt idx="4">
                  <c:v>55.284804856435883</c:v>
                </c:pt>
                <c:pt idx="5">
                  <c:v>66.5535179353963</c:v>
                </c:pt>
                <c:pt idx="6">
                  <c:v>77.251584992708231</c:v>
                </c:pt>
                <c:pt idx="7">
                  <c:v>75.449449663793501</c:v>
                </c:pt>
                <c:pt idx="8">
                  <c:v>78.641655775155755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1F-4AA7-8F7F-6D9D396B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5200"/>
        <c:axId val="412478336"/>
        <c:extLst/>
      </c:barChart>
      <c:catAx>
        <c:axId val="41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8336"/>
        <c:crosses val="autoZero"/>
        <c:auto val="1"/>
        <c:lblAlgn val="ctr"/>
        <c:lblOffset val="100"/>
        <c:noMultiLvlLbl val="0"/>
      </c:catAx>
      <c:valAx>
        <c:axId val="412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pilotage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Consommation!$M$24</c:f>
              <c:strCache>
                <c:ptCount val="1"/>
                <c:pt idx="0">
                  <c:v>Consommations non-pilotables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Consommation!$N$24:$V$24</c:f>
              <c:numCache>
                <c:formatCode>0.0</c:formatCode>
                <c:ptCount val="9"/>
                <c:pt idx="0">
                  <c:v>442.15940498431405</c:v>
                </c:pt>
                <c:pt idx="1">
                  <c:v>405.28883580019357</c:v>
                </c:pt>
                <c:pt idx="2">
                  <c:v>372.78779487838835</c:v>
                </c:pt>
                <c:pt idx="3">
                  <c:v>376.3330761964171</c:v>
                </c:pt>
                <c:pt idx="4">
                  <c:v>373.15290091727309</c:v>
                </c:pt>
                <c:pt idx="5">
                  <c:v>368.13077328844423</c:v>
                </c:pt>
                <c:pt idx="6">
                  <c:v>359.05312765974418</c:v>
                </c:pt>
                <c:pt idx="7">
                  <c:v>360.82638213624267</c:v>
                </c:pt>
                <c:pt idx="8">
                  <c:v>360.8102607405807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B-42D3-B40E-9FD7238A81A1}"/>
            </c:ext>
          </c:extLst>
        </c:ser>
        <c:ser>
          <c:idx val="5"/>
          <c:order val="1"/>
          <c:tx>
            <c:strRef>
              <c:f>Consommation!$M$26</c:f>
              <c:strCache>
                <c:ptCount val="1"/>
                <c:pt idx="0">
                  <c:v>Electrolyseurs quasi-base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Consommation!$N$26:$V$26</c:f>
              <c:numCache>
                <c:formatCode>0.0</c:formatCode>
                <c:ptCount val="9"/>
                <c:pt idx="0">
                  <c:v>0</c:v>
                </c:pt>
                <c:pt idx="1">
                  <c:v>17.324351838088081</c:v>
                </c:pt>
                <c:pt idx="2">
                  <c:v>33.921744142056539</c:v>
                </c:pt>
                <c:pt idx="3">
                  <c:v>35.290664024089992</c:v>
                </c:pt>
                <c:pt idx="4">
                  <c:v>37.219862285580383</c:v>
                </c:pt>
                <c:pt idx="5">
                  <c:v>39.492722461182289</c:v>
                </c:pt>
                <c:pt idx="6">
                  <c:v>41.670705430512882</c:v>
                </c:pt>
                <c:pt idx="7">
                  <c:v>41.598904596178137</c:v>
                </c:pt>
                <c:pt idx="8">
                  <c:v>42.289470958713714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B-42D3-B40E-9FD7238A81A1}"/>
            </c:ext>
          </c:extLst>
        </c:ser>
        <c:ser>
          <c:idx val="0"/>
          <c:order val="2"/>
          <c:tx>
            <c:strRef>
              <c:f>Consommation!$M$19</c:f>
              <c:strCache>
                <c:ptCount val="1"/>
                <c:pt idx="0">
                  <c:v>Chauffage pilotable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Consommation!$N$19:$V$19</c:f>
              <c:numCache>
                <c:formatCode>0.0</c:formatCode>
                <c:ptCount val="9"/>
                <c:pt idx="0">
                  <c:v>0</c:v>
                </c:pt>
                <c:pt idx="1">
                  <c:v>8.1285902414862328</c:v>
                </c:pt>
                <c:pt idx="2">
                  <c:v>17.327137242869124</c:v>
                </c:pt>
                <c:pt idx="3">
                  <c:v>19.570329146811421</c:v>
                </c:pt>
                <c:pt idx="4">
                  <c:v>21.401880703560035</c:v>
                </c:pt>
                <c:pt idx="5">
                  <c:v>22.249102447559064</c:v>
                </c:pt>
                <c:pt idx="6">
                  <c:v>22.516860639697814</c:v>
                </c:pt>
                <c:pt idx="7">
                  <c:v>22.46806113436929</c:v>
                </c:pt>
                <c:pt idx="8">
                  <c:v>22.456508787603958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B-42D3-B40E-9FD7238A81A1}"/>
            </c:ext>
          </c:extLst>
        </c:ser>
        <c:ser>
          <c:idx val="1"/>
          <c:order val="3"/>
          <c:tx>
            <c:strRef>
              <c:f>Consommation!$M$20</c:f>
              <c:strCache>
                <c:ptCount val="1"/>
                <c:pt idx="0">
                  <c:v>Climatisation pilotable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Consommation!$N$20:$V$20</c:f>
              <c:numCache>
                <c:formatCode>0.0</c:formatCode>
                <c:ptCount val="9"/>
                <c:pt idx="0">
                  <c:v>0</c:v>
                </c:pt>
                <c:pt idx="1">
                  <c:v>3.1990475901918582</c:v>
                </c:pt>
                <c:pt idx="2">
                  <c:v>6.3441242224342984</c:v>
                </c:pt>
                <c:pt idx="3">
                  <c:v>8.1312756214493813</c:v>
                </c:pt>
                <c:pt idx="4">
                  <c:v>10.091225917700342</c:v>
                </c:pt>
                <c:pt idx="5">
                  <c:v>12.115987371567797</c:v>
                </c:pt>
                <c:pt idx="6">
                  <c:v>14.286562503664456</c:v>
                </c:pt>
                <c:pt idx="7">
                  <c:v>14.286570882300872</c:v>
                </c:pt>
                <c:pt idx="8">
                  <c:v>14.286618013161242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B-42D3-B40E-9FD7238A81A1}"/>
            </c:ext>
          </c:extLst>
        </c:ser>
        <c:ser>
          <c:idx val="2"/>
          <c:order val="4"/>
          <c:tx>
            <c:strRef>
              <c:f>Consommation!$M$21</c:f>
              <c:strCache>
                <c:ptCount val="1"/>
                <c:pt idx="0">
                  <c:v>ECS et produits blancs pilotables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Consommation!$N$21:$V$21</c:f>
              <c:numCache>
                <c:formatCode>0.0</c:formatCode>
                <c:ptCount val="9"/>
                <c:pt idx="0">
                  <c:v>0</c:v>
                </c:pt>
                <c:pt idx="1">
                  <c:v>28.058556459915895</c:v>
                </c:pt>
                <c:pt idx="2">
                  <c:v>43.426115226360885</c:v>
                </c:pt>
                <c:pt idx="3">
                  <c:v>42.552993218641234</c:v>
                </c:pt>
                <c:pt idx="4">
                  <c:v>42.358809815391453</c:v>
                </c:pt>
                <c:pt idx="5">
                  <c:v>41.775948977246003</c:v>
                </c:pt>
                <c:pt idx="6">
                  <c:v>41.740298447140233</c:v>
                </c:pt>
                <c:pt idx="7">
                  <c:v>41.740230914354896</c:v>
                </c:pt>
                <c:pt idx="8">
                  <c:v>41.741898127282482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B-42D3-B40E-9FD7238A81A1}"/>
            </c:ext>
          </c:extLst>
        </c:ser>
        <c:ser>
          <c:idx val="3"/>
          <c:order val="5"/>
          <c:tx>
            <c:strRef>
              <c:f>Consommation!$M$22</c:f>
              <c:strCache>
                <c:ptCount val="1"/>
                <c:pt idx="0">
                  <c:v>Véhicules électriques pilotables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Consommation!$N$22:$V$22</c:f>
              <c:numCache>
                <c:formatCode>0.0</c:formatCode>
                <c:ptCount val="9"/>
                <c:pt idx="0">
                  <c:v>3.8776676280648896E-2</c:v>
                </c:pt>
                <c:pt idx="1">
                  <c:v>3.0228614503092692</c:v>
                </c:pt>
                <c:pt idx="2">
                  <c:v>6.9417497241361534</c:v>
                </c:pt>
                <c:pt idx="3">
                  <c:v>14.694765321322567</c:v>
                </c:pt>
                <c:pt idx="4">
                  <c:v>26.818346964974019</c:v>
                </c:pt>
                <c:pt idx="5">
                  <c:v>42.32296063906557</c:v>
                </c:pt>
                <c:pt idx="6">
                  <c:v>61.208305415343162</c:v>
                </c:pt>
                <c:pt idx="7">
                  <c:v>61.208467028132453</c:v>
                </c:pt>
                <c:pt idx="8">
                  <c:v>61.212940085895021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B-42D3-B40E-9FD7238A81A1}"/>
            </c:ext>
          </c:extLst>
        </c:ser>
        <c:ser>
          <c:idx val="4"/>
          <c:order val="6"/>
          <c:tx>
            <c:strRef>
              <c:f>Consommation!$M$23</c:f>
              <c:strCache>
                <c:ptCount val="1"/>
                <c:pt idx="0">
                  <c:v>Industrie pilotable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Consommation!$N$23:$V$23</c:f>
              <c:numCache>
                <c:formatCode>0.0</c:formatCode>
                <c:ptCount val="9"/>
                <c:pt idx="0">
                  <c:v>25.480347999999172</c:v>
                </c:pt>
                <c:pt idx="1">
                  <c:v>42.972859000030851</c:v>
                </c:pt>
                <c:pt idx="2">
                  <c:v>63.633594999961986</c:v>
                </c:pt>
                <c:pt idx="3">
                  <c:v>65.430446000014058</c:v>
                </c:pt>
                <c:pt idx="4">
                  <c:v>66.97079300003206</c:v>
                </c:pt>
                <c:pt idx="5">
                  <c:v>68.254644999962949</c:v>
                </c:pt>
                <c:pt idx="6">
                  <c:v>69.281994000015914</c:v>
                </c:pt>
                <c:pt idx="7">
                  <c:v>69.281994000015914</c:v>
                </c:pt>
                <c:pt idx="8">
                  <c:v>69.281994000015914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B-42D3-B40E-9FD7238A81A1}"/>
            </c:ext>
          </c:extLst>
        </c:ser>
        <c:ser>
          <c:idx val="7"/>
          <c:order val="7"/>
          <c:tx>
            <c:strRef>
              <c:f>Consommation!$M$25</c:f>
              <c:strCache>
                <c:ptCount val="1"/>
                <c:pt idx="0">
                  <c:v>Electrolyseurs optimisés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Consommation!$N$25:$V$25</c:f>
              <c:numCache>
                <c:formatCode>0.0</c:formatCode>
                <c:ptCount val="9"/>
                <c:pt idx="0">
                  <c:v>0</c:v>
                </c:pt>
                <c:pt idx="1">
                  <c:v>2.1751409618E-10</c:v>
                </c:pt>
                <c:pt idx="2">
                  <c:v>9.5686756410388707</c:v>
                </c:pt>
                <c:pt idx="3">
                  <c:v>12.045330336481305</c:v>
                </c:pt>
                <c:pt idx="4">
                  <c:v>18.064942570855504</c:v>
                </c:pt>
                <c:pt idx="5">
                  <c:v>27.060795474214007</c:v>
                </c:pt>
                <c:pt idx="6">
                  <c:v>35.580879562195349</c:v>
                </c:pt>
                <c:pt idx="7">
                  <c:v>33.850545067615371</c:v>
                </c:pt>
                <c:pt idx="8">
                  <c:v>36.352184816442033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B-42D3-B40E-9FD7238A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7552"/>
        <c:axId val="412473240"/>
        <c:extLst/>
      </c:barChart>
      <c:catAx>
        <c:axId val="4124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3240"/>
        <c:crosses val="autoZero"/>
        <c:auto val="1"/>
        <c:lblAlgn val="ctr"/>
        <c:lblOffset val="100"/>
        <c:noMultiLvlLbl val="0"/>
      </c:catAx>
      <c:valAx>
        <c:axId val="4124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Exports nets</a:t>
            </a:r>
          </a:p>
        </c:rich>
      </c:tx>
      <c:layout>
        <c:manualLayout>
          <c:xMode val="edge"/>
          <c:yMode val="edge"/>
          <c:x val="0.44257710724295196"/>
          <c:y val="2.541318868818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0237881509258E-2"/>
          <c:y val="0.12329878854417756"/>
          <c:w val="0.89421518716036186"/>
          <c:h val="0.71396521928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'Echanges européens'!$B$5</c:f>
              <c:strCache>
                <c:ptCount val="1"/>
                <c:pt idx="0">
                  <c:v>Bilan exportateur net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européens'!$C$2:$K$2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européens'!$C$5:$K$5</c:f>
              <c:numCache>
                <c:formatCode>0</c:formatCode>
                <c:ptCount val="9"/>
                <c:pt idx="0">
                  <c:v>81.748240455108103</c:v>
                </c:pt>
                <c:pt idx="1">
                  <c:v>93.894908341417306</c:v>
                </c:pt>
                <c:pt idx="2">
                  <c:v>81.489450263433397</c:v>
                </c:pt>
                <c:pt idx="3">
                  <c:v>61.390012949808003</c:v>
                </c:pt>
                <c:pt idx="4">
                  <c:v>49.318804025769296</c:v>
                </c:pt>
                <c:pt idx="5">
                  <c:v>26.364220184612009</c:v>
                </c:pt>
                <c:pt idx="6">
                  <c:v>1.7674675951870142</c:v>
                </c:pt>
                <c:pt idx="7">
                  <c:v>-19.728661315260013</c:v>
                </c:pt>
                <c:pt idx="8">
                  <c:v>2.9603810998829942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3F4-A66D-114DA2C0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3632"/>
        <c:axId val="412475984"/>
      </c:barChart>
      <c:catAx>
        <c:axId val="4124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984"/>
        <c:crosses val="autoZero"/>
        <c:auto val="1"/>
        <c:lblAlgn val="ctr"/>
        <c:lblOffset val="100"/>
        <c:noMultiLvlLbl val="0"/>
      </c:catAx>
      <c:valAx>
        <c:axId val="41247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d'exports nets (TWh)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00122377175315E-2"/>
              <c:y val="0.1235699287589051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1247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14407</xdr:colOff>
      <xdr:row>1</xdr:row>
      <xdr:rowOff>22412</xdr:rowOff>
    </xdr:from>
    <xdr:to>
      <xdr:col>24</xdr:col>
      <xdr:colOff>150478</xdr:colOff>
      <xdr:row>21</xdr:row>
      <xdr:rowOff>22412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795619</xdr:colOff>
      <xdr:row>45</xdr:row>
      <xdr:rowOff>145676</xdr:rowOff>
    </xdr:from>
    <xdr:to>
      <xdr:col>23</xdr:col>
      <xdr:colOff>628329</xdr:colOff>
      <xdr:row>66</xdr:row>
      <xdr:rowOff>175292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739589</xdr:colOff>
      <xdr:row>23</xdr:row>
      <xdr:rowOff>123264</xdr:rowOff>
    </xdr:from>
    <xdr:to>
      <xdr:col>23</xdr:col>
      <xdr:colOff>572299</xdr:colOff>
      <xdr:row>44</xdr:row>
      <xdr:rowOff>164086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739588</xdr:colOff>
      <xdr:row>67</xdr:row>
      <xdr:rowOff>156882</xdr:rowOff>
    </xdr:from>
    <xdr:to>
      <xdr:col>23</xdr:col>
      <xdr:colOff>572298</xdr:colOff>
      <xdr:row>82</xdr:row>
      <xdr:rowOff>145676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900958</xdr:colOff>
      <xdr:row>25</xdr:row>
      <xdr:rowOff>57973</xdr:rowOff>
    </xdr:from>
    <xdr:to>
      <xdr:col>22</xdr:col>
      <xdr:colOff>125351</xdr:colOff>
      <xdr:row>46</xdr:row>
      <xdr:rowOff>164111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22</xdr:col>
      <xdr:colOff>228847</xdr:colOff>
      <xdr:row>68</xdr:row>
      <xdr:rowOff>106138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309252</xdr:colOff>
      <xdr:row>34</xdr:row>
      <xdr:rowOff>146008</xdr:rowOff>
    </xdr:from>
    <xdr:to>
      <xdr:col>23</xdr:col>
      <xdr:colOff>416873</xdr:colOff>
      <xdr:row>52</xdr:row>
      <xdr:rowOff>61646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47CF49-E60F-4B49-82A1-12011167C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431512</xdr:colOff>
      <xdr:row>35</xdr:row>
      <xdr:rowOff>102466</xdr:rowOff>
    </xdr:from>
    <xdr:to>
      <xdr:col>9</xdr:col>
      <xdr:colOff>123496</xdr:colOff>
      <xdr:row>53</xdr:row>
      <xdr:rowOff>18104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BF5445-56C6-4A2B-9751-6F1786E9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27</xdr:row>
      <xdr:rowOff>123265</xdr:rowOff>
    </xdr:from>
    <xdr:to>
      <xdr:col>19</xdr:col>
      <xdr:colOff>347382</xdr:colOff>
      <xdr:row>41</xdr:row>
      <xdr:rowOff>123265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924821</xdr:colOff>
      <xdr:row>24</xdr:row>
      <xdr:rowOff>143389</xdr:rowOff>
    </xdr:from>
    <xdr:to>
      <xdr:col>8</xdr:col>
      <xdr:colOff>241119</xdr:colOff>
      <xdr:row>43</xdr:row>
      <xdr:rowOff>95559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132565</xdr:colOff>
      <xdr:row>2</xdr:row>
      <xdr:rowOff>72726</xdr:rowOff>
    </xdr:from>
    <xdr:to>
      <xdr:col>20</xdr:col>
      <xdr:colOff>1133697</xdr:colOff>
      <xdr:row>20</xdr:row>
      <xdr:rowOff>151166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95250</xdr:rowOff>
    </xdr:from>
    <xdr:to>
      <xdr:col>8</xdr:col>
      <xdr:colOff>209550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xtCloud\Ademe%20-%20Trajectoires%202020\09_ResultsAnalysis\Fichiers%20de%20sortie\EnergieRessource_S3EnR_Min20_0211\EnergieRessource_S3EnR_Min20_0211_v7_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EME%20-%20Trajectoires%202020\09_ResultsAnalysis\Fichiers%20de%20sortie\EnergieRessource_S3Nuke\EnergieRessource_S3N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Revenus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Prod_TWh"/>
      <sheetName val="Installé_CAPA_MW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6">
        <row r="3">
          <cell r="N3">
            <v>2020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Europe"/>
      <sheetName val="Prix de Vente_annuel"/>
      <sheetName val="Prix de Vente_trajectoire"/>
      <sheetName val="LCOE"/>
      <sheetName val="Prod_TWh"/>
      <sheetName val="Installé_CAPA_MW"/>
      <sheetName val="Coûts d'investissements"/>
      <sheetName val="Passage Pointe"/>
      <sheetName val="OutputSG_Prod_Wh"/>
      <sheetName val="OutputSG_Capa_W"/>
      <sheetName val="Output_SG_EU"/>
      <sheetName val="Output_SG_Prices"/>
    </sheetNames>
    <sheetDataSet>
      <sheetData sheetId="0" refreshError="1"/>
      <sheetData sheetId="1" refreshError="1"/>
      <sheetData sheetId="2">
        <row r="4">
          <cell r="N4">
            <v>399.48335984341105</v>
          </cell>
        </row>
      </sheetData>
      <sheetData sheetId="3" refreshError="1"/>
      <sheetData sheetId="4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5" refreshError="1"/>
      <sheetData sheetId="6">
        <row r="3">
          <cell r="C3">
            <v>128.11038139019101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2:AJ78"/>
  <sheetViews>
    <sheetView tabSelected="1" topLeftCell="A25" zoomScaleNormal="100" workbookViewId="0">
      <selection activeCell="B47" sqref="B4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7.77734375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24.77734375" customWidth="1"/>
  </cols>
  <sheetData>
    <row r="2" spans="2:36" x14ac:dyDescent="0.3">
      <c r="C2" s="46" t="s">
        <v>85</v>
      </c>
      <c r="D2" s="108"/>
      <c r="E2" s="108"/>
      <c r="F2" s="108"/>
      <c r="G2" s="108"/>
      <c r="H2" s="108"/>
      <c r="I2" s="108"/>
      <c r="J2" s="108"/>
      <c r="K2" s="109"/>
      <c r="AB2" s="113" t="s">
        <v>143</v>
      </c>
      <c r="AC2" s="114"/>
      <c r="AD2" s="114"/>
      <c r="AE2" s="114"/>
      <c r="AF2" s="114"/>
      <c r="AG2" s="114"/>
      <c r="AH2" s="114"/>
      <c r="AI2" s="114"/>
      <c r="AJ2" s="115"/>
    </row>
    <row r="3" spans="2:36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31"/>
      <c r="N3" s="32"/>
      <c r="AA3" s="96" t="s">
        <v>20</v>
      </c>
      <c r="AB3" s="30">
        <v>2020</v>
      </c>
      <c r="AC3" s="27">
        <v>2025</v>
      </c>
      <c r="AD3" s="27">
        <v>2030</v>
      </c>
      <c r="AE3" s="27">
        <v>2035</v>
      </c>
      <c r="AF3" s="27">
        <v>2040</v>
      </c>
      <c r="AG3" s="27">
        <v>2045</v>
      </c>
      <c r="AH3" s="27">
        <v>2050</v>
      </c>
      <c r="AI3" s="27">
        <v>2055</v>
      </c>
      <c r="AJ3" s="28">
        <v>2060</v>
      </c>
    </row>
    <row r="4" spans="2:36" x14ac:dyDescent="0.3">
      <c r="B4" s="16" t="s">
        <v>21</v>
      </c>
      <c r="C4" s="54">
        <v>61.370000000000005</v>
      </c>
      <c r="D4" s="55">
        <v>62.970000000000006</v>
      </c>
      <c r="E4" s="55">
        <v>59.349999999748434</v>
      </c>
      <c r="F4" s="55">
        <v>49.407902496540736</v>
      </c>
      <c r="G4" s="55">
        <v>39.45250000920548</v>
      </c>
      <c r="H4" s="55">
        <v>26.835000020481328</v>
      </c>
      <c r="I4" s="55">
        <v>11.950000002301994</v>
      </c>
      <c r="J4" s="55">
        <v>1.6</v>
      </c>
      <c r="K4" s="79">
        <v>1.6</v>
      </c>
      <c r="M4" s="31"/>
      <c r="AA4" s="46" t="s">
        <v>141</v>
      </c>
      <c r="AB4" s="54">
        <v>0</v>
      </c>
      <c r="AC4" s="55">
        <v>0</v>
      </c>
      <c r="AD4" s="55">
        <v>11.3849994810189</v>
      </c>
      <c r="AE4" s="55">
        <v>24.062902496101302</v>
      </c>
      <c r="AF4" s="55">
        <v>13.789596581703501</v>
      </c>
      <c r="AG4" s="55">
        <v>11.445402494219001</v>
      </c>
      <c r="AH4" s="55">
        <v>0</v>
      </c>
      <c r="AI4" s="55">
        <v>0</v>
      </c>
      <c r="AJ4" s="79">
        <v>0</v>
      </c>
    </row>
    <row r="5" spans="2:36" x14ac:dyDescent="0.3">
      <c r="B5" s="16" t="s">
        <v>57</v>
      </c>
      <c r="C5" s="53">
        <v>6.2775477435594231</v>
      </c>
      <c r="D5" s="56">
        <v>9.8743688489124626</v>
      </c>
      <c r="E5" s="56">
        <v>15.078769002628512</v>
      </c>
      <c r="F5" s="56">
        <v>14.43551867808989</v>
      </c>
      <c r="G5" s="56">
        <v>12.250518679561555</v>
      </c>
      <c r="H5" s="56">
        <v>9.6345186798906912</v>
      </c>
      <c r="I5" s="56">
        <v>8.9459709840732593</v>
      </c>
      <c r="J5" s="56">
        <v>5.3491507478804632</v>
      </c>
      <c r="K5" s="57">
        <v>0.14475088447386933</v>
      </c>
      <c r="M5" s="31"/>
      <c r="N5" s="32"/>
      <c r="AA5" s="16" t="s">
        <v>77</v>
      </c>
      <c r="AB5" s="53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7">
        <v>0</v>
      </c>
    </row>
    <row r="6" spans="2:36" x14ac:dyDescent="0.3">
      <c r="B6" s="16" t="s">
        <v>56</v>
      </c>
      <c r="C6" s="53">
        <v>1.8500002509833646</v>
      </c>
      <c r="D6" s="56">
        <v>1.3000020284197353</v>
      </c>
      <c r="E6" s="56">
        <v>1.0500024250384257</v>
      </c>
      <c r="F6" s="56">
        <v>1.0500029713006918</v>
      </c>
      <c r="G6" s="56">
        <v>2.9718940353280007E-6</v>
      </c>
      <c r="H6" s="56">
        <v>2.7243415306500004E-6</v>
      </c>
      <c r="I6" s="56">
        <v>9.8360389177800021E-7</v>
      </c>
      <c r="J6" s="56">
        <v>1.6919091761089999E-6</v>
      </c>
      <c r="K6" s="57">
        <v>1.2257527443839999E-6</v>
      </c>
      <c r="M6" s="31"/>
      <c r="AA6" s="16" t="s">
        <v>57</v>
      </c>
      <c r="AB6" s="53">
        <v>0.113547493192012</v>
      </c>
      <c r="AC6" s="56">
        <v>3.5968199611804303</v>
      </c>
      <c r="AD6" s="56">
        <v>5.2043996941208199</v>
      </c>
      <c r="AE6" s="56">
        <v>0.14474897027401801</v>
      </c>
      <c r="AF6" s="56">
        <v>0</v>
      </c>
      <c r="AG6" s="56">
        <v>0</v>
      </c>
      <c r="AH6" s="56">
        <v>0</v>
      </c>
      <c r="AI6" s="56">
        <v>0</v>
      </c>
      <c r="AJ6" s="57">
        <v>0</v>
      </c>
    </row>
    <row r="7" spans="2:36" x14ac:dyDescent="0.3">
      <c r="B7" s="16" t="s">
        <v>58</v>
      </c>
      <c r="C7" s="53">
        <v>2.4130000000000003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31"/>
      <c r="AA7" s="16" t="s">
        <v>56</v>
      </c>
      <c r="AB7" s="53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7">
        <v>0</v>
      </c>
    </row>
    <row r="8" spans="2:36" x14ac:dyDescent="0.3">
      <c r="B8" s="16" t="s">
        <v>83</v>
      </c>
      <c r="C8" s="53">
        <v>6.5687799999998742</v>
      </c>
      <c r="D8" s="56">
        <v>3.566284999999882</v>
      </c>
      <c r="E8" s="56">
        <v>2.3162849999999993</v>
      </c>
      <c r="F8" s="56">
        <v>1.0662850000000479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31"/>
      <c r="N8" s="32"/>
      <c r="AA8" s="16" t="s">
        <v>73</v>
      </c>
      <c r="AB8" s="53">
        <v>4.6385635000001608</v>
      </c>
      <c r="AC8" s="56">
        <v>10.961436498630601</v>
      </c>
      <c r="AD8" s="56">
        <v>14.399999994878401</v>
      </c>
      <c r="AE8" s="56">
        <v>11.499999957894801</v>
      </c>
      <c r="AF8" s="56">
        <v>11.499999971360202</v>
      </c>
      <c r="AG8" s="56">
        <v>16.1385634955695</v>
      </c>
      <c r="AH8" s="56">
        <v>23.102651543401603</v>
      </c>
      <c r="AI8" s="56">
        <v>22.271330414327501</v>
      </c>
      <c r="AJ8" s="57">
        <v>9.3241559495616091</v>
      </c>
    </row>
    <row r="9" spans="2:36" x14ac:dyDescent="0.3">
      <c r="B9" s="46" t="s">
        <v>78</v>
      </c>
      <c r="C9" s="54">
        <v>4.6385635000001582</v>
      </c>
      <c r="D9" s="55">
        <v>15.600000000020852</v>
      </c>
      <c r="E9" s="55">
        <v>30.000000000038245</v>
      </c>
      <c r="F9" s="55">
        <v>41.500000000438625</v>
      </c>
      <c r="G9" s="55">
        <v>53.000000001642121</v>
      </c>
      <c r="H9" s="55">
        <v>64.500000002184592</v>
      </c>
      <c r="I9" s="55">
        <v>83.041215048706192</v>
      </c>
      <c r="J9" s="55">
        <v>94.399999999525647</v>
      </c>
      <c r="K9" s="79">
        <v>94.399999999451808</v>
      </c>
      <c r="M9" s="31"/>
      <c r="N9" s="32"/>
      <c r="AA9" s="16" t="s">
        <v>74</v>
      </c>
      <c r="AB9" s="53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6.399999994598871</v>
      </c>
      <c r="AI9" s="56">
        <v>3.4874545098396101</v>
      </c>
      <c r="AJ9" s="57">
        <v>2.1758437894197797</v>
      </c>
    </row>
    <row r="10" spans="2:36" x14ac:dyDescent="0.3">
      <c r="B10" s="16" t="s">
        <v>79</v>
      </c>
      <c r="C10" s="53">
        <v>5.4624364999996411</v>
      </c>
      <c r="D10" s="56">
        <v>8.7327181996768655</v>
      </c>
      <c r="E10" s="56">
        <v>12.001999999549602</v>
      </c>
      <c r="F10" s="56">
        <v>23.501999997959274</v>
      </c>
      <c r="G10" s="56">
        <v>35.001999997263241</v>
      </c>
      <c r="H10" s="56">
        <v>46.501999996753845</v>
      </c>
      <c r="I10" s="56">
        <v>58.001999999991142</v>
      </c>
      <c r="J10" s="56">
        <v>58.002000009790478</v>
      </c>
      <c r="K10" s="57">
        <v>58.002000010561403</v>
      </c>
      <c r="M10" s="31"/>
      <c r="AA10" s="16" t="s">
        <v>54</v>
      </c>
      <c r="AB10" s="53">
        <v>3.8466415999997405</v>
      </c>
      <c r="AC10" s="56">
        <v>3.0766792000208802</v>
      </c>
      <c r="AD10" s="56">
        <v>3.0766792000997203</v>
      </c>
      <c r="AE10" s="56">
        <v>7.0000000001678204</v>
      </c>
      <c r="AF10" s="56">
        <v>6.9999996555235304</v>
      </c>
      <c r="AG10" s="56">
        <v>10.846641558692601</v>
      </c>
      <c r="AH10" s="56">
        <v>10.076679201040301</v>
      </c>
      <c r="AI10" s="56">
        <v>3.0766792083516505</v>
      </c>
      <c r="AJ10" s="57">
        <v>6.99999999981745</v>
      </c>
    </row>
    <row r="11" spans="2:36" x14ac:dyDescent="0.3">
      <c r="B11" s="16" t="s">
        <v>76</v>
      </c>
      <c r="C11" s="53">
        <v>0</v>
      </c>
      <c r="D11" s="56">
        <v>2.100000000003869</v>
      </c>
      <c r="E11" s="56">
        <v>7.0000000011578116</v>
      </c>
      <c r="F11" s="56">
        <v>10.000000000468342</v>
      </c>
      <c r="G11" s="56">
        <v>13.000000000335104</v>
      </c>
      <c r="H11" s="56">
        <v>15.99999999997738</v>
      </c>
      <c r="I11" s="56">
        <v>19.000000000002675</v>
      </c>
      <c r="J11" s="56">
        <v>19.000000000015483</v>
      </c>
      <c r="K11" s="57">
        <v>19.0000000000088</v>
      </c>
      <c r="M11" s="31"/>
      <c r="N11" s="32"/>
      <c r="AA11" s="16" t="s">
        <v>70</v>
      </c>
      <c r="AB11" s="53">
        <v>1.6157948999999103</v>
      </c>
      <c r="AC11" s="56">
        <v>0.23730285427658301</v>
      </c>
      <c r="AD11" s="56">
        <v>0.27941338262039001</v>
      </c>
      <c r="AE11" s="56">
        <v>4.5908583619154602</v>
      </c>
      <c r="AF11" s="56">
        <v>4.6452997930894009</v>
      </c>
      <c r="AG11" s="56">
        <v>6.0460170541220908</v>
      </c>
      <c r="AH11" s="56">
        <v>6.1155983001395198</v>
      </c>
      <c r="AI11" s="56">
        <v>2.6477026603928899</v>
      </c>
      <c r="AJ11" s="57">
        <v>3.8011005444611405</v>
      </c>
    </row>
    <row r="12" spans="2:36" x14ac:dyDescent="0.3">
      <c r="B12" s="16" t="s">
        <v>75</v>
      </c>
      <c r="C12" s="53">
        <v>0</v>
      </c>
      <c r="D12" s="56">
        <v>0.75</v>
      </c>
      <c r="E12" s="56">
        <v>0.9999999997984671</v>
      </c>
      <c r="F12" s="56">
        <v>7.8750000014729968</v>
      </c>
      <c r="G12" s="56">
        <v>14.750000000366587</v>
      </c>
      <c r="H12" s="56">
        <v>21.625000000032159</v>
      </c>
      <c r="I12" s="56">
        <v>28.500000000034721</v>
      </c>
      <c r="J12" s="56">
        <v>28.500000000049027</v>
      </c>
      <c r="K12" s="57">
        <v>28.500000000054634</v>
      </c>
      <c r="M12" s="31"/>
      <c r="AA12" s="16" t="s">
        <v>76</v>
      </c>
      <c r="AB12" s="53">
        <v>0</v>
      </c>
      <c r="AC12" s="56">
        <v>2.1000000000018999</v>
      </c>
      <c r="AD12" s="56">
        <v>4.8999999967708598</v>
      </c>
      <c r="AE12" s="56">
        <v>2.99999999848654</v>
      </c>
      <c r="AF12" s="56">
        <v>2.9999999996409406</v>
      </c>
      <c r="AG12" s="56">
        <v>2.9999999986940198</v>
      </c>
      <c r="AH12" s="56">
        <v>5.0999999994399507</v>
      </c>
      <c r="AI12" s="56">
        <v>4.8999999966369199</v>
      </c>
      <c r="AJ12" s="57">
        <v>2.99999999846455</v>
      </c>
    </row>
    <row r="13" spans="2:36" x14ac:dyDescent="0.3">
      <c r="B13" s="16" t="s">
        <v>66</v>
      </c>
      <c r="C13" s="53">
        <v>17.390999999999458</v>
      </c>
      <c r="D13" s="56">
        <v>26.195499999924721</v>
      </c>
      <c r="E13" s="56">
        <v>34.999999899770032</v>
      </c>
      <c r="F13" s="56">
        <v>39.312499898105671</v>
      </c>
      <c r="G13" s="56">
        <v>43.624999893249203</v>
      </c>
      <c r="H13" s="56">
        <v>49.35640207039949</v>
      </c>
      <c r="I13" s="56">
        <v>57.750000001192703</v>
      </c>
      <c r="J13" s="56">
        <v>69.300000007004911</v>
      </c>
      <c r="K13" s="57">
        <v>83.159999999689319</v>
      </c>
      <c r="M13" s="31"/>
      <c r="N13" s="32"/>
      <c r="AA13" s="16" t="s">
        <v>75</v>
      </c>
      <c r="AB13" s="53">
        <v>0</v>
      </c>
      <c r="AC13" s="56">
        <v>0.750000000000973</v>
      </c>
      <c r="AD13" s="56">
        <v>0.24999999802496203</v>
      </c>
      <c r="AE13" s="56">
        <v>6.8749999920898803</v>
      </c>
      <c r="AF13" s="56">
        <v>6.8749999968399207</v>
      </c>
      <c r="AG13" s="56">
        <v>6.874999996879831</v>
      </c>
      <c r="AH13" s="56">
        <v>7.6249999998227604</v>
      </c>
      <c r="AI13" s="56">
        <v>0.24999999802098102</v>
      </c>
      <c r="AJ13" s="57">
        <v>6.8749999918600002</v>
      </c>
    </row>
    <row r="14" spans="2:36" x14ac:dyDescent="0.3">
      <c r="B14" s="16" t="s">
        <v>86</v>
      </c>
      <c r="C14" s="53">
        <v>0.24000000000000002</v>
      </c>
      <c r="D14" s="56">
        <v>0.24000000000000002</v>
      </c>
      <c r="E14" s="56">
        <v>0.24000000000000002</v>
      </c>
      <c r="F14" s="56">
        <v>0.24000000000000002</v>
      </c>
      <c r="G14" s="56">
        <v>0.24000000000000002</v>
      </c>
      <c r="H14" s="56">
        <v>0.24000000000000002</v>
      </c>
      <c r="I14" s="56">
        <v>0.24000000000000002</v>
      </c>
      <c r="J14" s="56">
        <v>0.24000000000000002</v>
      </c>
      <c r="K14" s="57">
        <v>0.24000000000000002</v>
      </c>
      <c r="M14" s="31"/>
      <c r="N14" s="32"/>
      <c r="AA14" s="16" t="s">
        <v>66</v>
      </c>
      <c r="AB14" s="53">
        <v>0</v>
      </c>
      <c r="AC14" s="56">
        <v>8.8268000000126907</v>
      </c>
      <c r="AD14" s="56">
        <v>9.5824480661423799</v>
      </c>
      <c r="AE14" s="56">
        <v>8.990367497337509</v>
      </c>
      <c r="AF14" s="56">
        <v>8.3626594979018911</v>
      </c>
      <c r="AG14" s="56">
        <v>13.5941269707619</v>
      </c>
      <c r="AH14" s="56">
        <v>17.220397924826901</v>
      </c>
      <c r="AI14" s="56">
        <v>21.132448094670202</v>
      </c>
      <c r="AJ14" s="57">
        <v>22.850367482604401</v>
      </c>
    </row>
    <row r="15" spans="2:36" x14ac:dyDescent="0.3">
      <c r="B15" s="16" t="s">
        <v>81</v>
      </c>
      <c r="C15" s="53">
        <v>0.48361560000000559</v>
      </c>
      <c r="D15" s="56">
        <v>0.48361560000000559</v>
      </c>
      <c r="E15" s="56">
        <v>0.48361560000000559</v>
      </c>
      <c r="F15" s="56">
        <v>0.48361560000000559</v>
      </c>
      <c r="G15" s="56">
        <v>0.48361560000000559</v>
      </c>
      <c r="H15" s="56">
        <v>0.48361560000000559</v>
      </c>
      <c r="I15" s="56">
        <v>0.48361560000000559</v>
      </c>
      <c r="J15" s="56">
        <v>0.48361560000000559</v>
      </c>
      <c r="K15" s="57">
        <v>0.48361560000000559</v>
      </c>
      <c r="M15" s="31"/>
      <c r="N15" s="32"/>
      <c r="AA15" s="16" t="s">
        <v>64</v>
      </c>
      <c r="AB15" s="53">
        <v>0</v>
      </c>
      <c r="AC15" s="56">
        <v>0</v>
      </c>
      <c r="AD15" s="56">
        <v>0</v>
      </c>
      <c r="AE15" s="56">
        <v>1.9999999920299003</v>
      </c>
      <c r="AF15" s="56">
        <v>0</v>
      </c>
      <c r="AG15" s="56">
        <v>0</v>
      </c>
      <c r="AH15" s="56">
        <v>0</v>
      </c>
      <c r="AI15" s="56">
        <v>0</v>
      </c>
      <c r="AJ15" s="57">
        <v>0</v>
      </c>
    </row>
    <row r="16" spans="2:36" x14ac:dyDescent="0.3">
      <c r="B16" s="16" t="s">
        <v>82</v>
      </c>
      <c r="C16" s="53">
        <v>0.65390400000002646</v>
      </c>
      <c r="D16" s="56">
        <v>0.80000000000005866</v>
      </c>
      <c r="E16" s="56">
        <v>0.80000000000005866</v>
      </c>
      <c r="F16" s="56">
        <v>0.80000000000005866</v>
      </c>
      <c r="G16" s="56">
        <v>0.80000000000005866</v>
      </c>
      <c r="H16" s="56">
        <v>0.80000000000005866</v>
      </c>
      <c r="I16" s="56">
        <v>0.80000000000005866</v>
      </c>
      <c r="J16" s="56">
        <v>0.80000000000005866</v>
      </c>
      <c r="K16" s="57">
        <v>0.80000000000005866</v>
      </c>
      <c r="M16" s="31"/>
      <c r="AA16" s="26" t="s">
        <v>63</v>
      </c>
      <c r="AB16" s="58">
        <v>0</v>
      </c>
      <c r="AC16" s="59">
        <v>0</v>
      </c>
      <c r="AD16" s="59">
        <v>0</v>
      </c>
      <c r="AE16" s="59">
        <v>2.0013862924282404</v>
      </c>
      <c r="AF16" s="59">
        <v>0</v>
      </c>
      <c r="AG16" s="59">
        <v>0</v>
      </c>
      <c r="AH16" s="59">
        <v>0</v>
      </c>
      <c r="AI16" s="59">
        <v>8.174572857079E-6</v>
      </c>
      <c r="AJ16" s="60">
        <v>7.1940800401556204E-2</v>
      </c>
    </row>
    <row r="17" spans="2:14" x14ac:dyDescent="0.3">
      <c r="B17" s="16" t="s">
        <v>84</v>
      </c>
      <c r="C17" s="53">
        <v>0.87828299999994663</v>
      </c>
      <c r="D17" s="56">
        <v>0.87828299999994663</v>
      </c>
      <c r="E17" s="56">
        <v>0.87828299999994663</v>
      </c>
      <c r="F17" s="56">
        <v>0.87828299999994663</v>
      </c>
      <c r="G17" s="56">
        <v>0.87828299999994663</v>
      </c>
      <c r="H17" s="56">
        <v>0.87828299999994663</v>
      </c>
      <c r="I17" s="56">
        <v>0.87828299999994663</v>
      </c>
      <c r="J17" s="56">
        <v>0.87828299999994663</v>
      </c>
      <c r="K17" s="57">
        <v>0.87828299999994663</v>
      </c>
      <c r="M17" s="31"/>
      <c r="N17" s="32"/>
    </row>
    <row r="18" spans="2:14" x14ac:dyDescent="0.3">
      <c r="B18" s="26" t="s">
        <v>80</v>
      </c>
      <c r="C18" s="53">
        <v>1.8500000000002501E-3</v>
      </c>
      <c r="D18" s="56">
        <v>2.3999999999999799E-2</v>
      </c>
      <c r="E18" s="56">
        <v>2.3999999999999799E-2</v>
      </c>
      <c r="F18" s="56">
        <v>2.3999999999999799E-2</v>
      </c>
      <c r="G18" s="56">
        <v>2.3999999999999799E-2</v>
      </c>
      <c r="H18" s="56">
        <v>2.3999999999999799E-2</v>
      </c>
      <c r="I18" s="56">
        <v>2.3999999999999799E-2</v>
      </c>
      <c r="J18" s="56">
        <v>2.3999999999999799E-2</v>
      </c>
      <c r="K18" s="57">
        <v>2.3999999999999799E-2</v>
      </c>
      <c r="M18" s="31"/>
    </row>
    <row r="19" spans="2:14" x14ac:dyDescent="0.3">
      <c r="B19" s="16" t="s">
        <v>64</v>
      </c>
      <c r="C19" s="54">
        <v>5.1800000000000006</v>
      </c>
      <c r="D19" s="55">
        <v>5.1800000000000006</v>
      </c>
      <c r="E19" s="55">
        <v>5.1800000000000006</v>
      </c>
      <c r="F19" s="55">
        <v>7.1799999960101797</v>
      </c>
      <c r="G19" s="55">
        <v>7.1799999960698395</v>
      </c>
      <c r="H19" s="55">
        <v>7.179999999770371</v>
      </c>
      <c r="I19" s="55">
        <v>7.1799999998300805</v>
      </c>
      <c r="J19" s="55">
        <v>7.1799999999799198</v>
      </c>
      <c r="K19" s="79">
        <v>7.1799999999902404</v>
      </c>
      <c r="M19" s="31"/>
      <c r="N19" s="32"/>
    </row>
    <row r="20" spans="2:14" x14ac:dyDescent="0.3">
      <c r="B20" s="16" t="s">
        <v>63</v>
      </c>
      <c r="C20" s="53">
        <v>5.8858497159700012E-7</v>
      </c>
      <c r="D20" s="56">
        <v>1.7614372776860003E-6</v>
      </c>
      <c r="E20" s="56">
        <v>2.0382640885840006E-6</v>
      </c>
      <c r="F20" s="56">
        <v>2.0013892314464452</v>
      </c>
      <c r="G20" s="56">
        <v>2.0013888661899171</v>
      </c>
      <c r="H20" s="56">
        <v>2.0013877108746141</v>
      </c>
      <c r="I20" s="56">
        <v>2.0013875125479705</v>
      </c>
      <c r="J20" s="56">
        <v>1.2483862140688E-5</v>
      </c>
      <c r="K20" s="57">
        <v>7.1955340920597077E-2</v>
      </c>
      <c r="M20" s="31"/>
      <c r="N20" s="32"/>
    </row>
    <row r="21" spans="2:14" x14ac:dyDescent="0.3">
      <c r="B21" s="26" t="s">
        <v>37</v>
      </c>
      <c r="C21" s="58">
        <v>25.293000000000003</v>
      </c>
      <c r="D21" s="59">
        <v>25.293000000000003</v>
      </c>
      <c r="E21" s="59">
        <v>25.293000000000003</v>
      </c>
      <c r="F21" s="59">
        <v>25.293000000000003</v>
      </c>
      <c r="G21" s="59">
        <v>25.293000000000003</v>
      </c>
      <c r="H21" s="59">
        <v>25.293000000000003</v>
      </c>
      <c r="I21" s="59">
        <v>25.293000000000003</v>
      </c>
      <c r="J21" s="59">
        <v>25.293000000000003</v>
      </c>
      <c r="K21" s="60">
        <v>25.293000000000003</v>
      </c>
      <c r="M21" s="31"/>
    </row>
    <row r="23" spans="2:14" x14ac:dyDescent="0.3">
      <c r="B23" s="33" t="s">
        <v>133</v>
      </c>
      <c r="C23" s="30">
        <v>2020</v>
      </c>
      <c r="D23" s="27">
        <v>2025</v>
      </c>
      <c r="E23" s="27">
        <v>2030</v>
      </c>
      <c r="F23" s="27">
        <v>2035</v>
      </c>
      <c r="G23" s="27">
        <v>2040</v>
      </c>
      <c r="H23" s="27">
        <v>2045</v>
      </c>
      <c r="I23" s="27">
        <v>2050</v>
      </c>
      <c r="J23" s="27">
        <v>2055</v>
      </c>
      <c r="K23" s="28">
        <v>2060</v>
      </c>
    </row>
    <row r="24" spans="2:14" x14ac:dyDescent="0.3">
      <c r="B24" s="17" t="s">
        <v>118</v>
      </c>
      <c r="C24" s="54">
        <v>0</v>
      </c>
      <c r="D24" s="55">
        <v>2.7534631113600003E-7</v>
      </c>
      <c r="E24" s="55">
        <v>3.2482396999846292</v>
      </c>
      <c r="F24" s="55">
        <v>4.8257693999487232</v>
      </c>
      <c r="G24" s="55">
        <v>6.4032990999688293</v>
      </c>
      <c r="H24" s="55">
        <v>7.9808287999699044</v>
      </c>
      <c r="I24" s="55">
        <v>9.5583584999803008</v>
      </c>
      <c r="J24" s="55">
        <v>9.5583584999806597</v>
      </c>
      <c r="K24" s="79">
        <v>9.5583584999813684</v>
      </c>
    </row>
    <row r="25" spans="2:14" x14ac:dyDescent="0.3">
      <c r="B25" s="19" t="s">
        <v>132</v>
      </c>
      <c r="C25" s="58">
        <v>0</v>
      </c>
      <c r="D25" s="59">
        <v>2.2473022721042359</v>
      </c>
      <c r="E25" s="59">
        <v>4.4946055586020446</v>
      </c>
      <c r="F25" s="59">
        <v>4.7196984441397802</v>
      </c>
      <c r="G25" s="59">
        <v>4.9447917100755268</v>
      </c>
      <c r="H25" s="59">
        <v>5.1698848492118543</v>
      </c>
      <c r="I25" s="59">
        <v>5.3949778615490285</v>
      </c>
      <c r="J25" s="59">
        <v>5.3949778615490285</v>
      </c>
      <c r="K25" s="60">
        <v>5.3949778615490285</v>
      </c>
    </row>
    <row r="28" spans="2:14" x14ac:dyDescent="0.3">
      <c r="B28" s="45" t="s">
        <v>59</v>
      </c>
      <c r="C28" s="27">
        <v>2020</v>
      </c>
      <c r="D28" s="27">
        <v>2025</v>
      </c>
      <c r="E28" s="27">
        <v>2030</v>
      </c>
      <c r="F28" s="27">
        <v>2035</v>
      </c>
      <c r="G28" s="27">
        <v>2040</v>
      </c>
      <c r="H28" s="27">
        <v>2045</v>
      </c>
      <c r="I28" s="27">
        <v>2050</v>
      </c>
      <c r="J28" s="27">
        <v>2055</v>
      </c>
      <c r="K28" s="28">
        <v>2060</v>
      </c>
    </row>
    <row r="29" spans="2:14" x14ac:dyDescent="0.3">
      <c r="B29" s="33" t="s">
        <v>67</v>
      </c>
      <c r="C29" s="50">
        <v>61.370000000000005</v>
      </c>
      <c r="D29" s="62">
        <v>61.370000000000005</v>
      </c>
      <c r="E29" s="62">
        <v>46.365000000000002</v>
      </c>
      <c r="F29" s="62">
        <v>12.36</v>
      </c>
      <c r="G29" s="62">
        <v>0</v>
      </c>
      <c r="H29" s="62">
        <v>0</v>
      </c>
      <c r="I29" s="62">
        <v>0</v>
      </c>
      <c r="J29" s="62">
        <v>0</v>
      </c>
      <c r="K29" s="63">
        <v>0</v>
      </c>
    </row>
    <row r="30" spans="2:14" x14ac:dyDescent="0.3">
      <c r="B30" s="44" t="s">
        <v>68</v>
      </c>
      <c r="C30" s="64">
        <v>0</v>
      </c>
      <c r="D30" s="61">
        <v>0</v>
      </c>
      <c r="E30" s="61">
        <v>11.38499999974843</v>
      </c>
      <c r="F30" s="61">
        <v>35.447902496540735</v>
      </c>
      <c r="G30" s="61">
        <v>37.852500009205478</v>
      </c>
      <c r="H30" s="61">
        <v>25.235000020481326</v>
      </c>
      <c r="I30" s="61">
        <v>10.350000002301995</v>
      </c>
      <c r="J30" s="61">
        <v>0</v>
      </c>
      <c r="K30" s="65">
        <v>0</v>
      </c>
    </row>
    <row r="31" spans="2:14" ht="14.25" customHeight="1" x14ac:dyDescent="0.3">
      <c r="B31" s="20" t="s">
        <v>34</v>
      </c>
      <c r="C31" s="51">
        <v>0</v>
      </c>
      <c r="D31" s="76">
        <v>1.6</v>
      </c>
      <c r="E31" s="76">
        <v>1.6</v>
      </c>
      <c r="F31" s="76">
        <v>1.6</v>
      </c>
      <c r="G31" s="76">
        <v>1.6</v>
      </c>
      <c r="H31" s="76">
        <v>1.6</v>
      </c>
      <c r="I31" s="76">
        <v>1.6</v>
      </c>
      <c r="J31" s="76">
        <v>1.6</v>
      </c>
      <c r="K31" s="77">
        <v>1.6</v>
      </c>
    </row>
    <row r="33" spans="2:11" x14ac:dyDescent="0.3">
      <c r="B33" s="48" t="s">
        <v>38</v>
      </c>
      <c r="C33" s="27">
        <v>2020</v>
      </c>
      <c r="D33" s="27">
        <v>2025</v>
      </c>
      <c r="E33" s="27">
        <v>2030</v>
      </c>
      <c r="F33" s="27">
        <v>2035</v>
      </c>
      <c r="G33" s="27">
        <v>2040</v>
      </c>
      <c r="H33" s="27">
        <v>2045</v>
      </c>
      <c r="I33" s="27">
        <v>2050</v>
      </c>
      <c r="J33" s="27">
        <v>2055</v>
      </c>
      <c r="K33" s="28">
        <v>2060</v>
      </c>
    </row>
    <row r="34" spans="2:11" x14ac:dyDescent="0.3">
      <c r="B34" s="33" t="s">
        <v>73</v>
      </c>
      <c r="C34" s="66">
        <v>4.6385635000001582</v>
      </c>
      <c r="D34" s="66">
        <v>15.599999999932985</v>
      </c>
      <c r="E34" s="66">
        <v>29.999999999113495</v>
      </c>
      <c r="F34" s="66">
        <v>41.499999998514426</v>
      </c>
      <c r="G34" s="66">
        <v>52.999999998884448</v>
      </c>
      <c r="H34" s="66">
        <v>64.499999995308713</v>
      </c>
      <c r="I34" s="66">
        <v>76.641215040309305</v>
      </c>
      <c r="J34" s="66">
        <v>84.512545464289076</v>
      </c>
      <c r="K34" s="67">
        <v>82.336701651409228</v>
      </c>
    </row>
    <row r="35" spans="2:11" x14ac:dyDescent="0.3">
      <c r="B35" s="44" t="s">
        <v>74</v>
      </c>
      <c r="C35" s="68">
        <v>0</v>
      </c>
      <c r="D35" s="68">
        <v>8.7866952000000001E-11</v>
      </c>
      <c r="E35" s="68">
        <v>9.2474984900000015E-10</v>
      </c>
      <c r="F35" s="68">
        <v>1.9241982399999996E-9</v>
      </c>
      <c r="G35" s="68">
        <v>2.7576759849999997E-9</v>
      </c>
      <c r="H35" s="68">
        <v>6.8758759549999999E-9</v>
      </c>
      <c r="I35" s="68">
        <v>6.4000000083968915</v>
      </c>
      <c r="J35" s="68">
        <v>9.8874545352365768</v>
      </c>
      <c r="K35" s="69">
        <v>12.063298348042586</v>
      </c>
    </row>
    <row r="36" spans="2:11" x14ac:dyDescent="0.3">
      <c r="B36" s="78" t="s">
        <v>72</v>
      </c>
      <c r="C36" s="70">
        <v>4.6385635000001582</v>
      </c>
      <c r="D36" s="70">
        <v>15.600000000020852</v>
      </c>
      <c r="E36" s="70">
        <v>30.000000000038245</v>
      </c>
      <c r="F36" s="70">
        <v>41.500000000438625</v>
      </c>
      <c r="G36" s="70">
        <v>53.000000001642121</v>
      </c>
      <c r="H36" s="70">
        <v>64.500000002184592</v>
      </c>
      <c r="I36" s="70">
        <v>83.041215048706192</v>
      </c>
      <c r="J36" s="70">
        <v>94.399999999525647</v>
      </c>
      <c r="K36" s="71">
        <v>94.399999999451808</v>
      </c>
    </row>
    <row r="37" spans="2:11" x14ac:dyDescent="0.3">
      <c r="B37" s="44" t="s">
        <v>69</v>
      </c>
      <c r="C37" s="68">
        <v>3.8466415999997325</v>
      </c>
      <c r="D37" s="68">
        <v>6.9233207998070725</v>
      </c>
      <c r="E37" s="68">
        <v>9.9999999997390372</v>
      </c>
      <c r="F37" s="68">
        <v>16.999999998552237</v>
      </c>
      <c r="G37" s="68">
        <v>23.99999999772319</v>
      </c>
      <c r="H37" s="68">
        <v>30.999999998620396</v>
      </c>
      <c r="I37" s="68">
        <v>38.000000001240956</v>
      </c>
      <c r="J37" s="68">
        <v>38.000000011528797</v>
      </c>
      <c r="K37" s="69">
        <v>38.000000010994015</v>
      </c>
    </row>
    <row r="38" spans="2:11" x14ac:dyDescent="0.3">
      <c r="B38" s="44" t="s">
        <v>70</v>
      </c>
      <c r="C38" s="68">
        <v>1.6157948999999086</v>
      </c>
      <c r="D38" s="68">
        <v>1.809397399869793</v>
      </c>
      <c r="E38" s="68">
        <v>2.0019999998105642</v>
      </c>
      <c r="F38" s="68">
        <v>6.5019999994070385</v>
      </c>
      <c r="G38" s="68">
        <v>11.001999999540047</v>
      </c>
      <c r="H38" s="68">
        <v>15.501999998133448</v>
      </c>
      <c r="I38" s="68">
        <v>20.001999998750186</v>
      </c>
      <c r="J38" s="68">
        <v>20.001999998261685</v>
      </c>
      <c r="K38" s="69">
        <v>20.001999999567385</v>
      </c>
    </row>
    <row r="39" spans="2:11" x14ac:dyDescent="0.3">
      <c r="B39" s="78" t="s">
        <v>71</v>
      </c>
      <c r="C39" s="70">
        <v>5.4624364999996411</v>
      </c>
      <c r="D39" s="70">
        <v>8.7327181996768655</v>
      </c>
      <c r="E39" s="70">
        <v>12.001999999549602</v>
      </c>
      <c r="F39" s="70">
        <v>23.501999997959274</v>
      </c>
      <c r="G39" s="70">
        <v>35.001999997263241</v>
      </c>
      <c r="H39" s="70">
        <v>46.501999996753845</v>
      </c>
      <c r="I39" s="70">
        <v>58.001999999991142</v>
      </c>
      <c r="J39" s="70">
        <v>58.002000009790478</v>
      </c>
      <c r="K39" s="71">
        <v>58.002000010561403</v>
      </c>
    </row>
    <row r="40" spans="2:11" x14ac:dyDescent="0.3">
      <c r="B40" s="44" t="s">
        <v>66</v>
      </c>
      <c r="C40" s="68">
        <v>17.390999999999458</v>
      </c>
      <c r="D40" s="68">
        <v>26.195499999924721</v>
      </c>
      <c r="E40" s="68">
        <v>34.999999899770032</v>
      </c>
      <c r="F40" s="68">
        <v>39.312499898105671</v>
      </c>
      <c r="G40" s="68">
        <v>43.624999893249203</v>
      </c>
      <c r="H40" s="68">
        <v>49.35640207039949</v>
      </c>
      <c r="I40" s="68">
        <v>57.750000001192703</v>
      </c>
      <c r="J40" s="68">
        <v>69.300000007004911</v>
      </c>
      <c r="K40" s="69">
        <v>83.159999999689319</v>
      </c>
    </row>
    <row r="41" spans="2:11" x14ac:dyDescent="0.3">
      <c r="B41" s="44" t="s">
        <v>76</v>
      </c>
      <c r="C41" s="68">
        <v>0</v>
      </c>
      <c r="D41" s="68">
        <v>2.100000000003869</v>
      </c>
      <c r="E41" s="68">
        <v>7.0000000011578116</v>
      </c>
      <c r="F41" s="68">
        <v>10.000000000468342</v>
      </c>
      <c r="G41" s="68">
        <v>13.000000000335104</v>
      </c>
      <c r="H41" s="68">
        <v>15.99999999997738</v>
      </c>
      <c r="I41" s="68">
        <v>19.000000000002675</v>
      </c>
      <c r="J41" s="68">
        <v>19.000000000015483</v>
      </c>
      <c r="K41" s="69">
        <v>19.0000000000088</v>
      </c>
    </row>
    <row r="42" spans="2:11" x14ac:dyDescent="0.3">
      <c r="B42" s="44" t="s">
        <v>75</v>
      </c>
      <c r="C42" s="68">
        <v>0</v>
      </c>
      <c r="D42" s="68">
        <v>0.75</v>
      </c>
      <c r="E42" s="68">
        <v>0.9999999997984671</v>
      </c>
      <c r="F42" s="68">
        <v>7.8750000014729968</v>
      </c>
      <c r="G42" s="68">
        <v>14.750000000366587</v>
      </c>
      <c r="H42" s="68">
        <v>21.625000000032159</v>
      </c>
      <c r="I42" s="68">
        <v>28.500000000034721</v>
      </c>
      <c r="J42" s="68">
        <v>28.500000000049027</v>
      </c>
      <c r="K42" s="69">
        <v>28.500000000054634</v>
      </c>
    </row>
    <row r="43" spans="2:11" x14ac:dyDescent="0.3">
      <c r="B43" s="44" t="s">
        <v>37</v>
      </c>
      <c r="C43" s="72">
        <v>25.293000000000003</v>
      </c>
      <c r="D43" s="72">
        <v>25.293000000000003</v>
      </c>
      <c r="E43" s="72">
        <v>25.293000000000003</v>
      </c>
      <c r="F43" s="72">
        <v>25.293000000000003</v>
      </c>
      <c r="G43" s="72">
        <v>25.293000000000003</v>
      </c>
      <c r="H43" s="72">
        <v>25.293000000000003</v>
      </c>
      <c r="I43" s="72">
        <v>25.293000000000003</v>
      </c>
      <c r="J43" s="72">
        <v>25.293000000000003</v>
      </c>
      <c r="K43" s="73">
        <v>25.293000000000003</v>
      </c>
    </row>
    <row r="44" spans="2:11" x14ac:dyDescent="0.3">
      <c r="B44" s="20" t="s">
        <v>35</v>
      </c>
      <c r="C44" s="74">
        <v>2.2576525999999788</v>
      </c>
      <c r="D44" s="74">
        <v>2.4258986000000107</v>
      </c>
      <c r="E44" s="74">
        <v>2.4258986000000107</v>
      </c>
      <c r="F44" s="74">
        <v>2.4258986000000107</v>
      </c>
      <c r="G44" s="74">
        <v>2.4258986000000107</v>
      </c>
      <c r="H44" s="74">
        <v>2.4258986000000107</v>
      </c>
      <c r="I44" s="74">
        <v>2.4258986000000107</v>
      </c>
      <c r="J44" s="74">
        <v>2.4258986000000107</v>
      </c>
      <c r="K44" s="75">
        <v>2.4258986000000107</v>
      </c>
    </row>
    <row r="45" spans="2:11" x14ac:dyDescent="0.3">
      <c r="B45" s="45" t="s">
        <v>36</v>
      </c>
      <c r="C45" s="22">
        <v>55.042652599999236</v>
      </c>
      <c r="D45" s="22">
        <v>81.09711679962632</v>
      </c>
      <c r="E45" s="22">
        <v>112.72089850031418</v>
      </c>
      <c r="F45" s="22">
        <v>149.90839849844491</v>
      </c>
      <c r="G45" s="22">
        <v>187.09589849285629</v>
      </c>
      <c r="H45" s="22">
        <v>225.70230066934749</v>
      </c>
      <c r="I45" s="22">
        <v>274.01211364992741</v>
      </c>
      <c r="J45" s="22">
        <v>296.92089861638556</v>
      </c>
      <c r="K45" s="23">
        <v>310.78089860976598</v>
      </c>
    </row>
    <row r="47" spans="2:11" x14ac:dyDescent="0.3">
      <c r="B47" t="s">
        <v>150</v>
      </c>
    </row>
    <row r="78" spans="27:34" x14ac:dyDescent="0.3">
      <c r="AA78" s="8"/>
      <c r="AB78" s="8"/>
      <c r="AC78" s="8"/>
      <c r="AD78" s="8"/>
      <c r="AE78" s="8"/>
      <c r="AF78" s="8"/>
      <c r="AG78" s="8"/>
      <c r="AH78" s="8"/>
    </row>
  </sheetData>
  <mergeCells count="1">
    <mergeCell ref="AB2:AJ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AH73"/>
  <sheetViews>
    <sheetView topLeftCell="A22" zoomScale="115" zoomScaleNormal="115" workbookViewId="0">
      <selection activeCell="B46" sqref="B46:B50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bestFit="1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33.5546875" bestFit="1" customWidth="1"/>
  </cols>
  <sheetData>
    <row r="2" spans="2:22" x14ac:dyDescent="0.3">
      <c r="C2" s="46" t="s">
        <v>87</v>
      </c>
      <c r="D2" s="108"/>
      <c r="E2" s="108"/>
      <c r="F2" s="108"/>
      <c r="G2" s="108"/>
      <c r="H2" s="108"/>
      <c r="I2" s="108"/>
      <c r="J2" s="108"/>
      <c r="K2" s="109"/>
      <c r="M2" t="s">
        <v>90</v>
      </c>
      <c r="N2" s="113" t="s">
        <v>87</v>
      </c>
      <c r="O2" s="114"/>
      <c r="P2" s="114"/>
      <c r="Q2" s="114"/>
      <c r="R2" s="114"/>
      <c r="S2" s="114"/>
      <c r="T2" s="114"/>
      <c r="U2" s="114"/>
      <c r="V2" s="115"/>
    </row>
    <row r="3" spans="2:22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3" t="s">
        <v>20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21</v>
      </c>
      <c r="C4" s="54">
        <v>408.89148286955208</v>
      </c>
      <c r="D4" s="55">
        <v>413.93930823225179</v>
      </c>
      <c r="E4" s="55">
        <v>380.13573272187932</v>
      </c>
      <c r="F4" s="55">
        <v>304.2999783999814</v>
      </c>
      <c r="G4" s="55">
        <v>237.06533884394088</v>
      </c>
      <c r="H4" s="55">
        <v>158.38802411966108</v>
      </c>
      <c r="I4" s="55">
        <v>70.194387908170057</v>
      </c>
      <c r="J4" s="55">
        <v>9.6511972361222593</v>
      </c>
      <c r="K4" s="79">
        <v>9.53813024373415</v>
      </c>
      <c r="M4" s="80" t="s">
        <v>21</v>
      </c>
      <c r="N4" s="55">
        <f>C4</f>
        <v>408.89148286955208</v>
      </c>
      <c r="O4" s="55">
        <f t="shared" ref="O4:V4" si="0">D4</f>
        <v>413.93930823225179</v>
      </c>
      <c r="P4" s="55">
        <f t="shared" si="0"/>
        <v>380.13573272187932</v>
      </c>
      <c r="Q4" s="55">
        <f t="shared" si="0"/>
        <v>304.2999783999814</v>
      </c>
      <c r="R4" s="55">
        <f t="shared" si="0"/>
        <v>237.06533884394088</v>
      </c>
      <c r="S4" s="55">
        <f t="shared" si="0"/>
        <v>158.38802411966108</v>
      </c>
      <c r="T4" s="55">
        <f t="shared" si="0"/>
        <v>70.194387908170057</v>
      </c>
      <c r="U4" s="55">
        <f t="shared" si="0"/>
        <v>9.6511972361222593</v>
      </c>
      <c r="V4" s="79">
        <f t="shared" si="0"/>
        <v>9.53813024373415</v>
      </c>
    </row>
    <row r="5" spans="2:22" x14ac:dyDescent="0.3">
      <c r="B5" s="16" t="s">
        <v>57</v>
      </c>
      <c r="C5" s="53">
        <v>1.4537361396186894</v>
      </c>
      <c r="D5" s="56">
        <v>8.3551058703303962</v>
      </c>
      <c r="E5" s="56">
        <v>15.582343634421166</v>
      </c>
      <c r="F5" s="56">
        <v>16.940250289887885</v>
      </c>
      <c r="G5" s="56">
        <v>17.654932346623145</v>
      </c>
      <c r="H5" s="56">
        <v>16.768130177133187</v>
      </c>
      <c r="I5" s="56">
        <v>14.399678859962174</v>
      </c>
      <c r="J5" s="56">
        <v>9.9405255342464081</v>
      </c>
      <c r="K5" s="57">
        <v>0.23276685378299136</v>
      </c>
      <c r="M5" s="81" t="s">
        <v>89</v>
      </c>
      <c r="N5" s="56">
        <f>C5+C6</f>
        <v>1.4563537266397328</v>
      </c>
      <c r="O5" s="56">
        <f t="shared" ref="O5:V5" si="1">D5+D6</f>
        <v>8.3612837570005851</v>
      </c>
      <c r="P5" s="56">
        <f t="shared" si="1"/>
        <v>15.58647822722425</v>
      </c>
      <c r="Q5" s="56">
        <f t="shared" si="1"/>
        <v>16.944266683636613</v>
      </c>
      <c r="R5" s="56">
        <f t="shared" si="1"/>
        <v>17.654953338073259</v>
      </c>
      <c r="S5" s="56">
        <f t="shared" si="1"/>
        <v>16.768149264723771</v>
      </c>
      <c r="T5" s="56">
        <f t="shared" si="1"/>
        <v>14.399685707051926</v>
      </c>
      <c r="U5" s="56">
        <f t="shared" si="1"/>
        <v>9.9405373229280531</v>
      </c>
      <c r="V5" s="57">
        <f t="shared" si="1"/>
        <v>0.23277521085442179</v>
      </c>
    </row>
    <row r="6" spans="2:22" x14ac:dyDescent="0.3">
      <c r="B6" s="16" t="s">
        <v>56</v>
      </c>
      <c r="C6" s="53">
        <v>2.6175870210433942E-3</v>
      </c>
      <c r="D6" s="56">
        <v>6.1778866701884382E-3</v>
      </c>
      <c r="E6" s="56">
        <v>4.1345928030842244E-3</v>
      </c>
      <c r="F6" s="56">
        <v>4.0163937487289487E-3</v>
      </c>
      <c r="G6" s="56">
        <v>2.0991450113366182E-5</v>
      </c>
      <c r="H6" s="56">
        <v>1.9087590584422152E-5</v>
      </c>
      <c r="I6" s="56">
        <v>6.8470897527095376E-6</v>
      </c>
      <c r="J6" s="56">
        <v>1.1788681644370903E-5</v>
      </c>
      <c r="K6" s="57">
        <v>8.3570714304290306E-6</v>
      </c>
      <c r="M6" s="81" t="s">
        <v>22</v>
      </c>
      <c r="N6" s="56">
        <f t="shared" ref="N6:V6" si="2">C7++C8</f>
        <v>21.096501796064977</v>
      </c>
      <c r="O6" s="56">
        <f t="shared" si="2"/>
        <v>6.8087513218090745</v>
      </c>
      <c r="P6" s="56">
        <f t="shared" si="2"/>
        <v>4.4222513219809043</v>
      </c>
      <c r="Q6" s="56">
        <f t="shared" si="2"/>
        <v>2.0357513220763637</v>
      </c>
      <c r="R6" s="56">
        <f t="shared" si="2"/>
        <v>0</v>
      </c>
      <c r="S6" s="56">
        <f t="shared" si="2"/>
        <v>0</v>
      </c>
      <c r="T6" s="56">
        <f t="shared" si="2"/>
        <v>0</v>
      </c>
      <c r="U6" s="56">
        <f t="shared" si="2"/>
        <v>0</v>
      </c>
      <c r="V6" s="57">
        <f t="shared" si="2"/>
        <v>0</v>
      </c>
    </row>
    <row r="7" spans="2:22" x14ac:dyDescent="0.3">
      <c r="B7" s="16" t="s">
        <v>58</v>
      </c>
      <c r="C7" s="53">
        <v>8.5553870200649893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81" t="s">
        <v>65</v>
      </c>
      <c r="N7" s="56">
        <f>C9+C10</f>
        <v>12.53492891465789</v>
      </c>
      <c r="O7" s="56">
        <f>D9+D10</f>
        <v>32.747799391162765</v>
      </c>
      <c r="P7" s="56">
        <f t="shared" ref="P7:V7" si="3">E9+E10</f>
        <v>54.168211238194672</v>
      </c>
      <c r="Q7" s="56">
        <f t="shared" si="3"/>
        <v>82.694965875338198</v>
      </c>
      <c r="R7" s="56">
        <f t="shared" si="3"/>
        <v>110.51971018454381</v>
      </c>
      <c r="S7" s="56">
        <f t="shared" si="3"/>
        <v>138.1416101272558</v>
      </c>
      <c r="T7" s="56">
        <f t="shared" si="3"/>
        <v>176.30410590922926</v>
      </c>
      <c r="U7" s="56">
        <f t="shared" si="3"/>
        <v>191.31129264443194</v>
      </c>
      <c r="V7" s="57">
        <f t="shared" si="3"/>
        <v>191.66897642392175</v>
      </c>
    </row>
    <row r="8" spans="2:22" x14ac:dyDescent="0.3">
      <c r="B8" s="16" t="s">
        <v>83</v>
      </c>
      <c r="C8" s="53">
        <v>12.54111477599999</v>
      </c>
      <c r="D8" s="56">
        <v>6.8087513218090745</v>
      </c>
      <c r="E8" s="56">
        <v>4.4222513219809043</v>
      </c>
      <c r="F8" s="56">
        <v>2.0357513220763637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81" t="s">
        <v>66</v>
      </c>
      <c r="N8" s="56">
        <f>C13</f>
        <v>34.788272598718017</v>
      </c>
      <c r="O8" s="56">
        <f t="shared" ref="O8:V8" si="4">D13</f>
        <v>59.599602203648054</v>
      </c>
      <c r="P8" s="56">
        <f t="shared" si="4"/>
        <v>84.417442568190026</v>
      </c>
      <c r="Q8" s="56">
        <f t="shared" si="4"/>
        <v>99.906067826913983</v>
      </c>
      <c r="R8" s="56">
        <f t="shared" si="4"/>
        <v>115.03002030535237</v>
      </c>
      <c r="S8" s="56">
        <f t="shared" si="4"/>
        <v>136.93720401024788</v>
      </c>
      <c r="T8" s="56">
        <f t="shared" si="4"/>
        <v>160.7626515816161</v>
      </c>
      <c r="U8" s="56">
        <f t="shared" si="4"/>
        <v>192.75606540963238</v>
      </c>
      <c r="V8" s="57">
        <f t="shared" si="4"/>
        <v>230.59799986099017</v>
      </c>
    </row>
    <row r="9" spans="2:22" x14ac:dyDescent="0.3">
      <c r="B9" s="46" t="s">
        <v>78</v>
      </c>
      <c r="C9" s="54">
        <v>5.97194223859207</v>
      </c>
      <c r="D9" s="55">
        <v>21.369614618607478</v>
      </c>
      <c r="E9" s="55">
        <v>38.232774904578626</v>
      </c>
      <c r="F9" s="55">
        <v>51.766298597420125</v>
      </c>
      <c r="G9" s="55">
        <v>65.479864345351544</v>
      </c>
      <c r="H9" s="55">
        <v>78.447826438787502</v>
      </c>
      <c r="I9" s="55">
        <v>103.65030949968894</v>
      </c>
      <c r="J9" s="55">
        <v>119.43464490727618</v>
      </c>
      <c r="K9" s="79">
        <v>119.82767404400799</v>
      </c>
      <c r="M9" s="81" t="s">
        <v>91</v>
      </c>
      <c r="N9" s="56">
        <f>C11+C12</f>
        <v>0</v>
      </c>
      <c r="O9" s="56">
        <f t="shared" ref="O9:V9" si="5">D11+D12</f>
        <v>9.6130183583349549</v>
      </c>
      <c r="P9" s="56">
        <f t="shared" si="5"/>
        <v>26.245893278217565</v>
      </c>
      <c r="Q9" s="56">
        <f t="shared" si="5"/>
        <v>61.524895317842265</v>
      </c>
      <c r="R9" s="56">
        <f t="shared" si="5"/>
        <v>99.107642514954478</v>
      </c>
      <c r="S9" s="56">
        <f t="shared" si="5"/>
        <v>134.64510584364379</v>
      </c>
      <c r="T9" s="56">
        <f t="shared" si="5"/>
        <v>166.845632127481</v>
      </c>
      <c r="U9" s="56">
        <f t="shared" si="5"/>
        <v>166.84563212731868</v>
      </c>
      <c r="V9" s="57">
        <f t="shared" si="5"/>
        <v>166.84563212717768</v>
      </c>
    </row>
    <row r="10" spans="2:22" x14ac:dyDescent="0.3">
      <c r="B10" s="16" t="s">
        <v>79</v>
      </c>
      <c r="C10" s="53">
        <v>6.5629866760658189</v>
      </c>
      <c r="D10" s="56">
        <v>11.378184772555286</v>
      </c>
      <c r="E10" s="56">
        <v>15.935436333616046</v>
      </c>
      <c r="F10" s="56">
        <v>30.92866727791808</v>
      </c>
      <c r="G10" s="56">
        <v>45.039845839192267</v>
      </c>
      <c r="H10" s="56">
        <v>59.693783688468308</v>
      </c>
      <c r="I10" s="56">
        <v>72.65379640954032</v>
      </c>
      <c r="J10" s="56">
        <v>71.876647737155764</v>
      </c>
      <c r="K10" s="57">
        <v>71.841302379913756</v>
      </c>
      <c r="M10" s="81" t="s">
        <v>37</v>
      </c>
      <c r="N10" s="56">
        <f t="shared" ref="N10:V10" si="6">C19</f>
        <v>63.52559956663822</v>
      </c>
      <c r="O10" s="56">
        <f t="shared" si="6"/>
        <v>63.525599632270399</v>
      </c>
      <c r="P10" s="56">
        <f t="shared" si="6"/>
        <v>63.525599418880454</v>
      </c>
      <c r="Q10" s="56">
        <f t="shared" si="6"/>
        <v>63.525599345047816</v>
      </c>
      <c r="R10" s="56">
        <f t="shared" si="6"/>
        <v>63.525587173456891</v>
      </c>
      <c r="S10" s="56">
        <f t="shared" si="6"/>
        <v>63.52553907290271</v>
      </c>
      <c r="T10" s="56">
        <f t="shared" si="6"/>
        <v>63.525306535571218</v>
      </c>
      <c r="U10" s="56">
        <f t="shared" si="6"/>
        <v>63.525267492818649</v>
      </c>
      <c r="V10" s="57">
        <f t="shared" si="6"/>
        <v>63.524598690175715</v>
      </c>
    </row>
    <row r="11" spans="2:22" x14ac:dyDescent="0.3">
      <c r="B11" s="16" t="s">
        <v>76</v>
      </c>
      <c r="C11" s="53">
        <v>0</v>
      </c>
      <c r="D11" s="56">
        <v>6.9072818888905108</v>
      </c>
      <c r="E11" s="56">
        <v>22.613940631848937</v>
      </c>
      <c r="F11" s="56">
        <v>33.267666144712877</v>
      </c>
      <c r="G11" s="56">
        <v>43.844337745840292</v>
      </c>
      <c r="H11" s="56">
        <v>53.624895552126418</v>
      </c>
      <c r="I11" s="56">
        <v>62.259709706676666</v>
      </c>
      <c r="J11" s="56">
        <v>62.25970970662037</v>
      </c>
      <c r="K11" s="57">
        <v>62.259709706608902</v>
      </c>
      <c r="M11" s="82" t="s">
        <v>35</v>
      </c>
      <c r="N11" s="59">
        <f t="shared" ref="N11:V11" si="7">C43</f>
        <v>7.5937610677679972</v>
      </c>
      <c r="O11" s="59">
        <f t="shared" si="7"/>
        <v>8.0083513092743956</v>
      </c>
      <c r="P11" s="59">
        <f t="shared" si="7"/>
        <v>8.0083513092743956</v>
      </c>
      <c r="Q11" s="59">
        <f t="shared" si="7"/>
        <v>8.0083513092743956</v>
      </c>
      <c r="R11" s="59">
        <f t="shared" si="7"/>
        <v>8.0083513092743956</v>
      </c>
      <c r="S11" s="59">
        <f t="shared" si="7"/>
        <v>8.0083513092743956</v>
      </c>
      <c r="T11" s="59">
        <f t="shared" si="7"/>
        <v>8.0083513092743956</v>
      </c>
      <c r="U11" s="59">
        <f t="shared" si="7"/>
        <v>8.0083513092743956</v>
      </c>
      <c r="V11" s="60">
        <f t="shared" si="7"/>
        <v>8.0083513092743956</v>
      </c>
    </row>
    <row r="12" spans="2:22" x14ac:dyDescent="0.3">
      <c r="B12" s="16" t="s">
        <v>75</v>
      </c>
      <c r="C12" s="53">
        <v>0</v>
      </c>
      <c r="D12" s="56">
        <v>2.7057364694444432</v>
      </c>
      <c r="E12" s="56">
        <v>3.6319526463686262</v>
      </c>
      <c r="F12" s="56">
        <v>28.257229173129385</v>
      </c>
      <c r="G12" s="56">
        <v>55.263304769114178</v>
      </c>
      <c r="H12" s="56">
        <v>81.020210291517373</v>
      </c>
      <c r="I12" s="56">
        <v>104.58592242080434</v>
      </c>
      <c r="J12" s="56">
        <v>104.58592242069831</v>
      </c>
      <c r="K12" s="57">
        <v>104.58592242056879</v>
      </c>
      <c r="M12" s="31"/>
    </row>
    <row r="13" spans="2:22" x14ac:dyDescent="0.3">
      <c r="B13" s="16" t="s">
        <v>66</v>
      </c>
      <c r="C13" s="53">
        <v>34.788272598718017</v>
      </c>
      <c r="D13" s="56">
        <v>59.599602203648054</v>
      </c>
      <c r="E13" s="56">
        <v>84.417442568190026</v>
      </c>
      <c r="F13" s="56">
        <v>99.906067826913983</v>
      </c>
      <c r="G13" s="56">
        <v>115.03002030535237</v>
      </c>
      <c r="H13" s="56">
        <v>136.93720401024788</v>
      </c>
      <c r="I13" s="56">
        <v>160.7626515816161</v>
      </c>
      <c r="J13" s="56">
        <v>192.75606540963238</v>
      </c>
      <c r="K13" s="57">
        <v>230.59799986099017</v>
      </c>
      <c r="M13" t="s">
        <v>90</v>
      </c>
      <c r="N13" s="113" t="s">
        <v>87</v>
      </c>
      <c r="O13" s="114"/>
      <c r="P13" s="114"/>
      <c r="Q13" s="114"/>
      <c r="R13" s="114"/>
      <c r="S13" s="114"/>
      <c r="T13" s="114"/>
      <c r="U13" s="114"/>
      <c r="V13" s="115"/>
    </row>
    <row r="14" spans="2:22" x14ac:dyDescent="0.3">
      <c r="B14" s="16" t="s">
        <v>86</v>
      </c>
      <c r="C14" s="53">
        <v>0.46126655999999999</v>
      </c>
      <c r="D14" s="56">
        <v>0.46126655999999999</v>
      </c>
      <c r="E14" s="56">
        <v>0.46126655999999999</v>
      </c>
      <c r="F14" s="56">
        <v>0.46126655999999999</v>
      </c>
      <c r="G14" s="56">
        <v>0.46126655999999999</v>
      </c>
      <c r="H14" s="56">
        <v>0.46126655999999999</v>
      </c>
      <c r="I14" s="56">
        <v>0.46126655999999999</v>
      </c>
      <c r="J14" s="56">
        <v>0.46126655999999999</v>
      </c>
      <c r="K14" s="57">
        <v>0.46126655999999999</v>
      </c>
      <c r="M14" s="88" t="s">
        <v>99</v>
      </c>
      <c r="N14" s="30">
        <v>2020</v>
      </c>
      <c r="O14" s="27">
        <v>2025</v>
      </c>
      <c r="P14" s="27">
        <v>2030</v>
      </c>
      <c r="Q14" s="27">
        <v>2035</v>
      </c>
      <c r="R14" s="27">
        <v>2040</v>
      </c>
      <c r="S14" s="27">
        <v>2045</v>
      </c>
      <c r="T14" s="27">
        <v>2050</v>
      </c>
      <c r="U14" s="27">
        <v>2055</v>
      </c>
      <c r="V14" s="28">
        <v>2060</v>
      </c>
    </row>
    <row r="15" spans="2:22" x14ac:dyDescent="0.3">
      <c r="B15" s="16" t="s">
        <v>81</v>
      </c>
      <c r="C15" s="53">
        <v>2.3799584888399989</v>
      </c>
      <c r="D15" s="56">
        <v>2.3799584888399989</v>
      </c>
      <c r="E15" s="56">
        <v>2.3799584888399989</v>
      </c>
      <c r="F15" s="56">
        <v>2.3799584888399989</v>
      </c>
      <c r="G15" s="56">
        <v>2.3799584888399989</v>
      </c>
      <c r="H15" s="56">
        <v>2.3799584888399989</v>
      </c>
      <c r="I15" s="56">
        <v>2.3799584888399989</v>
      </c>
      <c r="J15" s="56">
        <v>2.3799584888399989</v>
      </c>
      <c r="K15" s="57">
        <v>2.3799584888399989</v>
      </c>
      <c r="M15" s="80" t="s">
        <v>21</v>
      </c>
      <c r="N15" s="55">
        <f>N4</f>
        <v>408.89148286955208</v>
      </c>
      <c r="O15" s="55">
        <f t="shared" ref="O15:V15" si="8">O4</f>
        <v>413.93930823225179</v>
      </c>
      <c r="P15" s="55">
        <f t="shared" si="8"/>
        <v>380.13573272187932</v>
      </c>
      <c r="Q15" s="55">
        <f t="shared" si="8"/>
        <v>304.2999783999814</v>
      </c>
      <c r="R15" s="55">
        <f t="shared" si="8"/>
        <v>237.06533884394088</v>
      </c>
      <c r="S15" s="55">
        <f t="shared" si="8"/>
        <v>158.38802411966108</v>
      </c>
      <c r="T15" s="55">
        <f t="shared" si="8"/>
        <v>70.194387908170057</v>
      </c>
      <c r="U15" s="55">
        <f t="shared" si="8"/>
        <v>9.6511972361222593</v>
      </c>
      <c r="V15" s="79">
        <f t="shared" si="8"/>
        <v>9.53813024373415</v>
      </c>
    </row>
    <row r="16" spans="2:22" x14ac:dyDescent="0.3">
      <c r="B16" s="16" t="s">
        <v>82</v>
      </c>
      <c r="C16" s="53">
        <v>1.6037893462559989</v>
      </c>
      <c r="D16" s="56">
        <v>1.9621097277623976</v>
      </c>
      <c r="E16" s="56">
        <v>1.9621097277623976</v>
      </c>
      <c r="F16" s="56">
        <v>1.9621097277623976</v>
      </c>
      <c r="G16" s="56">
        <v>1.9621097277623976</v>
      </c>
      <c r="H16" s="56">
        <v>1.9621097277623976</v>
      </c>
      <c r="I16" s="56">
        <v>1.9621097277623976</v>
      </c>
      <c r="J16" s="56">
        <v>1.9621097277623976</v>
      </c>
      <c r="K16" s="57">
        <v>1.9621097277623976</v>
      </c>
      <c r="M16" s="81" t="s">
        <v>89</v>
      </c>
      <c r="N16" s="56">
        <f t="shared" ref="N16:V16" si="9">N5</f>
        <v>1.4563537266397328</v>
      </c>
      <c r="O16" s="56">
        <f t="shared" si="9"/>
        <v>8.3612837570005851</v>
      </c>
      <c r="P16" s="56">
        <f t="shared" si="9"/>
        <v>15.58647822722425</v>
      </c>
      <c r="Q16" s="56">
        <f t="shared" si="9"/>
        <v>16.944266683636613</v>
      </c>
      <c r="R16" s="56">
        <f t="shared" si="9"/>
        <v>17.654953338073259</v>
      </c>
      <c r="S16" s="56">
        <f t="shared" si="9"/>
        <v>16.768149264723771</v>
      </c>
      <c r="T16" s="56">
        <f t="shared" si="9"/>
        <v>14.399685707051926</v>
      </c>
      <c r="U16" s="56">
        <f t="shared" si="9"/>
        <v>9.9405373229280531</v>
      </c>
      <c r="V16" s="57">
        <f t="shared" si="9"/>
        <v>0.23277521085442179</v>
      </c>
    </row>
    <row r="17" spans="2:22" x14ac:dyDescent="0.3">
      <c r="B17" s="16" t="s">
        <v>84</v>
      </c>
      <c r="C17" s="53">
        <v>3.144046932672</v>
      </c>
      <c r="D17" s="56">
        <v>3.144046932672</v>
      </c>
      <c r="E17" s="56">
        <v>3.144046932672</v>
      </c>
      <c r="F17" s="56">
        <v>3.144046932672</v>
      </c>
      <c r="G17" s="56">
        <v>3.144046932672</v>
      </c>
      <c r="H17" s="56">
        <v>3.144046932672</v>
      </c>
      <c r="I17" s="56">
        <v>3.144046932672</v>
      </c>
      <c r="J17" s="56">
        <v>3.144046932672</v>
      </c>
      <c r="K17" s="57">
        <v>3.144046932672</v>
      </c>
      <c r="M17" s="81" t="s">
        <v>22</v>
      </c>
      <c r="N17" s="56">
        <f t="shared" ref="N17:V17" si="10">N6</f>
        <v>21.096501796064977</v>
      </c>
      <c r="O17" s="56">
        <f t="shared" si="10"/>
        <v>6.8087513218090745</v>
      </c>
      <c r="P17" s="56">
        <f t="shared" si="10"/>
        <v>4.4222513219809043</v>
      </c>
      <c r="Q17" s="56">
        <f t="shared" si="10"/>
        <v>2.0357513220763637</v>
      </c>
      <c r="R17" s="56">
        <f t="shared" si="10"/>
        <v>0</v>
      </c>
      <c r="S17" s="56">
        <f t="shared" si="10"/>
        <v>0</v>
      </c>
      <c r="T17" s="56">
        <f t="shared" si="10"/>
        <v>0</v>
      </c>
      <c r="U17" s="56">
        <f t="shared" si="10"/>
        <v>0</v>
      </c>
      <c r="V17" s="57">
        <f t="shared" si="10"/>
        <v>0</v>
      </c>
    </row>
    <row r="18" spans="2:22" x14ac:dyDescent="0.3">
      <c r="B18" s="26" t="s">
        <v>80</v>
      </c>
      <c r="C18" s="53">
        <v>4.69974E-3</v>
      </c>
      <c r="D18" s="56">
        <v>6.0969599999999999E-2</v>
      </c>
      <c r="E18" s="56">
        <v>6.0969599999999999E-2</v>
      </c>
      <c r="F18" s="56">
        <v>6.0969599999999999E-2</v>
      </c>
      <c r="G18" s="56">
        <v>6.0969599999999999E-2</v>
      </c>
      <c r="H18" s="56">
        <v>6.0969599999999999E-2</v>
      </c>
      <c r="I18" s="56">
        <v>6.0969599999999999E-2</v>
      </c>
      <c r="J18" s="56">
        <v>6.0969599999999999E-2</v>
      </c>
      <c r="K18" s="57">
        <v>6.0969599999999999E-2</v>
      </c>
      <c r="M18" s="82" t="s">
        <v>98</v>
      </c>
      <c r="N18" s="59">
        <f>N7+N8+N9+N10+N11</f>
        <v>118.44256214778213</v>
      </c>
      <c r="O18" s="59">
        <f t="shared" ref="O18:V18" si="11">O7+O8+O9+O10+O11</f>
        <v>173.49437089469055</v>
      </c>
      <c r="P18" s="59">
        <f t="shared" si="11"/>
        <v>236.36549781275713</v>
      </c>
      <c r="Q18" s="59">
        <f t="shared" si="11"/>
        <v>315.65987967441669</v>
      </c>
      <c r="R18" s="59">
        <f t="shared" si="11"/>
        <v>396.19131148758197</v>
      </c>
      <c r="S18" s="59">
        <f t="shared" si="11"/>
        <v>481.25781036332455</v>
      </c>
      <c r="T18" s="59">
        <f t="shared" si="11"/>
        <v>575.44604746317202</v>
      </c>
      <c r="U18" s="59">
        <f t="shared" si="11"/>
        <v>622.44660898347615</v>
      </c>
      <c r="V18" s="60">
        <f t="shared" si="11"/>
        <v>660.64555841153981</v>
      </c>
    </row>
    <row r="19" spans="2:22" x14ac:dyDescent="0.3">
      <c r="B19" s="47" t="s">
        <v>37</v>
      </c>
      <c r="C19" s="54">
        <v>63.52559956663822</v>
      </c>
      <c r="D19" s="55">
        <v>63.525599632270399</v>
      </c>
      <c r="E19" s="55">
        <v>63.525599418880454</v>
      </c>
      <c r="F19" s="55">
        <v>63.525599345047816</v>
      </c>
      <c r="G19" s="55">
        <v>63.525587173456891</v>
      </c>
      <c r="H19" s="55">
        <v>63.52553907290271</v>
      </c>
      <c r="I19" s="55">
        <v>63.525306535571218</v>
      </c>
      <c r="J19" s="55">
        <v>63.525267492818649</v>
      </c>
      <c r="K19" s="79">
        <v>63.524598690175715</v>
      </c>
      <c r="M19" s="81" t="s">
        <v>100</v>
      </c>
      <c r="N19" s="12">
        <f>N18/SUM(N15:N18)</f>
        <v>0.21539440570681129</v>
      </c>
      <c r="O19" s="12">
        <f t="shared" ref="O19:V19" si="12">O18/SUM(O15:O18)</f>
        <v>0.28790790166861291</v>
      </c>
      <c r="P19" s="12">
        <f t="shared" si="12"/>
        <v>0.37134611025037667</v>
      </c>
      <c r="Q19" s="12">
        <f t="shared" si="12"/>
        <v>0.49403690627510449</v>
      </c>
      <c r="R19" s="12">
        <f t="shared" si="12"/>
        <v>0.60867145285781288</v>
      </c>
      <c r="S19" s="12">
        <f t="shared" si="12"/>
        <v>0.73316203231327637</v>
      </c>
      <c r="T19" s="12">
        <f t="shared" si="12"/>
        <v>0.87183495227985597</v>
      </c>
      <c r="U19" s="12">
        <f t="shared" si="12"/>
        <v>0.96948510200971716</v>
      </c>
      <c r="V19" s="13">
        <f t="shared" si="12"/>
        <v>0.98542561828174358</v>
      </c>
    </row>
    <row r="20" spans="2:22" x14ac:dyDescent="0.3">
      <c r="B20" s="47" t="s">
        <v>36</v>
      </c>
      <c r="C20" s="89">
        <v>549.88690054003882</v>
      </c>
      <c r="D20" s="84">
        <v>602.60371420575211</v>
      </c>
      <c r="E20" s="84">
        <v>636.50996008384163</v>
      </c>
      <c r="F20" s="84">
        <v>638.93987608011105</v>
      </c>
      <c r="G20" s="84">
        <v>650.91160366959605</v>
      </c>
      <c r="H20" s="84">
        <v>656.41398374770949</v>
      </c>
      <c r="I20" s="84">
        <v>660.04012107839401</v>
      </c>
      <c r="J20" s="84">
        <v>642.03834354252638</v>
      </c>
      <c r="K20" s="85">
        <v>670.41646386612831</v>
      </c>
      <c r="M20" s="82" t="s">
        <v>101</v>
      </c>
      <c r="N20" s="14">
        <f>N15/SUM(N15:N18)</f>
        <v>0.7435919685811454</v>
      </c>
      <c r="O20" s="14">
        <f t="shared" ref="O20:V20" si="13">O15/SUM(O15:O18)</f>
        <v>0.68691795034458925</v>
      </c>
      <c r="P20" s="14">
        <f t="shared" si="13"/>
        <v>0.5972188285503145</v>
      </c>
      <c r="Q20" s="14">
        <f t="shared" si="13"/>
        <v>0.47625761013204926</v>
      </c>
      <c r="R20" s="14">
        <f t="shared" si="13"/>
        <v>0.36420512018445389</v>
      </c>
      <c r="S20" s="14">
        <f t="shared" si="13"/>
        <v>0.2412928853455642</v>
      </c>
      <c r="T20" s="14">
        <f t="shared" si="13"/>
        <v>0.10634866831047224</v>
      </c>
      <c r="U20" s="14">
        <f t="shared" si="13"/>
        <v>1.5032119706232149E-2</v>
      </c>
      <c r="V20" s="15">
        <f t="shared" si="13"/>
        <v>1.4227171851851723E-2</v>
      </c>
    </row>
    <row r="22" spans="2:22" x14ac:dyDescent="0.3">
      <c r="B22" s="33" t="s">
        <v>139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48" t="s">
        <v>92</v>
      </c>
      <c r="N22" s="86">
        <f>Consommation!N13</f>
        <v>467.67852966059399</v>
      </c>
      <c r="O22" s="86">
        <f>Consommation!O13</f>
        <v>507.9951023804332</v>
      </c>
      <c r="P22" s="86">
        <f>Consommation!P13</f>
        <v>553.95093607724618</v>
      </c>
      <c r="Q22" s="86">
        <f>Consommation!Q13</f>
        <v>574.04887986522704</v>
      </c>
      <c r="R22" s="86">
        <f>Consommation!R13</f>
        <v>596.07876217536705</v>
      </c>
      <c r="S22" s="86">
        <f>Consommation!S13</f>
        <v>621.40293565924185</v>
      </c>
      <c r="T22" s="86">
        <f>Consommation!T13</f>
        <v>645.33873365831403</v>
      </c>
      <c r="U22" s="86">
        <f>Consommation!U13</f>
        <v>645.26115575920971</v>
      </c>
      <c r="V22" s="87">
        <f>Consommation!V13</f>
        <v>648.43187552969505</v>
      </c>
    </row>
    <row r="23" spans="2:22" x14ac:dyDescent="0.3">
      <c r="B23" s="17" t="s">
        <v>64</v>
      </c>
      <c r="C23" s="29">
        <v>3.0580604853054685</v>
      </c>
      <c r="D23" s="24">
        <v>3.0704189124149091</v>
      </c>
      <c r="E23" s="24">
        <v>3.8370848000472577</v>
      </c>
      <c r="F23" s="24">
        <v>8.131882086416196</v>
      </c>
      <c r="G23" s="24">
        <v>9.4892436110111991</v>
      </c>
      <c r="H23" s="24">
        <v>10.17156359769943</v>
      </c>
      <c r="I23" s="24">
        <v>10.649326063455366</v>
      </c>
      <c r="J23" s="24">
        <v>11.020169252341722</v>
      </c>
      <c r="K23" s="25">
        <v>11.23320859925116</v>
      </c>
    </row>
    <row r="24" spans="2:22" x14ac:dyDescent="0.3">
      <c r="B24" s="19" t="s">
        <v>63</v>
      </c>
      <c r="C24" s="21">
        <v>3.019826025587019E-6</v>
      </c>
      <c r="D24" s="22">
        <v>7.9252194947988009E-6</v>
      </c>
      <c r="E24" s="22">
        <v>9.3633348002959785E-6</v>
      </c>
      <c r="F24" s="22">
        <v>0.62549122403852375</v>
      </c>
      <c r="G24" s="22">
        <v>0.72157776832671161</v>
      </c>
      <c r="H24" s="22">
        <v>0.74612508810903522</v>
      </c>
      <c r="I24" s="22">
        <v>0.77545358152086696</v>
      </c>
      <c r="J24" s="22">
        <v>1.2999679639259798E-5</v>
      </c>
      <c r="K24" s="23">
        <v>3.8730432791293366E-2</v>
      </c>
    </row>
    <row r="26" spans="2:22" x14ac:dyDescent="0.3">
      <c r="B26" s="33" t="s">
        <v>97</v>
      </c>
      <c r="C26" s="30">
        <v>2020</v>
      </c>
      <c r="D26" s="27">
        <v>2025</v>
      </c>
      <c r="E26" s="27">
        <v>2030</v>
      </c>
      <c r="F26" s="27">
        <v>2035</v>
      </c>
      <c r="G26" s="27">
        <v>2040</v>
      </c>
      <c r="H26" s="27">
        <v>2045</v>
      </c>
      <c r="I26" s="27">
        <v>2050</v>
      </c>
      <c r="J26" s="27">
        <v>2055</v>
      </c>
      <c r="K26" s="28">
        <v>2060</v>
      </c>
    </row>
    <row r="27" spans="2:22" x14ac:dyDescent="0.3">
      <c r="B27" s="17" t="s">
        <v>118</v>
      </c>
      <c r="C27" s="29">
        <v>0</v>
      </c>
      <c r="D27" s="24">
        <v>1.6096043117319999E-10</v>
      </c>
      <c r="E27" s="24">
        <v>7.0808199743687643</v>
      </c>
      <c r="F27" s="24">
        <v>8.9135444489961664</v>
      </c>
      <c r="G27" s="24">
        <v>13.368057502433073</v>
      </c>
      <c r="H27" s="24">
        <v>20.024988650918367</v>
      </c>
      <c r="I27" s="24">
        <v>26.329850876024558</v>
      </c>
      <c r="J27" s="24">
        <v>25.049403350035373</v>
      </c>
      <c r="K27" s="25">
        <v>26.900616764167104</v>
      </c>
    </row>
    <row r="28" spans="2:22" x14ac:dyDescent="0.3">
      <c r="B28" s="19" t="s">
        <v>132</v>
      </c>
      <c r="C28" s="21">
        <v>0</v>
      </c>
      <c r="D28" s="22">
        <v>12.820020360185179</v>
      </c>
      <c r="E28" s="22">
        <v>25.102090665121839</v>
      </c>
      <c r="F28" s="22">
        <v>26.115091377826595</v>
      </c>
      <c r="G28" s="22">
        <v>27.542698091329484</v>
      </c>
      <c r="H28" s="22">
        <v>29.224614621274895</v>
      </c>
      <c r="I28" s="22">
        <v>30.836322018579533</v>
      </c>
      <c r="J28" s="22">
        <v>30.783189401171821</v>
      </c>
      <c r="K28" s="23">
        <v>31.294208509448147</v>
      </c>
    </row>
    <row r="31" spans="2:22" x14ac:dyDescent="0.3">
      <c r="C31" s="46" t="s">
        <v>87</v>
      </c>
      <c r="D31" s="108"/>
      <c r="E31" s="108"/>
      <c r="F31" s="108"/>
      <c r="G31" s="108"/>
      <c r="H31" s="108"/>
      <c r="I31" s="108"/>
      <c r="J31" s="108"/>
      <c r="K31" s="109"/>
    </row>
    <row r="32" spans="2:22" x14ac:dyDescent="0.3">
      <c r="B32" s="48" t="s">
        <v>88</v>
      </c>
      <c r="C32" s="27">
        <v>2020</v>
      </c>
      <c r="D32" s="27">
        <v>2025</v>
      </c>
      <c r="E32" s="27">
        <v>2030</v>
      </c>
      <c r="F32" s="27">
        <v>2035</v>
      </c>
      <c r="G32" s="27">
        <v>2040</v>
      </c>
      <c r="H32" s="27">
        <v>2045</v>
      </c>
      <c r="I32" s="27">
        <v>2050</v>
      </c>
      <c r="J32" s="27">
        <v>2055</v>
      </c>
      <c r="K32" s="28">
        <v>2060</v>
      </c>
    </row>
    <row r="33" spans="2:11" x14ac:dyDescent="0.3">
      <c r="B33" s="33" t="s">
        <v>73</v>
      </c>
      <c r="C33" s="66">
        <v>5.97194223859207</v>
      </c>
      <c r="D33" s="66">
        <v>21.369614618548717</v>
      </c>
      <c r="E33" s="66">
        <v>38.23277490392254</v>
      </c>
      <c r="F33" s="66">
        <v>51.766298596152744</v>
      </c>
      <c r="G33" s="66">
        <v>65.479864343468819</v>
      </c>
      <c r="H33" s="66">
        <v>78.447826433549423</v>
      </c>
      <c r="I33" s="66">
        <v>92.392694562718518</v>
      </c>
      <c r="J33" s="66">
        <v>103.03171551867244</v>
      </c>
      <c r="K33" s="67">
        <v>100.21455209140316</v>
      </c>
    </row>
    <row r="34" spans="2:11" x14ac:dyDescent="0.3">
      <c r="B34" s="44" t="s">
        <v>74</v>
      </c>
      <c r="C34" s="68">
        <v>0</v>
      </c>
      <c r="D34" s="68">
        <v>5.8760871201999992E-11</v>
      </c>
      <c r="E34" s="68">
        <v>6.5608409399699999E-10</v>
      </c>
      <c r="F34" s="68">
        <v>1.2673775538539998E-9</v>
      </c>
      <c r="G34" s="68">
        <v>1.8827288390850001E-9</v>
      </c>
      <c r="H34" s="68">
        <v>5.2380737230700001E-9</v>
      </c>
      <c r="I34" s="68">
        <v>11.257614936970432</v>
      </c>
      <c r="J34" s="68">
        <v>16.402929388603745</v>
      </c>
      <c r="K34" s="69">
        <v>19.613121952604832</v>
      </c>
    </row>
    <row r="35" spans="2:11" x14ac:dyDescent="0.3">
      <c r="B35" s="78" t="s">
        <v>72</v>
      </c>
      <c r="C35" s="70">
        <v>5.97194223859207</v>
      </c>
      <c r="D35" s="70">
        <v>21.369614618607478</v>
      </c>
      <c r="E35" s="70">
        <v>38.232774904578626</v>
      </c>
      <c r="F35" s="70">
        <v>51.766298597420125</v>
      </c>
      <c r="G35" s="70">
        <v>65.479864345351544</v>
      </c>
      <c r="H35" s="70">
        <v>78.447826438787502</v>
      </c>
      <c r="I35" s="70">
        <v>103.65030949968894</v>
      </c>
      <c r="J35" s="70">
        <v>119.43464490727618</v>
      </c>
      <c r="K35" s="71">
        <v>119.82767404400799</v>
      </c>
    </row>
    <row r="36" spans="2:11" x14ac:dyDescent="0.3">
      <c r="B36" s="44" t="s">
        <v>69</v>
      </c>
      <c r="C36" s="68">
        <v>4.5457780203837457</v>
      </c>
      <c r="D36" s="68">
        <v>9.105808214610331</v>
      </c>
      <c r="E36" s="68">
        <v>13.409349278667893</v>
      </c>
      <c r="F36" s="68">
        <v>22.474845612777049</v>
      </c>
      <c r="G36" s="68">
        <v>30.658289637287197</v>
      </c>
      <c r="H36" s="68">
        <v>39.384492881552077</v>
      </c>
      <c r="I36" s="68">
        <v>47.155157280352114</v>
      </c>
      <c r="J36" s="95">
        <v>46.371627111184615</v>
      </c>
      <c r="K36" s="69">
        <v>46.418969102253122</v>
      </c>
    </row>
    <row r="37" spans="2:11" x14ac:dyDescent="0.3">
      <c r="B37" s="44" t="s">
        <v>70</v>
      </c>
      <c r="C37" s="68">
        <v>2.0172086556820736</v>
      </c>
      <c r="D37" s="68">
        <v>2.2723765579449564</v>
      </c>
      <c r="E37" s="68">
        <v>2.5260870549481531</v>
      </c>
      <c r="F37" s="68">
        <v>8.4538216651410316</v>
      </c>
      <c r="G37" s="68">
        <v>14.381556201905074</v>
      </c>
      <c r="H37" s="68">
        <v>20.309290806916231</v>
      </c>
      <c r="I37" s="68">
        <v>25.498639129188202</v>
      </c>
      <c r="J37" s="68">
        <v>25.505020625971156</v>
      </c>
      <c r="K37" s="69">
        <v>25.422333277660634</v>
      </c>
    </row>
    <row r="38" spans="2:11" x14ac:dyDescent="0.3">
      <c r="B38" s="78" t="s">
        <v>71</v>
      </c>
      <c r="C38" s="70">
        <v>6.5629866760658189</v>
      </c>
      <c r="D38" s="70">
        <v>11.378184772555286</v>
      </c>
      <c r="E38" s="70">
        <v>15.935436333616046</v>
      </c>
      <c r="F38" s="70">
        <v>30.92866727791808</v>
      </c>
      <c r="G38" s="70">
        <v>45.039845839192267</v>
      </c>
      <c r="H38" s="70">
        <v>59.693783688468308</v>
      </c>
      <c r="I38" s="70">
        <v>72.65379640954032</v>
      </c>
      <c r="J38" s="70">
        <v>71.876647737155764</v>
      </c>
      <c r="K38" s="71">
        <v>71.841302379913756</v>
      </c>
    </row>
    <row r="39" spans="2:11" x14ac:dyDescent="0.3">
      <c r="B39" s="44" t="s">
        <v>66</v>
      </c>
      <c r="C39" s="68">
        <v>34.788272598718017</v>
      </c>
      <c r="D39" s="68">
        <v>59.599602203648054</v>
      </c>
      <c r="E39" s="68">
        <v>84.417442568190026</v>
      </c>
      <c r="F39" s="68">
        <v>99.906067826913983</v>
      </c>
      <c r="G39" s="68">
        <v>115.03002030535237</v>
      </c>
      <c r="H39" s="68">
        <v>136.93720401024788</v>
      </c>
      <c r="I39" s="68">
        <v>160.7626515816161</v>
      </c>
      <c r="J39" s="68">
        <v>192.75606540963238</v>
      </c>
      <c r="K39" s="69">
        <v>230.59799986099017</v>
      </c>
    </row>
    <row r="40" spans="2:11" x14ac:dyDescent="0.3">
      <c r="B40" s="44" t="s">
        <v>76</v>
      </c>
      <c r="C40" s="68">
        <v>0</v>
      </c>
      <c r="D40" s="68">
        <v>6.9072818888905108</v>
      </c>
      <c r="E40" s="68">
        <v>22.613940631848937</v>
      </c>
      <c r="F40" s="68">
        <v>33.267666144712877</v>
      </c>
      <c r="G40" s="68">
        <v>43.844337745840292</v>
      </c>
      <c r="H40" s="68">
        <v>53.624895552126418</v>
      </c>
      <c r="I40" s="68">
        <v>62.259709706676666</v>
      </c>
      <c r="J40" s="68">
        <v>62.25970970662037</v>
      </c>
      <c r="K40" s="69">
        <v>62.259709706608902</v>
      </c>
    </row>
    <row r="41" spans="2:11" x14ac:dyDescent="0.3">
      <c r="B41" s="44" t="s">
        <v>75</v>
      </c>
      <c r="C41" s="68">
        <v>0</v>
      </c>
      <c r="D41" s="68">
        <v>2.7057364694444432</v>
      </c>
      <c r="E41" s="68">
        <v>3.6319526463686262</v>
      </c>
      <c r="F41" s="68">
        <v>28.257229173129385</v>
      </c>
      <c r="G41" s="68">
        <v>55.263304769114178</v>
      </c>
      <c r="H41" s="68">
        <v>81.020210291517373</v>
      </c>
      <c r="I41" s="68">
        <v>104.58592242080434</v>
      </c>
      <c r="J41" s="68">
        <v>104.58592242069831</v>
      </c>
      <c r="K41" s="69">
        <v>104.58592242056879</v>
      </c>
    </row>
    <row r="42" spans="2:11" x14ac:dyDescent="0.3">
      <c r="B42" s="44" t="s">
        <v>37</v>
      </c>
      <c r="C42" s="72">
        <v>63.52559956663822</v>
      </c>
      <c r="D42" s="72">
        <v>63.525599632270399</v>
      </c>
      <c r="E42" s="72">
        <v>63.525599418880454</v>
      </c>
      <c r="F42" s="72">
        <v>63.525599345047816</v>
      </c>
      <c r="G42" s="72">
        <v>63.525587173456891</v>
      </c>
      <c r="H42" s="72">
        <v>63.52553907290271</v>
      </c>
      <c r="I42" s="72">
        <v>63.525306535571218</v>
      </c>
      <c r="J42" s="72">
        <v>63.525267492818649</v>
      </c>
      <c r="K42" s="73">
        <v>63.524598690175715</v>
      </c>
    </row>
    <row r="43" spans="2:11" x14ac:dyDescent="0.3">
      <c r="B43" s="20" t="s">
        <v>35</v>
      </c>
      <c r="C43" s="74">
        <v>7.5937610677679972</v>
      </c>
      <c r="D43" s="74">
        <v>8.0083513092743956</v>
      </c>
      <c r="E43" s="74">
        <v>8.0083513092743956</v>
      </c>
      <c r="F43" s="74">
        <v>8.0083513092743956</v>
      </c>
      <c r="G43" s="74">
        <v>8.0083513092743956</v>
      </c>
      <c r="H43" s="74">
        <v>8.0083513092743956</v>
      </c>
      <c r="I43" s="74">
        <v>8.0083513092743956</v>
      </c>
      <c r="J43" s="74">
        <v>8.0083513092743956</v>
      </c>
      <c r="K43" s="75">
        <v>8.0083513092743956</v>
      </c>
    </row>
    <row r="44" spans="2:11" x14ac:dyDescent="0.3">
      <c r="B44" s="45" t="s">
        <v>36</v>
      </c>
      <c r="C44" s="22">
        <v>118.44256214778213</v>
      </c>
      <c r="D44" s="22">
        <v>173.49437089469058</v>
      </c>
      <c r="E44" s="22">
        <v>236.3654978127571</v>
      </c>
      <c r="F44" s="22">
        <v>315.65987967441663</v>
      </c>
      <c r="G44" s="22">
        <v>396.19131148758197</v>
      </c>
      <c r="H44" s="22">
        <v>481.25781036332455</v>
      </c>
      <c r="I44" s="22">
        <v>575.44604746317202</v>
      </c>
      <c r="J44" s="22">
        <v>622.44660898347615</v>
      </c>
      <c r="K44" s="23">
        <v>660.6455584115397</v>
      </c>
    </row>
    <row r="46" spans="2:11" x14ac:dyDescent="0.3">
      <c r="B46" t="s">
        <v>146</v>
      </c>
    </row>
    <row r="48" spans="2:11" x14ac:dyDescent="0.3">
      <c r="B48" t="s">
        <v>147</v>
      </c>
    </row>
    <row r="49" spans="2:2" x14ac:dyDescent="0.3">
      <c r="B49" t="s">
        <v>148</v>
      </c>
    </row>
    <row r="50" spans="2:2" x14ac:dyDescent="0.3">
      <c r="B50" t="s">
        <v>149</v>
      </c>
    </row>
    <row r="73" spans="27:34" x14ac:dyDescent="0.3">
      <c r="AA73" s="8"/>
      <c r="AB73" s="8"/>
      <c r="AC73" s="8"/>
      <c r="AD73" s="8"/>
      <c r="AE73" s="8"/>
      <c r="AF73" s="8"/>
      <c r="AG73" s="8"/>
      <c r="AH73" s="8"/>
    </row>
  </sheetData>
  <mergeCells count="2">
    <mergeCell ref="N13:V13"/>
    <mergeCell ref="N2:V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D29B-E777-4F67-B7F6-53A21ED9BBF7}">
  <sheetPr>
    <tabColor theme="6"/>
  </sheetPr>
  <dimension ref="B2:V28"/>
  <sheetViews>
    <sheetView zoomScale="70" zoomScaleNormal="70" workbookViewId="0">
      <selection activeCell="J36" sqref="J36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customWidth="1"/>
    <col min="4" max="4" width="23" customWidth="1"/>
    <col min="5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24.5546875" bestFit="1" customWidth="1"/>
    <col min="13" max="13" width="33.5546875" bestFit="1" customWidth="1"/>
  </cols>
  <sheetData>
    <row r="2" spans="2:22" x14ac:dyDescent="0.3">
      <c r="C2" s="113" t="s">
        <v>93</v>
      </c>
      <c r="D2" s="114"/>
      <c r="E2" s="114"/>
      <c r="F2" s="114"/>
      <c r="G2" s="114"/>
      <c r="H2" s="114"/>
      <c r="I2" s="114"/>
      <c r="J2" s="114"/>
      <c r="K2" s="115"/>
      <c r="L2" s="98"/>
      <c r="M2" t="s">
        <v>127</v>
      </c>
      <c r="N2" s="113" t="s">
        <v>93</v>
      </c>
      <c r="O2" s="114"/>
      <c r="P2" s="114"/>
      <c r="Q2" s="114"/>
      <c r="R2" s="114"/>
      <c r="S2" s="114"/>
      <c r="T2" s="114"/>
      <c r="U2" s="114"/>
      <c r="V2" s="115"/>
    </row>
    <row r="3" spans="2:22" x14ac:dyDescent="0.3">
      <c r="B3" s="106" t="s">
        <v>117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106" t="s">
        <v>117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102</v>
      </c>
      <c r="C4" s="97">
        <v>0</v>
      </c>
      <c r="D4" s="99">
        <v>5.1157650463756079</v>
      </c>
      <c r="E4" s="99">
        <v>8.3418247218249313</v>
      </c>
      <c r="F4" s="99">
        <v>8.5685931654970435</v>
      </c>
      <c r="G4" s="99">
        <v>8.3148530582230205</v>
      </c>
      <c r="H4" s="99">
        <v>8.05572860272434</v>
      </c>
      <c r="I4" s="99">
        <v>7.4348582276310955</v>
      </c>
      <c r="J4" s="99">
        <v>7.4348574571720132</v>
      </c>
      <c r="K4" s="100">
        <v>7.4348887815137612</v>
      </c>
      <c r="M4" s="80" t="s">
        <v>119</v>
      </c>
      <c r="N4" s="54">
        <f>C4+C5</f>
        <v>48.491996159341383</v>
      </c>
      <c r="O4" s="55">
        <f t="shared" ref="O4:V4" si="0">D4+D5</f>
        <v>40.931267899651012</v>
      </c>
      <c r="P4" s="55">
        <f t="shared" si="0"/>
        <v>33.370824867001261</v>
      </c>
      <c r="Q4" s="55">
        <f t="shared" si="0"/>
        <v>28.56479228806127</v>
      </c>
      <c r="R4" s="55">
        <f t="shared" si="0"/>
        <v>23.758847150024124</v>
      </c>
      <c r="S4" s="55">
        <f t="shared" si="0"/>
        <v>20.140922983539781</v>
      </c>
      <c r="T4" s="55">
        <f t="shared" si="0"/>
        <v>16.523048032802059</v>
      </c>
      <c r="U4" s="55">
        <f t="shared" si="0"/>
        <v>16.523051255711245</v>
      </c>
      <c r="V4" s="79">
        <f t="shared" si="0"/>
        <v>16.523080590781024</v>
      </c>
    </row>
    <row r="5" spans="2:22" x14ac:dyDescent="0.3">
      <c r="B5" s="16" t="s">
        <v>103</v>
      </c>
      <c r="C5" s="101">
        <v>48.491996159341383</v>
      </c>
      <c r="D5" s="107">
        <v>35.815502853275405</v>
      </c>
      <c r="E5" s="107">
        <v>25.029000145176333</v>
      </c>
      <c r="F5" s="107">
        <v>19.996199122564228</v>
      </c>
      <c r="G5" s="107">
        <v>15.443994091801102</v>
      </c>
      <c r="H5" s="107">
        <v>12.085194380815443</v>
      </c>
      <c r="I5" s="107">
        <v>9.0881898051709644</v>
      </c>
      <c r="J5" s="107">
        <v>9.0881937985392316</v>
      </c>
      <c r="K5" s="102">
        <v>9.0881918092672631</v>
      </c>
      <c r="M5" s="81" t="s">
        <v>120</v>
      </c>
      <c r="N5" s="53">
        <f>C6+C7+C8+C9</f>
        <v>12.280996511604465</v>
      </c>
      <c r="O5" s="56">
        <f t="shared" ref="O5:V5" si="1">D6+D7+D8+D9</f>
        <v>24.08179399271939</v>
      </c>
      <c r="P5" s="56">
        <f t="shared" si="1"/>
        <v>35.894002149570461</v>
      </c>
      <c r="Q5" s="56">
        <f t="shared" si="1"/>
        <v>36.606001339319384</v>
      </c>
      <c r="R5" s="56">
        <f t="shared" si="1"/>
        <v>37.316613405887558</v>
      </c>
      <c r="S5" s="56">
        <f t="shared" si="1"/>
        <v>35.412758402530848</v>
      </c>
      <c r="T5" s="56">
        <f t="shared" si="1"/>
        <v>33.45215167794359</v>
      </c>
      <c r="U5" s="56">
        <f t="shared" si="1"/>
        <v>33.340601428169968</v>
      </c>
      <c r="V5" s="57">
        <f t="shared" si="1"/>
        <v>33.312896342663208</v>
      </c>
    </row>
    <row r="6" spans="2:22" x14ac:dyDescent="0.3">
      <c r="B6" s="16" t="s">
        <v>110</v>
      </c>
      <c r="C6" s="101">
        <v>0</v>
      </c>
      <c r="D6" s="107">
        <v>2.799122594765723</v>
      </c>
      <c r="E6" s="107">
        <v>7.7409889898222843</v>
      </c>
      <c r="F6" s="107">
        <v>9.3931572566118628</v>
      </c>
      <c r="G6" s="107">
        <v>11.077896262067316</v>
      </c>
      <c r="H6" s="107">
        <v>11.966505247789961</v>
      </c>
      <c r="I6" s="107">
        <v>12.692260247569186</v>
      </c>
      <c r="J6" s="107">
        <v>12.694520821072741</v>
      </c>
      <c r="K6" s="102">
        <v>12.693757114249824</v>
      </c>
      <c r="M6" s="81" t="s">
        <v>121</v>
      </c>
      <c r="N6" s="53">
        <f t="shared" ref="N6:V6" si="2">SUM(C10:C13)</f>
        <v>117.93597600011594</v>
      </c>
      <c r="O6" s="56">
        <f t="shared" si="2"/>
        <v>109.9414344599236</v>
      </c>
      <c r="P6" s="56">
        <f t="shared" si="2"/>
        <v>101.9728922263623</v>
      </c>
      <c r="Q6" s="56">
        <f t="shared" si="2"/>
        <v>96.304569218648084</v>
      </c>
      <c r="R6" s="56">
        <f t="shared" si="2"/>
        <v>90.634786815370688</v>
      </c>
      <c r="S6" s="56">
        <f t="shared" si="2"/>
        <v>86.64020297726654</v>
      </c>
      <c r="T6" s="56">
        <f t="shared" si="2"/>
        <v>82.645273447129711</v>
      </c>
      <c r="U6" s="56">
        <f t="shared" si="2"/>
        <v>82.645205914381862</v>
      </c>
      <c r="V6" s="57">
        <f t="shared" si="2"/>
        <v>82.646875127283977</v>
      </c>
    </row>
    <row r="7" spans="2:22" x14ac:dyDescent="0.3">
      <c r="B7" s="16" t="s">
        <v>111</v>
      </c>
      <c r="C7" s="101">
        <v>12.280996511604465</v>
      </c>
      <c r="D7" s="107">
        <v>19.576468758812652</v>
      </c>
      <c r="E7" s="107">
        <v>23.18737392960826</v>
      </c>
      <c r="F7" s="107">
        <v>21.866149355921937</v>
      </c>
      <c r="G7" s="107">
        <v>20.515527561883207</v>
      </c>
      <c r="H7" s="107">
        <v>17.894589960111794</v>
      </c>
      <c r="I7" s="107">
        <v>15.463263686974875</v>
      </c>
      <c r="J7" s="107">
        <v>15.463245005830503</v>
      </c>
      <c r="K7" s="102">
        <v>15.463236055501985</v>
      </c>
      <c r="M7" s="81" t="s">
        <v>122</v>
      </c>
      <c r="N7" s="53">
        <f t="shared" ref="N7:V7" si="3">C14+C15</f>
        <v>25.811986001152157</v>
      </c>
      <c r="O7" s="56">
        <f t="shared" si="3"/>
        <v>25.595533588448951</v>
      </c>
      <c r="P7" s="56">
        <f t="shared" si="3"/>
        <v>25.379109221794177</v>
      </c>
      <c r="Q7" s="56">
        <f t="shared" si="3"/>
        <v>27.106864620337632</v>
      </c>
      <c r="R7" s="56">
        <f t="shared" si="3"/>
        <v>28.834613917679317</v>
      </c>
      <c r="S7" s="56">
        <f t="shared" si="3"/>
        <v>30.292374370249288</v>
      </c>
      <c r="T7" s="56">
        <f t="shared" si="3"/>
        <v>31.750150503902244</v>
      </c>
      <c r="U7" s="56">
        <f t="shared" si="3"/>
        <v>31.750158881176873</v>
      </c>
      <c r="V7" s="57">
        <f t="shared" si="3"/>
        <v>31.750208013448287</v>
      </c>
    </row>
    <row r="8" spans="2:22" x14ac:dyDescent="0.3">
      <c r="B8" s="16" t="s">
        <v>144</v>
      </c>
      <c r="C8" s="101">
        <v>0</v>
      </c>
      <c r="D8" s="107">
        <v>0.21370260034490157</v>
      </c>
      <c r="E8" s="107">
        <v>1.2443235312219081</v>
      </c>
      <c r="F8" s="107">
        <v>1.6085787247025156</v>
      </c>
      <c r="G8" s="107">
        <v>2.0091313832697018</v>
      </c>
      <c r="H8" s="107">
        <v>2.2268685970447626</v>
      </c>
      <c r="I8" s="107">
        <v>2.3897421644975343</v>
      </c>
      <c r="J8" s="107">
        <v>2.3386828561245352</v>
      </c>
      <c r="K8" s="102">
        <v>2.3278628918403736</v>
      </c>
      <c r="M8" s="81" t="s">
        <v>123</v>
      </c>
      <c r="N8" s="53">
        <f t="shared" ref="N8:V8" si="4">C16+C17</f>
        <v>0.32384198837874584</v>
      </c>
      <c r="O8" s="56">
        <f t="shared" si="4"/>
        <v>10.090479601273509</v>
      </c>
      <c r="P8" s="56">
        <f t="shared" si="4"/>
        <v>19.856929829391703</v>
      </c>
      <c r="Q8" s="56">
        <f t="shared" si="4"/>
        <v>36.772896038174451</v>
      </c>
      <c r="R8" s="56">
        <f t="shared" si="4"/>
        <v>53.680344029874163</v>
      </c>
      <c r="S8" s="56">
        <f t="shared" si="4"/>
        <v>70.583401990361807</v>
      </c>
      <c r="T8" s="56">
        <f t="shared" si="4"/>
        <v>87.481768003801321</v>
      </c>
      <c r="U8" s="56">
        <f t="shared" si="4"/>
        <v>87.481931615946792</v>
      </c>
      <c r="V8" s="57">
        <f t="shared" si="4"/>
        <v>87.486401680238203</v>
      </c>
    </row>
    <row r="9" spans="2:22" x14ac:dyDescent="0.3">
      <c r="B9" s="16" t="s">
        <v>145</v>
      </c>
      <c r="C9" s="101">
        <v>0</v>
      </c>
      <c r="D9" s="107">
        <v>1.4925000387961114</v>
      </c>
      <c r="E9" s="107">
        <v>3.7213156989180152</v>
      </c>
      <c r="F9" s="107">
        <v>3.7381160020830699</v>
      </c>
      <c r="G9" s="107">
        <v>3.7140581986673302</v>
      </c>
      <c r="H9" s="107">
        <v>3.324794597584332</v>
      </c>
      <c r="I9" s="107">
        <v>2.9068855789019992</v>
      </c>
      <c r="J9" s="107">
        <v>2.8441527451421917</v>
      </c>
      <c r="K9" s="102">
        <v>2.8280402810710292</v>
      </c>
      <c r="M9" s="81" t="s">
        <v>124</v>
      </c>
      <c r="N9" s="53">
        <f t="shared" ref="N9:V9" si="5">C18+C19</f>
        <v>127.4017550000211</v>
      </c>
      <c r="O9" s="56">
        <f t="shared" si="5"/>
        <v>143.24287199999932</v>
      </c>
      <c r="P9" s="56">
        <f t="shared" si="5"/>
        <v>159.08398900001919</v>
      </c>
      <c r="Q9" s="56">
        <f t="shared" si="5"/>
        <v>153.95399099997908</v>
      </c>
      <c r="R9" s="56">
        <f t="shared" si="5"/>
        <v>148.82398599999345</v>
      </c>
      <c r="S9" s="56">
        <f t="shared" si="5"/>
        <v>143.69398799991387</v>
      </c>
      <c r="T9" s="56">
        <f t="shared" si="5"/>
        <v>138.56398800003183</v>
      </c>
      <c r="U9" s="56">
        <f t="shared" si="5"/>
        <v>138.56398800003183</v>
      </c>
      <c r="V9" s="57">
        <f t="shared" si="5"/>
        <v>138.56398800003183</v>
      </c>
    </row>
    <row r="10" spans="2:22" x14ac:dyDescent="0.3">
      <c r="B10" s="16" t="s">
        <v>104</v>
      </c>
      <c r="C10" s="101">
        <v>0</v>
      </c>
      <c r="D10" s="107">
        <v>10.986546938428074</v>
      </c>
      <c r="E10" s="107">
        <v>19.305396181706946</v>
      </c>
      <c r="F10" s="107">
        <v>18.048566119016154</v>
      </c>
      <c r="G10" s="107">
        <v>16.896252961894618</v>
      </c>
      <c r="H10" s="107">
        <v>15.974850876388244</v>
      </c>
      <c r="I10" s="107">
        <v>15.053808108243363</v>
      </c>
      <c r="J10" s="107">
        <v>15.053785003858604</v>
      </c>
      <c r="K10" s="102">
        <v>15.054641853779474</v>
      </c>
      <c r="M10" s="81" t="s">
        <v>126</v>
      </c>
      <c r="N10" s="53">
        <f t="shared" ref="N10:V10" si="6">C20</f>
        <v>135.43197799998015</v>
      </c>
      <c r="O10" s="56">
        <f t="shared" si="6"/>
        <v>136.78736900011191</v>
      </c>
      <c r="P10" s="56">
        <f t="shared" si="6"/>
        <v>134.90276900001169</v>
      </c>
      <c r="Q10" s="56">
        <f t="shared" si="6"/>
        <v>147.40377100013586</v>
      </c>
      <c r="R10" s="56">
        <f t="shared" si="6"/>
        <v>157.74476600010175</v>
      </c>
      <c r="S10" s="56">
        <f t="shared" si="6"/>
        <v>168.08576899998349</v>
      </c>
      <c r="T10" s="56">
        <f t="shared" si="6"/>
        <v>177.670768999995</v>
      </c>
      <c r="U10" s="56">
        <f t="shared" si="6"/>
        <v>179.50676899999752</v>
      </c>
      <c r="V10" s="57">
        <f t="shared" si="6"/>
        <v>179.50677000009284</v>
      </c>
    </row>
    <row r="11" spans="2:22" x14ac:dyDescent="0.3">
      <c r="B11" s="16" t="s">
        <v>105</v>
      </c>
      <c r="C11" s="101">
        <v>27.431989000045188</v>
      </c>
      <c r="D11" s="107">
        <v>13.454088999997246</v>
      </c>
      <c r="E11" s="107">
        <v>2.1491880000015215</v>
      </c>
      <c r="F11" s="107">
        <v>1.5724669999988143</v>
      </c>
      <c r="G11" s="107">
        <v>0.89098800000119471</v>
      </c>
      <c r="H11" s="107">
        <v>0.84238699999952948</v>
      </c>
      <c r="I11" s="107">
        <v>0.79378700000061375</v>
      </c>
      <c r="J11" s="107">
        <v>0.79378799999940497</v>
      </c>
      <c r="K11" s="102">
        <v>0.79378999999976696</v>
      </c>
      <c r="M11" s="82" t="s">
        <v>125</v>
      </c>
      <c r="N11" s="58">
        <f t="shared" ref="N11:V11" si="7">C21+C22</f>
        <v>0</v>
      </c>
      <c r="O11" s="59">
        <f t="shared" si="7"/>
        <v>17.324351838305596</v>
      </c>
      <c r="P11" s="59">
        <f t="shared" si="7"/>
        <v>43.490419783095412</v>
      </c>
      <c r="Q11" s="59">
        <f t="shared" si="7"/>
        <v>47.335994360571299</v>
      </c>
      <c r="R11" s="59">
        <f t="shared" si="7"/>
        <v>55.284804856435883</v>
      </c>
      <c r="S11" s="59">
        <f t="shared" si="7"/>
        <v>66.5535179353963</v>
      </c>
      <c r="T11" s="59">
        <f t="shared" si="7"/>
        <v>77.251584992708231</v>
      </c>
      <c r="U11" s="59">
        <f t="shared" si="7"/>
        <v>75.449449663793501</v>
      </c>
      <c r="V11" s="60">
        <f t="shared" si="7"/>
        <v>78.641655775155755</v>
      </c>
    </row>
    <row r="12" spans="2:22" x14ac:dyDescent="0.3">
      <c r="B12" s="16" t="s">
        <v>106</v>
      </c>
      <c r="C12" s="101">
        <v>0</v>
      </c>
      <c r="D12" s="107">
        <v>17.072009521487821</v>
      </c>
      <c r="E12" s="107">
        <v>24.120719044653939</v>
      </c>
      <c r="F12" s="107">
        <v>24.504427099625076</v>
      </c>
      <c r="G12" s="107">
        <v>25.462556853496832</v>
      </c>
      <c r="H12" s="107">
        <v>25.801098100857761</v>
      </c>
      <c r="I12" s="107">
        <v>26.686490338896874</v>
      </c>
      <c r="J12" s="107">
        <v>26.686445910496289</v>
      </c>
      <c r="K12" s="102">
        <v>26.68725627350301</v>
      </c>
      <c r="M12" s="31"/>
    </row>
    <row r="13" spans="2:22" x14ac:dyDescent="0.3">
      <c r="B13" s="16" t="s">
        <v>107</v>
      </c>
      <c r="C13" s="101">
        <v>90.503987000070751</v>
      </c>
      <c r="D13" s="107">
        <v>68.428789000010454</v>
      </c>
      <c r="E13" s="107">
        <v>56.397588999999897</v>
      </c>
      <c r="F13" s="107">
        <v>52.179109000008047</v>
      </c>
      <c r="G13" s="107">
        <v>47.384988999978049</v>
      </c>
      <c r="H13" s="107">
        <v>44.021867000020997</v>
      </c>
      <c r="I13" s="107">
        <v>40.111187999988864</v>
      </c>
      <c r="J13" s="107">
        <v>40.111187000027563</v>
      </c>
      <c r="K13" s="102">
        <v>40.111187000001721</v>
      </c>
      <c r="M13" s="48" t="s">
        <v>92</v>
      </c>
      <c r="N13" s="89">
        <f>SUM(N4:N11)</f>
        <v>467.67852966059399</v>
      </c>
      <c r="O13" s="84">
        <f t="shared" ref="O13:V13" si="8">SUM(O4:O11)</f>
        <v>507.9951023804332</v>
      </c>
      <c r="P13" s="84">
        <f t="shared" si="8"/>
        <v>553.95093607724618</v>
      </c>
      <c r="Q13" s="84">
        <f t="shared" si="8"/>
        <v>574.04887986522704</v>
      </c>
      <c r="R13" s="84">
        <f t="shared" si="8"/>
        <v>596.07876217536705</v>
      </c>
      <c r="S13" s="84">
        <f t="shared" si="8"/>
        <v>621.40293565924185</v>
      </c>
      <c r="T13" s="84">
        <f t="shared" si="8"/>
        <v>645.33873365831403</v>
      </c>
      <c r="U13" s="84">
        <f t="shared" si="8"/>
        <v>645.26115575920971</v>
      </c>
      <c r="V13" s="85">
        <f t="shared" si="8"/>
        <v>648.43187552969505</v>
      </c>
    </row>
    <row r="14" spans="2:22" x14ac:dyDescent="0.3">
      <c r="B14" s="16" t="s">
        <v>112</v>
      </c>
      <c r="C14" s="101">
        <v>0</v>
      </c>
      <c r="D14" s="107">
        <v>3.1990475901918582</v>
      </c>
      <c r="E14" s="107">
        <v>6.3441242224342984</v>
      </c>
      <c r="F14" s="107">
        <v>8.1312756214493813</v>
      </c>
      <c r="G14" s="107">
        <v>10.091225917700342</v>
      </c>
      <c r="H14" s="107">
        <v>12.115987371567797</v>
      </c>
      <c r="I14" s="107">
        <v>14.286562503664456</v>
      </c>
      <c r="J14" s="107">
        <v>14.286570882300872</v>
      </c>
      <c r="K14" s="102">
        <v>14.286618013161242</v>
      </c>
      <c r="M14" s="31"/>
      <c r="N14" s="32"/>
    </row>
    <row r="15" spans="2:22" x14ac:dyDescent="0.3">
      <c r="B15" s="16" t="s">
        <v>113</v>
      </c>
      <c r="C15" s="101">
        <v>25.811986001152157</v>
      </c>
      <c r="D15" s="107">
        <v>22.396485998257095</v>
      </c>
      <c r="E15" s="107">
        <v>19.034984999359878</v>
      </c>
      <c r="F15" s="107">
        <v>18.975588998888249</v>
      </c>
      <c r="G15" s="107">
        <v>18.743387999978975</v>
      </c>
      <c r="H15" s="107">
        <v>18.17638699868149</v>
      </c>
      <c r="I15" s="107">
        <v>17.463588000237788</v>
      </c>
      <c r="J15" s="107">
        <v>17.463587998876001</v>
      </c>
      <c r="K15" s="102">
        <v>17.463590000287045</v>
      </c>
      <c r="M15" s="31"/>
      <c r="N15" s="32"/>
    </row>
    <row r="16" spans="2:22" x14ac:dyDescent="0.3">
      <c r="B16" s="16" t="s">
        <v>108</v>
      </c>
      <c r="C16" s="101">
        <v>3.8776676280648896E-2</v>
      </c>
      <c r="D16" s="107">
        <v>3.0228614503092692</v>
      </c>
      <c r="E16" s="107">
        <v>6.9417497241361534</v>
      </c>
      <c r="F16" s="107">
        <v>14.694765321322567</v>
      </c>
      <c r="G16" s="107">
        <v>26.818346964974019</v>
      </c>
      <c r="H16" s="107">
        <v>42.32296063906557</v>
      </c>
      <c r="I16" s="107">
        <v>61.208305415343162</v>
      </c>
      <c r="J16" s="107">
        <v>61.208467028132453</v>
      </c>
      <c r="K16" s="102">
        <v>61.212940085895021</v>
      </c>
      <c r="M16" s="31"/>
    </row>
    <row r="17" spans="2:22" x14ac:dyDescent="0.3">
      <c r="B17" s="16" t="s">
        <v>109</v>
      </c>
      <c r="C17" s="101">
        <v>0.28506531209809693</v>
      </c>
      <c r="D17" s="107">
        <v>7.0676181509642406</v>
      </c>
      <c r="E17" s="107">
        <v>12.915180105255548</v>
      </c>
      <c r="F17" s="107">
        <v>22.078130716851888</v>
      </c>
      <c r="G17" s="107">
        <v>26.861997064900141</v>
      </c>
      <c r="H17" s="107">
        <v>28.26044135129623</v>
      </c>
      <c r="I17" s="107">
        <v>26.273462588458163</v>
      </c>
      <c r="J17" s="107">
        <v>26.273464587814338</v>
      </c>
      <c r="K17" s="102">
        <v>26.273461594343175</v>
      </c>
      <c r="M17" t="s">
        <v>128</v>
      </c>
      <c r="N17" s="113" t="s">
        <v>93</v>
      </c>
      <c r="O17" s="114"/>
      <c r="P17" s="114"/>
      <c r="Q17" s="114"/>
      <c r="R17" s="114"/>
      <c r="S17" s="114"/>
      <c r="T17" s="114"/>
      <c r="U17" s="114"/>
      <c r="V17" s="115"/>
    </row>
    <row r="18" spans="2:22" x14ac:dyDescent="0.3">
      <c r="B18" s="16" t="s">
        <v>114</v>
      </c>
      <c r="C18" s="101">
        <v>25.480347999999172</v>
      </c>
      <c r="D18" s="107">
        <v>42.972859000030851</v>
      </c>
      <c r="E18" s="107">
        <v>63.633594999961986</v>
      </c>
      <c r="F18" s="107">
        <v>65.430446000014058</v>
      </c>
      <c r="G18" s="107">
        <v>66.97079300003206</v>
      </c>
      <c r="H18" s="107">
        <v>68.254644999962949</v>
      </c>
      <c r="I18" s="107">
        <v>69.281994000015914</v>
      </c>
      <c r="J18" s="107">
        <v>69.281994000015914</v>
      </c>
      <c r="K18" s="102">
        <v>69.281994000015914</v>
      </c>
      <c r="M18" s="106" t="s">
        <v>117</v>
      </c>
      <c r="N18" s="30">
        <v>2020</v>
      </c>
      <c r="O18" s="27">
        <v>2025</v>
      </c>
      <c r="P18" s="27">
        <v>2030</v>
      </c>
      <c r="Q18" s="27">
        <v>2035</v>
      </c>
      <c r="R18" s="27">
        <v>2040</v>
      </c>
      <c r="S18" s="27">
        <v>2045</v>
      </c>
      <c r="T18" s="27">
        <v>2050</v>
      </c>
      <c r="U18" s="27">
        <v>2055</v>
      </c>
      <c r="V18" s="28">
        <v>2060</v>
      </c>
    </row>
    <row r="19" spans="2:22" x14ac:dyDescent="0.3">
      <c r="B19" s="16" t="s">
        <v>115</v>
      </c>
      <c r="C19" s="101">
        <v>101.92140700002193</v>
      </c>
      <c r="D19" s="107">
        <v>100.27001299996847</v>
      </c>
      <c r="E19" s="107">
        <v>95.450394000057216</v>
      </c>
      <c r="F19" s="107">
        <v>88.523544999965026</v>
      </c>
      <c r="G19" s="107">
        <v>81.853192999961379</v>
      </c>
      <c r="H19" s="107">
        <v>75.43934299995091</v>
      </c>
      <c r="I19" s="107">
        <v>69.281994000015914</v>
      </c>
      <c r="J19" s="107">
        <v>69.281994000015914</v>
      </c>
      <c r="K19" s="102">
        <v>69.281994000015914</v>
      </c>
      <c r="M19" s="80" t="s">
        <v>62</v>
      </c>
      <c r="N19" s="54">
        <f>C4+C6+C8</f>
        <v>0</v>
      </c>
      <c r="O19" s="55">
        <f t="shared" ref="O19:V19" si="9">D4+D6+D8</f>
        <v>8.1285902414862328</v>
      </c>
      <c r="P19" s="55">
        <f t="shared" si="9"/>
        <v>17.327137242869124</v>
      </c>
      <c r="Q19" s="55">
        <f t="shared" si="9"/>
        <v>19.570329146811421</v>
      </c>
      <c r="R19" s="55">
        <f t="shared" si="9"/>
        <v>21.401880703560035</v>
      </c>
      <c r="S19" s="55">
        <f t="shared" si="9"/>
        <v>22.249102447559064</v>
      </c>
      <c r="T19" s="55">
        <f t="shared" si="9"/>
        <v>22.516860639697814</v>
      </c>
      <c r="U19" s="55">
        <f t="shared" si="9"/>
        <v>22.46806113436929</v>
      </c>
      <c r="V19" s="79">
        <f t="shared" si="9"/>
        <v>22.456508787603958</v>
      </c>
    </row>
    <row r="20" spans="2:22" x14ac:dyDescent="0.3">
      <c r="B20" s="16" t="s">
        <v>116</v>
      </c>
      <c r="C20" s="101">
        <v>135.43197799998015</v>
      </c>
      <c r="D20" s="107">
        <v>136.78736900011191</v>
      </c>
      <c r="E20" s="107">
        <v>134.90276900001169</v>
      </c>
      <c r="F20" s="107">
        <v>147.40377100013586</v>
      </c>
      <c r="G20" s="107">
        <v>157.74476600010175</v>
      </c>
      <c r="H20" s="107">
        <v>168.08576899998349</v>
      </c>
      <c r="I20" s="107">
        <v>177.670768999995</v>
      </c>
      <c r="J20" s="107">
        <v>179.50676899999752</v>
      </c>
      <c r="K20" s="102">
        <v>179.50677000009284</v>
      </c>
      <c r="M20" s="81" t="s">
        <v>112</v>
      </c>
      <c r="N20" s="53">
        <f>C14</f>
        <v>0</v>
      </c>
      <c r="O20" s="56">
        <f t="shared" ref="O20:V20" si="10">D14</f>
        <v>3.1990475901918582</v>
      </c>
      <c r="P20" s="56">
        <f t="shared" si="10"/>
        <v>6.3441242224342984</v>
      </c>
      <c r="Q20" s="56">
        <f t="shared" si="10"/>
        <v>8.1312756214493813</v>
      </c>
      <c r="R20" s="56">
        <f t="shared" si="10"/>
        <v>10.091225917700342</v>
      </c>
      <c r="S20" s="56">
        <f t="shared" si="10"/>
        <v>12.115987371567797</v>
      </c>
      <c r="T20" s="56">
        <f t="shared" si="10"/>
        <v>14.286562503664456</v>
      </c>
      <c r="U20" s="56">
        <f t="shared" si="10"/>
        <v>14.286570882300872</v>
      </c>
      <c r="V20" s="57">
        <f t="shared" si="10"/>
        <v>14.286618013161242</v>
      </c>
    </row>
    <row r="21" spans="2:22" x14ac:dyDescent="0.3">
      <c r="B21" s="16" t="s">
        <v>118</v>
      </c>
      <c r="C21" s="101">
        <v>0</v>
      </c>
      <c r="D21" s="107">
        <v>2.1751409618E-10</v>
      </c>
      <c r="E21" s="107">
        <v>9.5686756410388707</v>
      </c>
      <c r="F21" s="107">
        <v>12.045330336481305</v>
      </c>
      <c r="G21" s="107">
        <v>18.064942570855504</v>
      </c>
      <c r="H21" s="107">
        <v>27.060795474214007</v>
      </c>
      <c r="I21" s="107">
        <v>35.580879562195349</v>
      </c>
      <c r="J21" s="107">
        <v>33.850545067615371</v>
      </c>
      <c r="K21" s="102">
        <v>36.352184816442033</v>
      </c>
      <c r="M21" s="81" t="s">
        <v>129</v>
      </c>
      <c r="N21" s="53">
        <f>C10+C12</f>
        <v>0</v>
      </c>
      <c r="O21" s="56">
        <f t="shared" ref="O21:V21" si="11">D10+D12</f>
        <v>28.058556459915895</v>
      </c>
      <c r="P21" s="56">
        <f t="shared" si="11"/>
        <v>43.426115226360885</v>
      </c>
      <c r="Q21" s="56">
        <f t="shared" si="11"/>
        <v>42.552993218641234</v>
      </c>
      <c r="R21" s="56">
        <f t="shared" si="11"/>
        <v>42.358809815391453</v>
      </c>
      <c r="S21" s="56">
        <f t="shared" si="11"/>
        <v>41.775948977246003</v>
      </c>
      <c r="T21" s="56">
        <f t="shared" si="11"/>
        <v>41.740298447140233</v>
      </c>
      <c r="U21" s="56">
        <f t="shared" si="11"/>
        <v>41.740230914354896</v>
      </c>
      <c r="V21" s="57">
        <f t="shared" si="11"/>
        <v>41.741898127282482</v>
      </c>
    </row>
    <row r="22" spans="2:22" x14ac:dyDescent="0.3">
      <c r="B22" s="26" t="s">
        <v>132</v>
      </c>
      <c r="C22" s="103">
        <v>0</v>
      </c>
      <c r="D22" s="104">
        <v>17.324351838088081</v>
      </c>
      <c r="E22" s="104">
        <v>33.921744142056539</v>
      </c>
      <c r="F22" s="104">
        <v>35.290664024089992</v>
      </c>
      <c r="G22" s="104">
        <v>37.219862285580383</v>
      </c>
      <c r="H22" s="104">
        <v>39.492722461182289</v>
      </c>
      <c r="I22" s="104">
        <v>41.670705430512882</v>
      </c>
      <c r="J22" s="104">
        <v>41.598904596178137</v>
      </c>
      <c r="K22" s="105">
        <v>42.289470958713714</v>
      </c>
      <c r="M22" s="81" t="s">
        <v>130</v>
      </c>
      <c r="N22" s="53">
        <f>C16</f>
        <v>3.8776676280648896E-2</v>
      </c>
      <c r="O22" s="56">
        <f t="shared" ref="O22:V22" si="12">D16</f>
        <v>3.0228614503092692</v>
      </c>
      <c r="P22" s="56">
        <f t="shared" si="12"/>
        <v>6.9417497241361534</v>
      </c>
      <c r="Q22" s="56">
        <f t="shared" si="12"/>
        <v>14.694765321322567</v>
      </c>
      <c r="R22" s="56">
        <f t="shared" si="12"/>
        <v>26.818346964974019</v>
      </c>
      <c r="S22" s="56">
        <f t="shared" si="12"/>
        <v>42.32296063906557</v>
      </c>
      <c r="T22" s="56">
        <f t="shared" si="12"/>
        <v>61.208305415343162</v>
      </c>
      <c r="U22" s="56">
        <f t="shared" si="12"/>
        <v>61.208467028132453</v>
      </c>
      <c r="V22" s="57">
        <f t="shared" si="12"/>
        <v>61.212940085895021</v>
      </c>
    </row>
    <row r="23" spans="2:22" x14ac:dyDescent="0.3">
      <c r="M23" s="81" t="s">
        <v>114</v>
      </c>
      <c r="N23" s="53">
        <f>C18</f>
        <v>25.480347999999172</v>
      </c>
      <c r="O23" s="56">
        <f t="shared" ref="O23:V23" si="13">D18</f>
        <v>42.972859000030851</v>
      </c>
      <c r="P23" s="56">
        <f t="shared" si="13"/>
        <v>63.633594999961986</v>
      </c>
      <c r="Q23" s="56">
        <f t="shared" si="13"/>
        <v>65.430446000014058</v>
      </c>
      <c r="R23" s="56">
        <f t="shared" si="13"/>
        <v>66.97079300003206</v>
      </c>
      <c r="S23" s="56">
        <f t="shared" si="13"/>
        <v>68.254644999962949</v>
      </c>
      <c r="T23" s="56">
        <f t="shared" si="13"/>
        <v>69.281994000015914</v>
      </c>
      <c r="U23" s="56">
        <f t="shared" si="13"/>
        <v>69.281994000015914</v>
      </c>
      <c r="V23" s="57">
        <f t="shared" si="13"/>
        <v>69.281994000015914</v>
      </c>
    </row>
    <row r="24" spans="2:22" x14ac:dyDescent="0.3">
      <c r="B24" s="33" t="s">
        <v>140</v>
      </c>
      <c r="C24" s="30">
        <v>2020</v>
      </c>
      <c r="D24" s="27">
        <v>2025</v>
      </c>
      <c r="E24" s="27">
        <v>2030</v>
      </c>
      <c r="F24" s="27">
        <v>2035</v>
      </c>
      <c r="G24" s="27">
        <v>2040</v>
      </c>
      <c r="H24" s="27">
        <v>2045</v>
      </c>
      <c r="I24" s="27">
        <v>2050</v>
      </c>
      <c r="J24" s="27">
        <v>2055</v>
      </c>
      <c r="K24" s="28">
        <v>2060</v>
      </c>
      <c r="M24" s="81" t="s">
        <v>131</v>
      </c>
      <c r="N24" s="53">
        <f>C5+C7+C11+C13+C15+C17+C19+C20+C9</f>
        <v>442.15940498431405</v>
      </c>
      <c r="O24" s="56">
        <f t="shared" ref="O24:V24" si="14">D5+D7+D11+D13+D15+D17+D19+D20+D9</f>
        <v>405.28883580019357</v>
      </c>
      <c r="P24" s="56">
        <f t="shared" si="14"/>
        <v>372.78779487838835</v>
      </c>
      <c r="Q24" s="56">
        <f t="shared" si="14"/>
        <v>376.3330761964171</v>
      </c>
      <c r="R24" s="56">
        <f t="shared" si="14"/>
        <v>373.15290091727309</v>
      </c>
      <c r="S24" s="56">
        <f t="shared" si="14"/>
        <v>368.13077328844423</v>
      </c>
      <c r="T24" s="56">
        <f t="shared" si="14"/>
        <v>359.05312765974418</v>
      </c>
      <c r="U24" s="56">
        <f t="shared" si="14"/>
        <v>360.82638213624267</v>
      </c>
      <c r="V24" s="57">
        <f t="shared" si="14"/>
        <v>360.8102607405807</v>
      </c>
    </row>
    <row r="25" spans="2:22" ht="15" customHeight="1" x14ac:dyDescent="0.3">
      <c r="B25" s="17" t="s">
        <v>64</v>
      </c>
      <c r="C25" s="29">
        <v>3.7753834745867709</v>
      </c>
      <c r="D25" s="24">
        <v>3.7906408664516738</v>
      </c>
      <c r="E25" s="24">
        <v>4.7371471144473905</v>
      </c>
      <c r="F25" s="24">
        <v>10.03940567940162</v>
      </c>
      <c r="G25" s="24">
        <v>11.71518537063884</v>
      </c>
      <c r="H25" s="24">
        <v>12.557574320592883</v>
      </c>
      <c r="I25" s="24">
        <v>13.147500069631009</v>
      </c>
      <c r="J25" s="24">
        <v>13.605397311833967</v>
      </c>
      <c r="K25" s="25">
        <v>13.868483948427649</v>
      </c>
      <c r="M25" s="81" t="str">
        <f>B21</f>
        <v>Electrolyseurs optimisés</v>
      </c>
      <c r="N25" s="53">
        <f>C21</f>
        <v>0</v>
      </c>
      <c r="O25" s="56">
        <f t="shared" ref="O25:V26" si="15">D21</f>
        <v>2.1751409618E-10</v>
      </c>
      <c r="P25" s="56">
        <f t="shared" si="15"/>
        <v>9.5686756410388707</v>
      </c>
      <c r="Q25" s="56">
        <f t="shared" si="15"/>
        <v>12.045330336481305</v>
      </c>
      <c r="R25" s="56">
        <f t="shared" si="15"/>
        <v>18.064942570855504</v>
      </c>
      <c r="S25" s="56">
        <f t="shared" si="15"/>
        <v>27.060795474214007</v>
      </c>
      <c r="T25" s="56">
        <f t="shared" si="15"/>
        <v>35.580879562195349</v>
      </c>
      <c r="U25" s="56">
        <f t="shared" si="15"/>
        <v>33.850545067615371</v>
      </c>
      <c r="V25" s="57">
        <f t="shared" si="15"/>
        <v>36.352184816442033</v>
      </c>
    </row>
    <row r="26" spans="2:22" ht="15" customHeight="1" x14ac:dyDescent="0.3">
      <c r="B26" s="19" t="s">
        <v>63</v>
      </c>
      <c r="C26" s="21">
        <v>1.009545255941716E-6</v>
      </c>
      <c r="D26" s="22">
        <v>1.2120279206774939E-6</v>
      </c>
      <c r="E26" s="22">
        <v>1.7444914641219221E-6</v>
      </c>
      <c r="F26" s="22">
        <v>0.74188565211783453</v>
      </c>
      <c r="G26" s="22">
        <v>0.85500717784071256</v>
      </c>
      <c r="H26" s="22">
        <v>0.88435067351001695</v>
      </c>
      <c r="I26" s="22">
        <v>0.91886786013299926</v>
      </c>
      <c r="J26" s="22">
        <v>1.5391221837869518E-5</v>
      </c>
      <c r="K26" s="23">
        <v>4.5868647176368994E-2</v>
      </c>
      <c r="M26" s="82" t="str">
        <f>B22</f>
        <v>Electrolyseurs quasi-base</v>
      </c>
      <c r="N26" s="58">
        <f>C22</f>
        <v>0</v>
      </c>
      <c r="O26" s="59">
        <f t="shared" si="15"/>
        <v>17.324351838088081</v>
      </c>
      <c r="P26" s="59">
        <f t="shared" si="15"/>
        <v>33.921744142056539</v>
      </c>
      <c r="Q26" s="59">
        <f t="shared" si="15"/>
        <v>35.290664024089992</v>
      </c>
      <c r="R26" s="59">
        <f t="shared" si="15"/>
        <v>37.219862285580383</v>
      </c>
      <c r="S26" s="59">
        <f t="shared" si="15"/>
        <v>39.492722461182289</v>
      </c>
      <c r="T26" s="59">
        <f t="shared" si="15"/>
        <v>41.670705430512882</v>
      </c>
      <c r="U26" s="59">
        <f t="shared" si="15"/>
        <v>41.598904596178137</v>
      </c>
      <c r="V26" s="60">
        <f t="shared" si="15"/>
        <v>42.289470958713714</v>
      </c>
    </row>
    <row r="27" spans="2:22" ht="15" customHeight="1" x14ac:dyDescent="0.3"/>
    <row r="28" spans="2:22" ht="15" customHeight="1" x14ac:dyDescent="0.3">
      <c r="M28" s="47" t="s">
        <v>142</v>
      </c>
      <c r="N28" s="89">
        <v>0</v>
      </c>
      <c r="O28" s="84">
        <v>0.81918836231712899</v>
      </c>
      <c r="P28" s="84">
        <v>2.4275855559987201</v>
      </c>
      <c r="Q28" s="84">
        <v>2.6477655792705099</v>
      </c>
      <c r="R28" s="84">
        <v>2.8609384129533399</v>
      </c>
      <c r="S28" s="84">
        <v>2.9122657311248199</v>
      </c>
      <c r="T28" s="84">
        <v>3.1747044489323302</v>
      </c>
      <c r="U28" s="84">
        <v>3.6814608431311098</v>
      </c>
      <c r="V28" s="85">
        <v>3.7850593011712799</v>
      </c>
    </row>
  </sheetData>
  <mergeCells count="3">
    <mergeCell ref="C2:K2"/>
    <mergeCell ref="N2:V2"/>
    <mergeCell ref="N17:V1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K24"/>
  <sheetViews>
    <sheetView zoomScale="70" zoomScaleNormal="70" workbookViewId="0">
      <selection activeCell="O23" sqref="O23"/>
    </sheetView>
  </sheetViews>
  <sheetFormatPr baseColWidth="10" defaultRowHeight="14.4" x14ac:dyDescent="0.3"/>
  <cols>
    <col min="1" max="1" width="3.77734375" customWidth="1"/>
    <col min="2" max="2" width="49.21875" customWidth="1"/>
    <col min="3" max="3" width="17" customWidth="1"/>
  </cols>
  <sheetData>
    <row r="1" spans="2:11" x14ac:dyDescent="0.3"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34" t="s">
        <v>135</v>
      </c>
      <c r="C2" s="30">
        <v>2020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  <c r="J2" s="27">
        <v>2055</v>
      </c>
      <c r="K2" s="28">
        <v>2060</v>
      </c>
    </row>
    <row r="3" spans="2:11" x14ac:dyDescent="0.3">
      <c r="B3" s="35" t="s">
        <v>49</v>
      </c>
      <c r="C3" s="37">
        <v>99.080171100122797</v>
      </c>
      <c r="D3" s="38">
        <v>118.176454609437</v>
      </c>
      <c r="E3" s="38">
        <v>121.70295626389</v>
      </c>
      <c r="F3" s="38">
        <v>123.120943350963</v>
      </c>
      <c r="G3" s="38">
        <v>130.844646796494</v>
      </c>
      <c r="H3" s="38">
        <v>132.53680204170101</v>
      </c>
      <c r="I3" s="38">
        <v>136.973883476221</v>
      </c>
      <c r="J3" s="38">
        <v>139.51266924432099</v>
      </c>
      <c r="K3" s="39">
        <v>164.92898041094799</v>
      </c>
    </row>
    <row r="4" spans="2:11" x14ac:dyDescent="0.3">
      <c r="B4" s="36" t="s">
        <v>48</v>
      </c>
      <c r="C4" s="40">
        <v>17.331930645014697</v>
      </c>
      <c r="D4" s="41">
        <v>24.281546268019699</v>
      </c>
      <c r="E4" s="41">
        <v>40.213506000456604</v>
      </c>
      <c r="F4" s="41">
        <v>61.730930401155</v>
      </c>
      <c r="G4" s="41">
        <v>81.525842770724708</v>
      </c>
      <c r="H4" s="41">
        <v>106.172581857089</v>
      </c>
      <c r="I4" s="41">
        <v>135.20641588103399</v>
      </c>
      <c r="J4" s="41">
        <v>159.241330559581</v>
      </c>
      <c r="K4" s="42">
        <v>161.96859931106499</v>
      </c>
    </row>
    <row r="5" spans="2:11" x14ac:dyDescent="0.3">
      <c r="B5" s="34" t="s">
        <v>50</v>
      </c>
      <c r="C5" s="40">
        <f>C3-C4</f>
        <v>81.748240455108103</v>
      </c>
      <c r="D5" s="41">
        <f t="shared" ref="D5:K5" si="0">D3-D4</f>
        <v>93.894908341417306</v>
      </c>
      <c r="E5" s="41">
        <f t="shared" si="0"/>
        <v>81.489450263433397</v>
      </c>
      <c r="F5" s="41">
        <f t="shared" si="0"/>
        <v>61.390012949808003</v>
      </c>
      <c r="G5" s="41">
        <f t="shared" si="0"/>
        <v>49.318804025769296</v>
      </c>
      <c r="H5" s="41">
        <f t="shared" si="0"/>
        <v>26.364220184612009</v>
      </c>
      <c r="I5" s="41">
        <f t="shared" si="0"/>
        <v>1.7674675951870142</v>
      </c>
      <c r="J5" s="41">
        <f t="shared" si="0"/>
        <v>-19.728661315260013</v>
      </c>
      <c r="K5" s="42">
        <f t="shared" si="0"/>
        <v>2.9603810998829942</v>
      </c>
    </row>
    <row r="8" spans="2:11" x14ac:dyDescent="0.3">
      <c r="C8" s="113" t="s">
        <v>94</v>
      </c>
      <c r="D8" s="114"/>
      <c r="E8" s="114"/>
      <c r="F8" s="114"/>
      <c r="G8" s="114"/>
      <c r="H8" s="114"/>
      <c r="I8" s="114"/>
      <c r="J8" s="114"/>
      <c r="K8" s="115"/>
    </row>
    <row r="9" spans="2:11" x14ac:dyDescent="0.3">
      <c r="B9" s="48" t="s">
        <v>48</v>
      </c>
      <c r="C9" s="27">
        <v>2020</v>
      </c>
      <c r="D9" s="27">
        <v>2025</v>
      </c>
      <c r="E9" s="27">
        <v>2030</v>
      </c>
      <c r="F9" s="27">
        <v>2035</v>
      </c>
      <c r="G9" s="27">
        <v>2040</v>
      </c>
      <c r="H9" s="27">
        <v>2045</v>
      </c>
      <c r="I9" s="27">
        <v>2050</v>
      </c>
      <c r="J9" s="27">
        <v>2055</v>
      </c>
      <c r="K9" s="28">
        <v>2060</v>
      </c>
    </row>
    <row r="10" spans="2:11" x14ac:dyDescent="0.3">
      <c r="B10" s="17" t="s">
        <v>51</v>
      </c>
      <c r="C10" s="90">
        <v>4.1000000000000005</v>
      </c>
      <c r="D10" s="66">
        <v>5.548</v>
      </c>
      <c r="E10" s="66">
        <v>7</v>
      </c>
      <c r="F10" s="66">
        <v>9</v>
      </c>
      <c r="G10" s="66">
        <v>11</v>
      </c>
      <c r="H10" s="66">
        <v>13</v>
      </c>
      <c r="I10" s="66">
        <v>15.000000000000002</v>
      </c>
      <c r="J10" s="66">
        <v>17</v>
      </c>
      <c r="K10" s="67">
        <v>19</v>
      </c>
    </row>
    <row r="11" spans="2:11" x14ac:dyDescent="0.3">
      <c r="B11" s="18" t="s">
        <v>52</v>
      </c>
      <c r="C11" s="91">
        <v>2.6</v>
      </c>
      <c r="D11" s="68">
        <v>3.8000000000000003</v>
      </c>
      <c r="E11" s="68">
        <v>5</v>
      </c>
      <c r="F11" s="68">
        <v>6.25</v>
      </c>
      <c r="G11" s="68">
        <v>7.5000000000000009</v>
      </c>
      <c r="H11" s="68">
        <v>8.75</v>
      </c>
      <c r="I11" s="68">
        <v>10</v>
      </c>
      <c r="J11" s="68">
        <v>11.25</v>
      </c>
      <c r="K11" s="69">
        <v>12.5</v>
      </c>
    </row>
    <row r="12" spans="2:11" x14ac:dyDescent="0.3">
      <c r="B12" s="18" t="s">
        <v>95</v>
      </c>
      <c r="C12" s="91">
        <v>1.31</v>
      </c>
      <c r="D12" s="68">
        <v>1.6540000000000001</v>
      </c>
      <c r="E12" s="68">
        <v>2</v>
      </c>
      <c r="F12" s="68">
        <v>2.5</v>
      </c>
      <c r="G12" s="68">
        <v>3</v>
      </c>
      <c r="H12" s="68">
        <v>3.5</v>
      </c>
      <c r="I12" s="68">
        <v>4</v>
      </c>
      <c r="J12" s="68">
        <v>4.5</v>
      </c>
      <c r="K12" s="69">
        <v>5</v>
      </c>
    </row>
    <row r="13" spans="2:11" x14ac:dyDescent="0.3">
      <c r="B13" s="18" t="s">
        <v>96</v>
      </c>
      <c r="C13" s="91">
        <v>1.3</v>
      </c>
      <c r="D13" s="68">
        <v>1.3</v>
      </c>
      <c r="E13" s="68">
        <v>1.3</v>
      </c>
      <c r="F13" s="68">
        <v>1.9750000000000001</v>
      </c>
      <c r="G13" s="68">
        <v>2.6500000000000004</v>
      </c>
      <c r="H13" s="68">
        <v>3.3250000000000002</v>
      </c>
      <c r="I13" s="68">
        <v>4</v>
      </c>
      <c r="J13" s="68">
        <v>4.6750000000000007</v>
      </c>
      <c r="K13" s="69">
        <v>5.3500000000000005</v>
      </c>
    </row>
    <row r="14" spans="2:11" x14ac:dyDescent="0.3">
      <c r="B14" s="18" t="s">
        <v>53</v>
      </c>
      <c r="C14" s="92">
        <v>2</v>
      </c>
      <c r="D14" s="93">
        <v>4.5</v>
      </c>
      <c r="E14" s="93">
        <v>7</v>
      </c>
      <c r="F14" s="93">
        <v>8.25</v>
      </c>
      <c r="G14" s="93">
        <v>9.5</v>
      </c>
      <c r="H14" s="93">
        <v>10.75</v>
      </c>
      <c r="I14" s="93">
        <v>12</v>
      </c>
      <c r="J14" s="93">
        <v>13.25</v>
      </c>
      <c r="K14" s="94">
        <v>14.500000000000002</v>
      </c>
    </row>
    <row r="15" spans="2:11" x14ac:dyDescent="0.3">
      <c r="B15" s="45" t="s">
        <v>36</v>
      </c>
      <c r="C15" s="59">
        <f>SUM(C10:C14)</f>
        <v>11.310000000000002</v>
      </c>
      <c r="D15" s="59">
        <f t="shared" ref="D15:K15" si="1">SUM(D10:D14)</f>
        <v>16.802</v>
      </c>
      <c r="E15" s="59">
        <f t="shared" si="1"/>
        <v>22.3</v>
      </c>
      <c r="F15" s="59">
        <f t="shared" si="1"/>
        <v>27.975000000000001</v>
      </c>
      <c r="G15" s="59">
        <f t="shared" si="1"/>
        <v>33.65</v>
      </c>
      <c r="H15" s="59">
        <f t="shared" si="1"/>
        <v>39.325000000000003</v>
      </c>
      <c r="I15" s="59">
        <f t="shared" si="1"/>
        <v>45</v>
      </c>
      <c r="J15" s="59">
        <f t="shared" si="1"/>
        <v>50.674999999999997</v>
      </c>
      <c r="K15" s="60">
        <f t="shared" si="1"/>
        <v>56.35</v>
      </c>
    </row>
    <row r="17" spans="2:11" x14ac:dyDescent="0.3">
      <c r="C17" s="113" t="s">
        <v>94</v>
      </c>
      <c r="D17" s="114"/>
      <c r="E17" s="114"/>
      <c r="F17" s="114"/>
      <c r="G17" s="114"/>
      <c r="H17" s="114"/>
      <c r="I17" s="114"/>
      <c r="J17" s="114"/>
      <c r="K17" s="115"/>
    </row>
    <row r="18" spans="2:11" x14ac:dyDescent="0.3">
      <c r="B18" s="48" t="s">
        <v>49</v>
      </c>
      <c r="C18" s="27">
        <v>2020</v>
      </c>
      <c r="D18" s="27">
        <v>2025</v>
      </c>
      <c r="E18" s="27">
        <v>2030</v>
      </c>
      <c r="F18" s="27">
        <v>2035</v>
      </c>
      <c r="G18" s="27">
        <v>2040</v>
      </c>
      <c r="H18" s="27">
        <v>2045</v>
      </c>
      <c r="I18" s="27">
        <v>2050</v>
      </c>
      <c r="J18" s="27">
        <v>2055</v>
      </c>
      <c r="K18" s="28">
        <v>2060</v>
      </c>
    </row>
    <row r="19" spans="2:11" x14ac:dyDescent="0.3">
      <c r="B19" s="17" t="s">
        <v>51</v>
      </c>
      <c r="C19" s="90">
        <v>5.48</v>
      </c>
      <c r="D19" s="66">
        <v>6.9280000000000008</v>
      </c>
      <c r="E19" s="66">
        <v>8.3800000000000008</v>
      </c>
      <c r="F19" s="66">
        <v>10.38</v>
      </c>
      <c r="G19" s="66">
        <v>12.38</v>
      </c>
      <c r="H19" s="66">
        <v>14.38</v>
      </c>
      <c r="I19" s="66">
        <v>16.380000000000003</v>
      </c>
      <c r="J19" s="66">
        <v>18.380000000000003</v>
      </c>
      <c r="K19" s="67">
        <v>20.380000000000003</v>
      </c>
    </row>
    <row r="20" spans="2:11" x14ac:dyDescent="0.3">
      <c r="B20" s="18" t="s">
        <v>52</v>
      </c>
      <c r="C20" s="91">
        <v>2.8000000000000003</v>
      </c>
      <c r="D20" s="68">
        <v>4</v>
      </c>
      <c r="E20" s="68">
        <v>5.2</v>
      </c>
      <c r="F20" s="68">
        <v>6.45</v>
      </c>
      <c r="G20" s="68">
        <v>7.7</v>
      </c>
      <c r="H20" s="68">
        <v>8.9500000000000011</v>
      </c>
      <c r="I20" s="68">
        <v>10.200000000000001</v>
      </c>
      <c r="J20" s="68">
        <v>11.450000000000001</v>
      </c>
      <c r="K20" s="69">
        <v>12.700000000000001</v>
      </c>
    </row>
    <row r="21" spans="2:11" x14ac:dyDescent="0.3">
      <c r="B21" s="18" t="s">
        <v>95</v>
      </c>
      <c r="C21" s="91">
        <v>3.2</v>
      </c>
      <c r="D21" s="68">
        <v>3.544</v>
      </c>
      <c r="E21" s="68">
        <v>3.89</v>
      </c>
      <c r="F21" s="68">
        <v>4.3900000000000006</v>
      </c>
      <c r="G21" s="68">
        <v>4.8900000000000006</v>
      </c>
      <c r="H21" s="68">
        <v>5.3900000000000006</v>
      </c>
      <c r="I21" s="68">
        <v>5.8900000000000006</v>
      </c>
      <c r="J21" s="68">
        <v>6.3900000000000006</v>
      </c>
      <c r="K21" s="69">
        <v>6.8900000000000006</v>
      </c>
    </row>
    <row r="22" spans="2:11" x14ac:dyDescent="0.3">
      <c r="B22" s="18" t="s">
        <v>96</v>
      </c>
      <c r="C22" s="91">
        <v>3.1500000000000004</v>
      </c>
      <c r="D22" s="68">
        <v>3.1500000000000004</v>
      </c>
      <c r="E22" s="68">
        <v>3.1500000000000004</v>
      </c>
      <c r="F22" s="68">
        <v>3.8250000000000002</v>
      </c>
      <c r="G22" s="68">
        <v>4.5</v>
      </c>
      <c r="H22" s="68">
        <v>5.1750000000000007</v>
      </c>
      <c r="I22" s="68">
        <v>5.8500000000000005</v>
      </c>
      <c r="J22" s="68">
        <v>6.5250000000000004</v>
      </c>
      <c r="K22" s="69">
        <v>7.2</v>
      </c>
    </row>
    <row r="23" spans="2:11" x14ac:dyDescent="0.3">
      <c r="B23" s="18" t="s">
        <v>53</v>
      </c>
      <c r="C23" s="92">
        <v>2</v>
      </c>
      <c r="D23" s="93">
        <v>4.5</v>
      </c>
      <c r="E23" s="93">
        <v>7</v>
      </c>
      <c r="F23" s="93">
        <v>8.25</v>
      </c>
      <c r="G23" s="93">
        <v>9.5</v>
      </c>
      <c r="H23" s="93">
        <v>10.75</v>
      </c>
      <c r="I23" s="93">
        <v>12</v>
      </c>
      <c r="J23" s="93">
        <v>13.25</v>
      </c>
      <c r="K23" s="94">
        <v>14.500000000000002</v>
      </c>
    </row>
    <row r="24" spans="2:11" x14ac:dyDescent="0.3">
      <c r="B24" s="45" t="s">
        <v>36</v>
      </c>
      <c r="C24" s="59">
        <f t="shared" ref="C24:K24" si="2">SUM(C19:C23)</f>
        <v>16.630000000000003</v>
      </c>
      <c r="D24" s="59">
        <f t="shared" si="2"/>
        <v>22.122</v>
      </c>
      <c r="E24" s="59">
        <f t="shared" si="2"/>
        <v>27.620000000000005</v>
      </c>
      <c r="F24" s="59">
        <f t="shared" si="2"/>
        <v>33.295000000000002</v>
      </c>
      <c r="G24" s="59">
        <f t="shared" si="2"/>
        <v>38.97</v>
      </c>
      <c r="H24" s="59">
        <f t="shared" si="2"/>
        <v>44.645000000000003</v>
      </c>
      <c r="I24" s="59">
        <f t="shared" si="2"/>
        <v>50.320000000000007</v>
      </c>
      <c r="J24" s="59">
        <f t="shared" si="2"/>
        <v>55.995000000000005</v>
      </c>
      <c r="K24" s="60">
        <f t="shared" si="2"/>
        <v>61.670000000000009</v>
      </c>
    </row>
  </sheetData>
  <mergeCells count="2">
    <mergeCell ref="C8:K8"/>
    <mergeCell ref="C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B1:K4"/>
  <sheetViews>
    <sheetView zoomScale="70" zoomScaleNormal="70" workbookViewId="0">
      <selection activeCell="E11" sqref="E11"/>
    </sheetView>
  </sheetViews>
  <sheetFormatPr baseColWidth="10" defaultRowHeight="14.4" x14ac:dyDescent="0.3"/>
  <cols>
    <col min="1" max="1" width="3" customWidth="1"/>
    <col min="2" max="2" width="26.5546875" bestFit="1" customWidth="1"/>
    <col min="4" max="4" width="16" customWidth="1"/>
    <col min="5" max="5" width="14.77734375" customWidth="1"/>
    <col min="6" max="6" width="18.21875" customWidth="1"/>
    <col min="7" max="7" width="14.21875" customWidth="1"/>
    <col min="8" max="8" width="16" customWidth="1"/>
    <col min="21" max="21" width="17" customWidth="1"/>
  </cols>
  <sheetData>
    <row r="1" spans="2:11" x14ac:dyDescent="0.3">
      <c r="F1" s="9"/>
      <c r="G1" s="8"/>
    </row>
    <row r="2" spans="2:11" x14ac:dyDescent="0.3">
      <c r="C2" s="113" t="s">
        <v>134</v>
      </c>
      <c r="D2" s="114"/>
      <c r="E2" s="114"/>
      <c r="F2" s="114"/>
      <c r="G2" s="114"/>
      <c r="H2" s="114"/>
      <c r="I2" s="114"/>
      <c r="J2" s="114"/>
      <c r="K2" s="115"/>
    </row>
    <row r="3" spans="2:11" x14ac:dyDescent="0.3">
      <c r="B3" s="52"/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</row>
    <row r="4" spans="2:11" x14ac:dyDescent="0.3">
      <c r="B4" s="45" t="s">
        <v>36</v>
      </c>
      <c r="C4" s="110">
        <v>6.8972792249625405E-7</v>
      </c>
      <c r="D4" s="111">
        <v>3.581422643490313E-3</v>
      </c>
      <c r="E4" s="111">
        <v>0.18801212176706106</v>
      </c>
      <c r="F4" s="111">
        <v>1.4971044977519397</v>
      </c>
      <c r="G4" s="111">
        <v>3.1770135452194315</v>
      </c>
      <c r="H4" s="111">
        <v>6.188448249980393</v>
      </c>
      <c r="I4" s="111">
        <v>10.412646424254318</v>
      </c>
      <c r="J4" s="111">
        <v>14.167174946872835</v>
      </c>
      <c r="K4" s="112">
        <v>16.606962253979546</v>
      </c>
    </row>
  </sheetData>
  <mergeCells count="1"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4:J7"/>
  <sheetViews>
    <sheetView zoomScale="55" zoomScaleNormal="55" workbookViewId="0">
      <selection activeCell="D7" sqref="D7"/>
    </sheetView>
  </sheetViews>
  <sheetFormatPr baseColWidth="10" defaultRowHeight="14.4" x14ac:dyDescent="0.3"/>
  <cols>
    <col min="1" max="1" width="18.77734375" bestFit="1" customWidth="1"/>
  </cols>
  <sheetData>
    <row r="4" spans="1:10" x14ac:dyDescent="0.3">
      <c r="B4" s="113" t="s">
        <v>137</v>
      </c>
      <c r="C4" s="114"/>
      <c r="D4" s="114"/>
      <c r="E4" s="114"/>
      <c r="F4" s="114"/>
      <c r="G4" s="114"/>
      <c r="H4" s="114"/>
      <c r="I4" s="114"/>
      <c r="J4" s="115"/>
    </row>
    <row r="5" spans="1:10" x14ac:dyDescent="0.3">
      <c r="B5" s="30">
        <v>2020</v>
      </c>
      <c r="C5" s="27">
        <v>2025</v>
      </c>
      <c r="D5" s="27">
        <v>2030</v>
      </c>
      <c r="E5" s="27">
        <v>2035</v>
      </c>
      <c r="F5" s="27">
        <v>2040</v>
      </c>
      <c r="G5" s="27">
        <v>2045</v>
      </c>
      <c r="H5" s="27">
        <v>2050</v>
      </c>
      <c r="I5" s="27">
        <v>2055</v>
      </c>
      <c r="J5" s="28">
        <v>2060</v>
      </c>
    </row>
    <row r="6" spans="1:10" x14ac:dyDescent="0.3">
      <c r="A6" s="80" t="s">
        <v>136</v>
      </c>
      <c r="B6" s="24">
        <v>30.051396305000001</v>
      </c>
      <c r="C6" s="24">
        <v>39.771244052</v>
      </c>
      <c r="D6" s="24">
        <v>40.915361562000001</v>
      </c>
      <c r="E6" s="24">
        <v>47.087616619999999</v>
      </c>
      <c r="F6" s="24">
        <v>54.469267490999997</v>
      </c>
      <c r="G6" s="24">
        <v>59.169231158000002</v>
      </c>
      <c r="H6" s="24">
        <v>64.952907065999995</v>
      </c>
      <c r="I6" s="24">
        <v>81.954758096999996</v>
      </c>
      <c r="J6" s="25">
        <v>80.105041224000004</v>
      </c>
    </row>
    <row r="7" spans="1:10" x14ac:dyDescent="0.3">
      <c r="A7" s="82" t="s">
        <v>138</v>
      </c>
      <c r="B7" s="22">
        <v>30.855800459000001</v>
      </c>
      <c r="C7" s="22">
        <v>41.600438394999998</v>
      </c>
      <c r="D7" s="22">
        <v>42.375538759000001</v>
      </c>
      <c r="E7" s="22">
        <v>48.781761353999997</v>
      </c>
      <c r="F7" s="22">
        <v>55.488657695000001</v>
      </c>
      <c r="G7" s="22">
        <v>59.87213801</v>
      </c>
      <c r="H7" s="22">
        <v>65.467263035000002</v>
      </c>
      <c r="I7" s="22">
        <v>82.169930957999995</v>
      </c>
      <c r="J7" s="23">
        <v>80.347222458000005</v>
      </c>
    </row>
  </sheetData>
  <mergeCells count="1">
    <mergeCell ref="B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workbookViewId="0">
      <selection activeCell="F17" sqref="F17"/>
    </sheetView>
  </sheetViews>
  <sheetFormatPr baseColWidth="10" defaultRowHeight="14.4" x14ac:dyDescent="0.3"/>
  <cols>
    <col min="1" max="1" width="48.21875" customWidth="1"/>
    <col min="3" max="3" width="13.5546875" bestFit="1" customWidth="1"/>
    <col min="4" max="5" width="12.5546875" bestFit="1" customWidth="1"/>
    <col min="6" max="6" width="11.77734375" bestFit="1" customWidth="1"/>
    <col min="7" max="7" width="13.5546875" bestFit="1" customWidth="1"/>
    <col min="8" max="8" width="12.5546875" bestFit="1" customWidth="1"/>
    <col min="9" max="9" width="11.77734375" bestFit="1" customWidth="1"/>
    <col min="10" max="11" width="12.5546875" bestFit="1" customWidth="1"/>
    <col min="12" max="12" width="11.77734375" bestFit="1" customWidth="1"/>
    <col min="13" max="15" width="12.5546875" bestFit="1" customWidth="1"/>
  </cols>
  <sheetData>
    <row r="1" spans="1:28" x14ac:dyDescent="0.3">
      <c r="C1" s="1" t="s">
        <v>39</v>
      </c>
      <c r="D1" s="1" t="s">
        <v>40</v>
      </c>
      <c r="E1" s="1" t="s">
        <v>0</v>
      </c>
      <c r="F1" s="1" t="s">
        <v>7</v>
      </c>
      <c r="G1" s="1" t="s">
        <v>23</v>
      </c>
      <c r="H1" s="1" t="s">
        <v>41</v>
      </c>
      <c r="I1" s="1" t="s">
        <v>8</v>
      </c>
      <c r="J1" s="1" t="s">
        <v>42</v>
      </c>
      <c r="K1" s="1" t="s">
        <v>1</v>
      </c>
      <c r="L1" s="1" t="s">
        <v>43</v>
      </c>
      <c r="M1" s="1" t="s">
        <v>9</v>
      </c>
      <c r="N1" s="1" t="s">
        <v>44</v>
      </c>
      <c r="O1" s="1" t="s">
        <v>45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46</v>
      </c>
      <c r="V1" s="1" t="s">
        <v>14</v>
      </c>
      <c r="W1" s="1" t="s">
        <v>15</v>
      </c>
      <c r="X1" s="1" t="s">
        <v>55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6" t="s">
        <v>24</v>
      </c>
      <c r="B2" s="6" t="s">
        <v>25</v>
      </c>
      <c r="C2" s="7" t="e">
        <f>#REF!/1000000000000</f>
        <v>#REF!</v>
      </c>
      <c r="D2" s="7" t="e">
        <f>#REF!/1000000000000</f>
        <v>#REF!</v>
      </c>
      <c r="E2" s="7" t="e">
        <f>#REF!/1000000000000</f>
        <v>#REF!</v>
      </c>
      <c r="F2" s="7" t="e">
        <f>#REF!/1000000000000</f>
        <v>#REF!</v>
      </c>
      <c r="G2" s="7" t="e">
        <f>#REF!/1000000000000</f>
        <v>#REF!</v>
      </c>
      <c r="H2" s="7" t="e">
        <f>#REF!/1000000000000</f>
        <v>#REF!</v>
      </c>
      <c r="I2" s="7" t="e">
        <f>#REF!/1000000000000</f>
        <v>#REF!</v>
      </c>
      <c r="J2" s="7" t="e">
        <f>#REF!/1000000000000</f>
        <v>#REF!</v>
      </c>
      <c r="K2" s="7" t="e">
        <f>#REF!/1000000000000</f>
        <v>#REF!</v>
      </c>
      <c r="L2" s="7" t="e">
        <f>#REF!/1000000000000</f>
        <v>#REF!</v>
      </c>
      <c r="M2" s="7" t="e">
        <f>#REF!/1000000000000</f>
        <v>#REF!</v>
      </c>
      <c r="N2" s="7" t="e">
        <f>#REF!/1000000000000</f>
        <v>#REF!</v>
      </c>
      <c r="O2" s="7" t="e">
        <f>#REF!/1000000000000</f>
        <v>#REF!</v>
      </c>
      <c r="P2" s="7" t="e">
        <f>#REF!/1000000000000</f>
        <v>#REF!</v>
      </c>
      <c r="Q2" s="7" t="e">
        <f>#REF!/1000000000000</f>
        <v>#REF!</v>
      </c>
      <c r="R2" s="7" t="e">
        <f>#REF!/1000000000000</f>
        <v>#REF!</v>
      </c>
      <c r="S2" s="7" t="e">
        <f>#REF!/1000000000000</f>
        <v>#REF!</v>
      </c>
      <c r="T2" s="7" t="e">
        <f>#REF!/1000000000000</f>
        <v>#REF!</v>
      </c>
      <c r="U2" s="7" t="e">
        <f>#REF!/1000000000000</f>
        <v>#REF!</v>
      </c>
      <c r="V2" s="7" t="e">
        <f>#REF!/1000000000000</f>
        <v>#REF!</v>
      </c>
      <c r="W2" s="7" t="e">
        <f>#REF!/1000000000000</f>
        <v>#REF!</v>
      </c>
      <c r="X2" s="7" t="e">
        <f>#REF!/1000000000000</f>
        <v>#REF!</v>
      </c>
      <c r="Y2" s="7" t="e">
        <f>#REF!/1000000000000</f>
        <v>#REF!</v>
      </c>
      <c r="Z2" s="7" t="e">
        <f>#REF!/1000000000000</f>
        <v>#REF!</v>
      </c>
      <c r="AA2" s="7" t="e">
        <f>#REF!/1000000000000</f>
        <v>#REF!</v>
      </c>
      <c r="AB2" s="7" t="e">
        <f>#REF!/1000000000000</f>
        <v>#REF!</v>
      </c>
    </row>
    <row r="3" spans="1:28" x14ac:dyDescent="0.3">
      <c r="A3" s="6" t="s">
        <v>26</v>
      </c>
      <c r="B3" s="6" t="s">
        <v>25</v>
      </c>
      <c r="C3" s="7" t="e">
        <f>#REF!/1000000000000</f>
        <v>#REF!</v>
      </c>
      <c r="D3" s="7" t="e">
        <f>#REF!/1000000000000</f>
        <v>#REF!</v>
      </c>
      <c r="E3" s="7" t="e">
        <f>#REF!/1000000000000</f>
        <v>#REF!</v>
      </c>
      <c r="F3" s="7" t="e">
        <f>#REF!/1000000000000</f>
        <v>#REF!</v>
      </c>
      <c r="G3" s="7" t="e">
        <f>#REF!/1000000000000</f>
        <v>#REF!</v>
      </c>
      <c r="H3" s="7" t="e">
        <f>#REF!/1000000000000</f>
        <v>#REF!</v>
      </c>
      <c r="I3" s="7" t="e">
        <f>#REF!/1000000000000</f>
        <v>#REF!</v>
      </c>
      <c r="J3" s="7" t="e">
        <f>#REF!/1000000000000</f>
        <v>#REF!</v>
      </c>
      <c r="K3" s="7" t="e">
        <f>#REF!/1000000000000</f>
        <v>#REF!</v>
      </c>
      <c r="L3" s="7" t="e">
        <f>#REF!/1000000000000</f>
        <v>#REF!</v>
      </c>
      <c r="M3" s="7" t="e">
        <f>#REF!/1000000000000</f>
        <v>#REF!</v>
      </c>
      <c r="N3" s="7" t="e">
        <f>#REF!/1000000000000</f>
        <v>#REF!</v>
      </c>
      <c r="O3" s="7" t="e">
        <f>#REF!/1000000000000</f>
        <v>#REF!</v>
      </c>
      <c r="P3" s="7" t="e">
        <f>#REF!/1000000000000</f>
        <v>#REF!</v>
      </c>
      <c r="Q3" s="7" t="e">
        <f>#REF!/1000000000000</f>
        <v>#REF!</v>
      </c>
      <c r="R3" s="7" t="e">
        <f>#REF!/1000000000000</f>
        <v>#REF!</v>
      </c>
      <c r="S3" s="7" t="e">
        <f>#REF!/1000000000000</f>
        <v>#REF!</v>
      </c>
      <c r="T3" s="7" t="e">
        <f>#REF!/1000000000000</f>
        <v>#REF!</v>
      </c>
      <c r="U3" s="7" t="e">
        <f>#REF!/1000000000000</f>
        <v>#REF!</v>
      </c>
      <c r="V3" s="7" t="e">
        <f>#REF!/1000000000000</f>
        <v>#REF!</v>
      </c>
      <c r="W3" s="7" t="e">
        <f>#REF!/1000000000000</f>
        <v>#REF!</v>
      </c>
      <c r="X3" s="7" t="e">
        <f>#REF!/1000000000000</f>
        <v>#REF!</v>
      </c>
      <c r="Y3" s="7" t="e">
        <f>#REF!/1000000000000</f>
        <v>#REF!</v>
      </c>
      <c r="Z3" s="7" t="e">
        <f>#REF!/1000000000000</f>
        <v>#REF!</v>
      </c>
      <c r="AA3" s="7" t="e">
        <f>#REF!/1000000000000</f>
        <v>#REF!</v>
      </c>
      <c r="AB3" s="7" t="e">
        <f>#REF!/1000000000000</f>
        <v>#REF!</v>
      </c>
    </row>
    <row r="4" spans="1:28" x14ac:dyDescent="0.3">
      <c r="A4" s="6" t="s">
        <v>27</v>
      </c>
      <c r="B4" s="6" t="s">
        <v>25</v>
      </c>
      <c r="C4" s="7" t="e">
        <f>#REF!/1000000000000</f>
        <v>#REF!</v>
      </c>
      <c r="D4" s="7" t="e">
        <f>#REF!/1000000000000</f>
        <v>#REF!</v>
      </c>
      <c r="E4" s="7" t="e">
        <f>#REF!/1000000000000</f>
        <v>#REF!</v>
      </c>
      <c r="F4" s="7" t="e">
        <f>#REF!/1000000000000</f>
        <v>#REF!</v>
      </c>
      <c r="G4" s="7" t="e">
        <f>#REF!/1000000000000</f>
        <v>#REF!</v>
      </c>
      <c r="H4" s="7" t="e">
        <f>#REF!/1000000000000</f>
        <v>#REF!</v>
      </c>
      <c r="I4" s="7" t="e">
        <f>#REF!/1000000000000</f>
        <v>#REF!</v>
      </c>
      <c r="J4" s="7" t="e">
        <f>#REF!/1000000000000</f>
        <v>#REF!</v>
      </c>
      <c r="K4" s="7" t="e">
        <f>#REF!/1000000000000</f>
        <v>#REF!</v>
      </c>
      <c r="L4" s="7" t="e">
        <f>#REF!/1000000000000</f>
        <v>#REF!</v>
      </c>
      <c r="M4" s="7" t="e">
        <f>#REF!/1000000000000</f>
        <v>#REF!</v>
      </c>
      <c r="N4" s="7" t="e">
        <f>#REF!/1000000000000</f>
        <v>#REF!</v>
      </c>
      <c r="O4" s="7" t="e">
        <f>#REF!/1000000000000</f>
        <v>#REF!</v>
      </c>
      <c r="P4" s="7" t="e">
        <f>#REF!/1000000000000</f>
        <v>#REF!</v>
      </c>
      <c r="Q4" s="7" t="e">
        <f>#REF!/1000000000000</f>
        <v>#REF!</v>
      </c>
      <c r="R4" s="7" t="e">
        <f>#REF!/1000000000000</f>
        <v>#REF!</v>
      </c>
      <c r="S4" s="7" t="e">
        <f>#REF!/1000000000000</f>
        <v>#REF!</v>
      </c>
      <c r="T4" s="7" t="e">
        <f>#REF!/1000000000000</f>
        <v>#REF!</v>
      </c>
      <c r="U4" s="7" t="e">
        <f>#REF!/1000000000000</f>
        <v>#REF!</v>
      </c>
      <c r="V4" s="7" t="e">
        <f>#REF!/1000000000000</f>
        <v>#REF!</v>
      </c>
      <c r="W4" s="7" t="e">
        <f>#REF!/1000000000000</f>
        <v>#REF!</v>
      </c>
      <c r="X4" s="7" t="e">
        <f>#REF!/1000000000000</f>
        <v>#REF!</v>
      </c>
      <c r="Y4" s="7" t="e">
        <f>#REF!/1000000000000</f>
        <v>#REF!</v>
      </c>
      <c r="Z4" s="7" t="e">
        <f>#REF!/1000000000000</f>
        <v>#REF!</v>
      </c>
      <c r="AA4" s="7" t="e">
        <f>#REF!/1000000000000</f>
        <v>#REF!</v>
      </c>
      <c r="AB4" s="7" t="e">
        <f>#REF!/1000000000000</f>
        <v>#REF!</v>
      </c>
    </row>
    <row r="5" spans="1:28" x14ac:dyDescent="0.3">
      <c r="A5" s="6" t="s">
        <v>28</v>
      </c>
      <c r="B5" s="6" t="s">
        <v>25</v>
      </c>
      <c r="C5" s="7" t="e">
        <f>#REF!/1000000000000</f>
        <v>#REF!</v>
      </c>
      <c r="D5" s="7" t="e">
        <f>#REF!/1000000000000</f>
        <v>#REF!</v>
      </c>
      <c r="E5" s="7" t="e">
        <f>#REF!/1000000000000</f>
        <v>#REF!</v>
      </c>
      <c r="F5" s="7" t="e">
        <f>#REF!/1000000000000</f>
        <v>#REF!</v>
      </c>
      <c r="G5" s="7" t="e">
        <f>#REF!/1000000000000</f>
        <v>#REF!</v>
      </c>
      <c r="H5" s="7" t="e">
        <f>#REF!/1000000000000</f>
        <v>#REF!</v>
      </c>
      <c r="I5" s="7" t="e">
        <f>#REF!/1000000000000</f>
        <v>#REF!</v>
      </c>
      <c r="J5" s="7" t="e">
        <f>#REF!/1000000000000</f>
        <v>#REF!</v>
      </c>
      <c r="K5" s="7" t="e">
        <f>#REF!/1000000000000</f>
        <v>#REF!</v>
      </c>
      <c r="L5" s="7" t="e">
        <f>#REF!/1000000000000</f>
        <v>#REF!</v>
      </c>
      <c r="M5" s="7" t="e">
        <f>#REF!/1000000000000</f>
        <v>#REF!</v>
      </c>
      <c r="N5" s="7" t="e">
        <f>#REF!/1000000000000</f>
        <v>#REF!</v>
      </c>
      <c r="O5" s="7" t="e">
        <f>#REF!/1000000000000</f>
        <v>#REF!</v>
      </c>
      <c r="P5" s="7" t="e">
        <f>#REF!/1000000000000</f>
        <v>#REF!</v>
      </c>
      <c r="Q5" s="7" t="e">
        <f>#REF!/1000000000000</f>
        <v>#REF!</v>
      </c>
      <c r="R5" s="7" t="e">
        <f>#REF!/1000000000000</f>
        <v>#REF!</v>
      </c>
      <c r="S5" s="7" t="e">
        <f>#REF!/1000000000000</f>
        <v>#REF!</v>
      </c>
      <c r="T5" s="7" t="e">
        <f>#REF!/1000000000000</f>
        <v>#REF!</v>
      </c>
      <c r="U5" s="7" t="e">
        <f>#REF!/1000000000000</f>
        <v>#REF!</v>
      </c>
      <c r="V5" s="7" t="e">
        <f>#REF!/1000000000000</f>
        <v>#REF!</v>
      </c>
      <c r="W5" s="7" t="e">
        <f>#REF!/1000000000000</f>
        <v>#REF!</v>
      </c>
      <c r="X5" s="7" t="e">
        <f>#REF!/1000000000000</f>
        <v>#REF!</v>
      </c>
      <c r="Y5" s="7" t="e">
        <f>#REF!/1000000000000</f>
        <v>#REF!</v>
      </c>
      <c r="Z5" s="7" t="e">
        <f>#REF!/1000000000000</f>
        <v>#REF!</v>
      </c>
      <c r="AA5" s="7" t="e">
        <f>#REF!/1000000000000</f>
        <v>#REF!</v>
      </c>
      <c r="AB5" s="7" t="e">
        <f>#REF!/1000000000000</f>
        <v>#REF!</v>
      </c>
    </row>
    <row r="6" spans="1:28" x14ac:dyDescent="0.3">
      <c r="A6" s="6" t="s">
        <v>29</v>
      </c>
      <c r="B6" s="6" t="s">
        <v>25</v>
      </c>
      <c r="C6" s="7" t="e">
        <f>#REF!/1000000000000</f>
        <v>#REF!</v>
      </c>
      <c r="D6" s="7" t="e">
        <f>#REF!/1000000000000</f>
        <v>#REF!</v>
      </c>
      <c r="E6" s="7" t="e">
        <f>#REF!/1000000000000</f>
        <v>#REF!</v>
      </c>
      <c r="F6" s="7" t="e">
        <f>#REF!/1000000000000</f>
        <v>#REF!</v>
      </c>
      <c r="G6" s="7" t="e">
        <f>#REF!/1000000000000</f>
        <v>#REF!</v>
      </c>
      <c r="H6" s="7" t="e">
        <f>#REF!/1000000000000</f>
        <v>#REF!</v>
      </c>
      <c r="I6" s="7" t="e">
        <f>#REF!/1000000000000</f>
        <v>#REF!</v>
      </c>
      <c r="J6" s="7" t="e">
        <f>#REF!/1000000000000</f>
        <v>#REF!</v>
      </c>
      <c r="K6" s="7" t="e">
        <f>#REF!/1000000000000</f>
        <v>#REF!</v>
      </c>
      <c r="L6" s="7" t="e">
        <f>#REF!/1000000000000</f>
        <v>#REF!</v>
      </c>
      <c r="M6" s="7" t="e">
        <f>#REF!/1000000000000</f>
        <v>#REF!</v>
      </c>
      <c r="N6" s="7" t="e">
        <f>#REF!/1000000000000</f>
        <v>#REF!</v>
      </c>
      <c r="O6" s="7" t="e">
        <f>#REF!/1000000000000</f>
        <v>#REF!</v>
      </c>
      <c r="P6" s="7" t="e">
        <f>#REF!/1000000000000</f>
        <v>#REF!</v>
      </c>
      <c r="Q6" s="7" t="e">
        <f>#REF!/1000000000000</f>
        <v>#REF!</v>
      </c>
      <c r="R6" s="7" t="e">
        <f>#REF!/1000000000000</f>
        <v>#REF!</v>
      </c>
      <c r="S6" s="7" t="e">
        <f>#REF!/1000000000000</f>
        <v>#REF!</v>
      </c>
      <c r="T6" s="7" t="e">
        <f>#REF!/1000000000000</f>
        <v>#REF!</v>
      </c>
      <c r="U6" s="7" t="e">
        <f>#REF!/1000000000000</f>
        <v>#REF!</v>
      </c>
      <c r="V6" s="7" t="e">
        <f>#REF!/1000000000000</f>
        <v>#REF!</v>
      </c>
      <c r="W6" s="7" t="e">
        <f>#REF!/1000000000000</f>
        <v>#REF!</v>
      </c>
      <c r="X6" s="7" t="e">
        <f>#REF!/1000000000000</f>
        <v>#REF!</v>
      </c>
      <c r="Y6" s="7" t="e">
        <f>#REF!/1000000000000</f>
        <v>#REF!</v>
      </c>
      <c r="Z6" s="7" t="e">
        <f>#REF!/1000000000000</f>
        <v>#REF!</v>
      </c>
      <c r="AA6" s="7" t="e">
        <f>#REF!/1000000000000</f>
        <v>#REF!</v>
      </c>
      <c r="AB6" s="7" t="e">
        <f>#REF!/1000000000000</f>
        <v>#REF!</v>
      </c>
    </row>
    <row r="7" spans="1:28" x14ac:dyDescent="0.3">
      <c r="A7" s="6" t="s">
        <v>30</v>
      </c>
      <c r="B7" s="6" t="s">
        <v>25</v>
      </c>
      <c r="C7" s="7" t="e">
        <f>#REF!/1000000000000</f>
        <v>#REF!</v>
      </c>
      <c r="D7" s="7" t="e">
        <f>#REF!/1000000000000</f>
        <v>#REF!</v>
      </c>
      <c r="E7" s="7" t="e">
        <f>#REF!/1000000000000</f>
        <v>#REF!</v>
      </c>
      <c r="F7" s="7" t="e">
        <f>#REF!/1000000000000</f>
        <v>#REF!</v>
      </c>
      <c r="G7" s="7" t="e">
        <f>#REF!/1000000000000</f>
        <v>#REF!</v>
      </c>
      <c r="H7" s="7" t="e">
        <f>#REF!/1000000000000</f>
        <v>#REF!</v>
      </c>
      <c r="I7" s="7" t="e">
        <f>#REF!/1000000000000</f>
        <v>#REF!</v>
      </c>
      <c r="J7" s="7" t="e">
        <f>#REF!/1000000000000</f>
        <v>#REF!</v>
      </c>
      <c r="K7" s="7" t="e">
        <f>#REF!/1000000000000</f>
        <v>#REF!</v>
      </c>
      <c r="L7" s="7" t="e">
        <f>#REF!/1000000000000</f>
        <v>#REF!</v>
      </c>
      <c r="M7" s="7" t="e">
        <f>#REF!/1000000000000</f>
        <v>#REF!</v>
      </c>
      <c r="N7" s="7" t="e">
        <f>#REF!/1000000000000</f>
        <v>#REF!</v>
      </c>
      <c r="O7" s="7" t="e">
        <f>#REF!/1000000000000</f>
        <v>#REF!</v>
      </c>
      <c r="P7" s="7" t="e">
        <f>#REF!/1000000000000</f>
        <v>#REF!</v>
      </c>
      <c r="Q7" s="7" t="e">
        <f>#REF!/1000000000000</f>
        <v>#REF!</v>
      </c>
      <c r="R7" s="7" t="e">
        <f>#REF!/1000000000000</f>
        <v>#REF!</v>
      </c>
      <c r="S7" s="7" t="e">
        <f>#REF!/1000000000000</f>
        <v>#REF!</v>
      </c>
      <c r="T7" s="7" t="e">
        <f>#REF!/1000000000000</f>
        <v>#REF!</v>
      </c>
      <c r="U7" s="7" t="e">
        <f>#REF!/1000000000000</f>
        <v>#REF!</v>
      </c>
      <c r="V7" s="7" t="e">
        <f>#REF!/1000000000000</f>
        <v>#REF!</v>
      </c>
      <c r="W7" s="7" t="e">
        <f>#REF!/1000000000000</f>
        <v>#REF!</v>
      </c>
      <c r="X7" s="7" t="e">
        <f>#REF!/1000000000000</f>
        <v>#REF!</v>
      </c>
      <c r="Y7" s="7" t="e">
        <f>#REF!/1000000000000</f>
        <v>#REF!</v>
      </c>
      <c r="Z7" s="7" t="e">
        <f>#REF!/1000000000000</f>
        <v>#REF!</v>
      </c>
      <c r="AA7" s="7" t="e">
        <f>#REF!/1000000000000</f>
        <v>#REF!</v>
      </c>
      <c r="AB7" s="7" t="e">
        <f>#REF!/1000000000000</f>
        <v>#REF!</v>
      </c>
    </row>
    <row r="8" spans="1:28" x14ac:dyDescent="0.3">
      <c r="A8" s="6" t="s">
        <v>31</v>
      </c>
      <c r="B8" s="6" t="s">
        <v>25</v>
      </c>
      <c r="C8" s="7" t="e">
        <f>#REF!/1000000000000</f>
        <v>#REF!</v>
      </c>
      <c r="D8" s="7" t="e">
        <f>#REF!/1000000000000</f>
        <v>#REF!</v>
      </c>
      <c r="E8" s="7" t="e">
        <f>#REF!/1000000000000</f>
        <v>#REF!</v>
      </c>
      <c r="F8" s="7" t="e">
        <f>#REF!/1000000000000</f>
        <v>#REF!</v>
      </c>
      <c r="G8" s="7" t="e">
        <f>#REF!/1000000000000</f>
        <v>#REF!</v>
      </c>
      <c r="H8" s="7" t="e">
        <f>#REF!/1000000000000</f>
        <v>#REF!</v>
      </c>
      <c r="I8" s="7" t="e">
        <f>#REF!/1000000000000</f>
        <v>#REF!</v>
      </c>
      <c r="J8" s="7" t="e">
        <f>#REF!/1000000000000</f>
        <v>#REF!</v>
      </c>
      <c r="K8" s="7" t="e">
        <f>#REF!/1000000000000</f>
        <v>#REF!</v>
      </c>
      <c r="L8" s="7" t="e">
        <f>#REF!/1000000000000</f>
        <v>#REF!</v>
      </c>
      <c r="M8" s="7" t="e">
        <f>#REF!/1000000000000</f>
        <v>#REF!</v>
      </c>
      <c r="N8" s="7" t="e">
        <f>#REF!/1000000000000</f>
        <v>#REF!</v>
      </c>
      <c r="O8" s="7" t="e">
        <f>#REF!/1000000000000</f>
        <v>#REF!</v>
      </c>
      <c r="P8" s="7" t="e">
        <f>#REF!/1000000000000</f>
        <v>#REF!</v>
      </c>
      <c r="Q8" s="7" t="e">
        <f>#REF!/1000000000000</f>
        <v>#REF!</v>
      </c>
      <c r="R8" s="7" t="e">
        <f>#REF!/1000000000000</f>
        <v>#REF!</v>
      </c>
      <c r="S8" s="7" t="e">
        <f>#REF!/1000000000000</f>
        <v>#REF!</v>
      </c>
      <c r="T8" s="7" t="e">
        <f>#REF!/1000000000000</f>
        <v>#REF!</v>
      </c>
      <c r="U8" s="7" t="e">
        <f>#REF!/1000000000000</f>
        <v>#REF!</v>
      </c>
      <c r="V8" s="7" t="e">
        <f>#REF!/1000000000000</f>
        <v>#REF!</v>
      </c>
      <c r="W8" s="7" t="e">
        <f>#REF!/1000000000000</f>
        <v>#REF!</v>
      </c>
      <c r="X8" s="7" t="e">
        <f>#REF!/1000000000000</f>
        <v>#REF!</v>
      </c>
      <c r="Y8" s="7" t="e">
        <f>#REF!/1000000000000</f>
        <v>#REF!</v>
      </c>
      <c r="Z8" s="7" t="e">
        <f>#REF!/1000000000000</f>
        <v>#REF!</v>
      </c>
      <c r="AA8" s="7" t="e">
        <f>#REF!/1000000000000</f>
        <v>#REF!</v>
      </c>
      <c r="AB8" s="7" t="e">
        <f>#REF!/1000000000000</f>
        <v>#REF!</v>
      </c>
    </row>
    <row r="9" spans="1:28" x14ac:dyDescent="0.3">
      <c r="A9" s="6" t="s">
        <v>32</v>
      </c>
      <c r="B9" s="6" t="s">
        <v>25</v>
      </c>
      <c r="C9" s="7" t="e">
        <f>#REF!/1000000000000</f>
        <v>#REF!</v>
      </c>
      <c r="D9" s="7" t="e">
        <f>#REF!/1000000000000</f>
        <v>#REF!</v>
      </c>
      <c r="E9" s="7" t="e">
        <f>#REF!/1000000000000</f>
        <v>#REF!</v>
      </c>
      <c r="F9" s="7" t="e">
        <f>#REF!/1000000000000</f>
        <v>#REF!</v>
      </c>
      <c r="G9" s="7" t="e">
        <f>#REF!/1000000000000</f>
        <v>#REF!</v>
      </c>
      <c r="H9" s="7" t="e">
        <f>#REF!/1000000000000</f>
        <v>#REF!</v>
      </c>
      <c r="I9" s="7" t="e">
        <f>#REF!/1000000000000</f>
        <v>#REF!</v>
      </c>
      <c r="J9" s="7" t="e">
        <f>#REF!/1000000000000</f>
        <v>#REF!</v>
      </c>
      <c r="K9" s="7" t="e">
        <f>#REF!/1000000000000</f>
        <v>#REF!</v>
      </c>
      <c r="L9" s="7" t="e">
        <f>#REF!/1000000000000</f>
        <v>#REF!</v>
      </c>
      <c r="M9" s="7" t="e">
        <f>#REF!/1000000000000</f>
        <v>#REF!</v>
      </c>
      <c r="N9" s="7" t="e">
        <f>#REF!/1000000000000</f>
        <v>#REF!</v>
      </c>
      <c r="O9" s="7" t="e">
        <f>#REF!/1000000000000</f>
        <v>#REF!</v>
      </c>
      <c r="P9" s="7" t="e">
        <f>#REF!/1000000000000</f>
        <v>#REF!</v>
      </c>
      <c r="Q9" s="7" t="e">
        <f>#REF!/1000000000000</f>
        <v>#REF!</v>
      </c>
      <c r="R9" s="7" t="e">
        <f>#REF!/1000000000000</f>
        <v>#REF!</v>
      </c>
      <c r="S9" s="7" t="e">
        <f>#REF!/1000000000000</f>
        <v>#REF!</v>
      </c>
      <c r="T9" s="7" t="e">
        <f>#REF!/1000000000000</f>
        <v>#REF!</v>
      </c>
      <c r="U9" s="7" t="e">
        <f>#REF!/1000000000000</f>
        <v>#REF!</v>
      </c>
      <c r="V9" s="7" t="e">
        <f>#REF!/1000000000000</f>
        <v>#REF!</v>
      </c>
      <c r="W9" s="7" t="e">
        <f>#REF!/1000000000000</f>
        <v>#REF!</v>
      </c>
      <c r="X9" s="7" t="e">
        <f>#REF!/1000000000000</f>
        <v>#REF!</v>
      </c>
      <c r="Y9" s="7" t="e">
        <f>#REF!/1000000000000</f>
        <v>#REF!</v>
      </c>
      <c r="Z9" s="7" t="e">
        <f>#REF!/1000000000000</f>
        <v>#REF!</v>
      </c>
      <c r="AA9" s="7" t="e">
        <f>#REF!/1000000000000</f>
        <v>#REF!</v>
      </c>
      <c r="AB9" s="7" t="e">
        <f>#REF!/1000000000000</f>
        <v>#REF!</v>
      </c>
    </row>
    <row r="10" spans="1:28" x14ac:dyDescent="0.3">
      <c r="A10" s="6" t="s">
        <v>33</v>
      </c>
      <c r="B10" s="6" t="s">
        <v>25</v>
      </c>
      <c r="C10" s="7" t="e">
        <f>#REF!/1000000000000</f>
        <v>#REF!</v>
      </c>
      <c r="D10" s="7" t="e">
        <f>#REF!/1000000000000</f>
        <v>#REF!</v>
      </c>
      <c r="E10" s="7" t="e">
        <f>#REF!/1000000000000</f>
        <v>#REF!</v>
      </c>
      <c r="F10" s="7" t="e">
        <f>#REF!/1000000000000</f>
        <v>#REF!</v>
      </c>
      <c r="G10" s="7" t="e">
        <f>#REF!/1000000000000</f>
        <v>#REF!</v>
      </c>
      <c r="H10" s="7" t="e">
        <f>#REF!/1000000000000</f>
        <v>#REF!</v>
      </c>
      <c r="I10" s="7" t="e">
        <f>#REF!/1000000000000</f>
        <v>#REF!</v>
      </c>
      <c r="J10" s="7" t="e">
        <f>#REF!/1000000000000</f>
        <v>#REF!</v>
      </c>
      <c r="K10" s="7" t="e">
        <f>#REF!/1000000000000</f>
        <v>#REF!</v>
      </c>
      <c r="L10" s="7" t="e">
        <f>#REF!/1000000000000</f>
        <v>#REF!</v>
      </c>
      <c r="M10" s="7" t="e">
        <f>#REF!/1000000000000</f>
        <v>#REF!</v>
      </c>
      <c r="N10" s="7" t="e">
        <f>#REF!/1000000000000</f>
        <v>#REF!</v>
      </c>
      <c r="O10" s="7" t="e">
        <f>#REF!/1000000000000</f>
        <v>#REF!</v>
      </c>
      <c r="P10" s="7" t="e">
        <f>#REF!/1000000000000</f>
        <v>#REF!</v>
      </c>
      <c r="Q10" s="7" t="e">
        <f>#REF!/1000000000000</f>
        <v>#REF!</v>
      </c>
      <c r="R10" s="7" t="e">
        <f>#REF!/1000000000000</f>
        <v>#REF!</v>
      </c>
      <c r="S10" s="7" t="e">
        <f>#REF!/1000000000000</f>
        <v>#REF!</v>
      </c>
      <c r="T10" s="7" t="e">
        <f>#REF!/1000000000000</f>
        <v>#REF!</v>
      </c>
      <c r="U10" s="7" t="e">
        <f>#REF!/1000000000000</f>
        <v>#REF!</v>
      </c>
      <c r="V10" s="7" t="e">
        <f>#REF!/1000000000000</f>
        <v>#REF!</v>
      </c>
      <c r="W10" s="7" t="e">
        <f>#REF!/1000000000000</f>
        <v>#REF!</v>
      </c>
      <c r="X10" s="7" t="e">
        <f>#REF!/1000000000000</f>
        <v>#REF!</v>
      </c>
      <c r="Y10" s="7" t="e">
        <f>#REF!/1000000000000</f>
        <v>#REF!</v>
      </c>
      <c r="Z10" s="7" t="e">
        <f>#REF!/1000000000000</f>
        <v>#REF!</v>
      </c>
      <c r="AA10" s="7" t="e">
        <f>#REF!/1000000000000</f>
        <v>#REF!</v>
      </c>
      <c r="AB10" s="7" t="e">
        <f>#REF!/1000000000000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zoomScale="90" zoomScaleNormal="90" workbookViewId="0">
      <selection activeCell="C28" sqref="C28"/>
    </sheetView>
  </sheetViews>
  <sheetFormatPr baseColWidth="10" defaultRowHeight="14.4" x14ac:dyDescent="0.3"/>
  <cols>
    <col min="1" max="1" width="13.77734375" customWidth="1"/>
    <col min="2" max="2" width="22.5546875" customWidth="1"/>
    <col min="3" max="11" width="25.5546875" customWidth="1"/>
  </cols>
  <sheetData>
    <row r="1" spans="1:11" x14ac:dyDescent="0.3">
      <c r="A1" s="3" t="s">
        <v>4</v>
      </c>
      <c r="B1" s="3" t="s">
        <v>5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>
        <v>2045</v>
      </c>
      <c r="I1" s="4">
        <v>2050</v>
      </c>
      <c r="J1" s="4">
        <v>2055</v>
      </c>
      <c r="K1" s="4">
        <v>2060</v>
      </c>
    </row>
    <row r="2" spans="1:11" x14ac:dyDescent="0.3">
      <c r="A2" s="2" t="s">
        <v>3</v>
      </c>
      <c r="B2" s="43" t="s">
        <v>39</v>
      </c>
      <c r="C2" s="5" t="e">
        <f>#REF!/1000000</f>
        <v>#REF!</v>
      </c>
      <c r="D2" s="5" t="e">
        <f>#REF!/1000000</f>
        <v>#REF!</v>
      </c>
      <c r="E2" s="5" t="e">
        <f>#REF!/1000000</f>
        <v>#REF!</v>
      </c>
      <c r="F2" s="5" t="e">
        <f>#REF!/1000000</f>
        <v>#REF!</v>
      </c>
      <c r="G2" s="5" t="e">
        <f>#REF!/1000000</f>
        <v>#REF!</v>
      </c>
      <c r="H2" s="5" t="e">
        <f>#REF!/1000000</f>
        <v>#REF!</v>
      </c>
      <c r="I2" s="5" t="e">
        <f>#REF!/1000000</f>
        <v>#REF!</v>
      </c>
      <c r="J2" s="5" t="e">
        <f>#REF!/1000000</f>
        <v>#REF!</v>
      </c>
      <c r="K2" s="5" t="e">
        <f>#REF!/1000000</f>
        <v>#REF!</v>
      </c>
    </row>
    <row r="3" spans="1:11" x14ac:dyDescent="0.3">
      <c r="A3" s="2" t="s">
        <v>3</v>
      </c>
      <c r="B3" s="43" t="s">
        <v>40</v>
      </c>
      <c r="C3" s="5" t="e">
        <f>#REF!/1000000</f>
        <v>#REF!</v>
      </c>
      <c r="D3" s="5" t="e">
        <f>#REF!/1000000</f>
        <v>#REF!</v>
      </c>
      <c r="E3" s="5" t="e">
        <f>#REF!/1000000</f>
        <v>#REF!</v>
      </c>
      <c r="F3" s="5" t="e">
        <f>#REF!/1000000</f>
        <v>#REF!</v>
      </c>
      <c r="G3" s="5" t="e">
        <f>#REF!/1000000</f>
        <v>#REF!</v>
      </c>
      <c r="H3" s="5" t="e">
        <f>#REF!/1000000</f>
        <v>#REF!</v>
      </c>
      <c r="I3" s="5" t="e">
        <f>#REF!/1000000</f>
        <v>#REF!</v>
      </c>
      <c r="J3" s="5" t="e">
        <f>#REF!/1000000</f>
        <v>#REF!</v>
      </c>
      <c r="K3" s="5" t="e">
        <f>#REF!/1000000</f>
        <v>#REF!</v>
      </c>
    </row>
    <row r="4" spans="1:11" x14ac:dyDescent="0.3">
      <c r="A4" s="2" t="s">
        <v>3</v>
      </c>
      <c r="B4" s="43" t="s">
        <v>6</v>
      </c>
      <c r="C4" s="5" t="e">
        <f>#REF!/1000000</f>
        <v>#REF!</v>
      </c>
      <c r="D4" s="5" t="e">
        <f>#REF!/1000000</f>
        <v>#REF!</v>
      </c>
      <c r="E4" s="5" t="e">
        <f>#REF!/1000000</f>
        <v>#REF!</v>
      </c>
      <c r="F4" s="5" t="e">
        <f>#REF!/1000000</f>
        <v>#REF!</v>
      </c>
      <c r="G4" s="5" t="e">
        <f>#REF!/1000000</f>
        <v>#REF!</v>
      </c>
      <c r="H4" s="5" t="e">
        <f>#REF!/1000000</f>
        <v>#REF!</v>
      </c>
      <c r="I4" s="5" t="e">
        <f>#REF!/1000000</f>
        <v>#REF!</v>
      </c>
      <c r="J4" s="5" t="e">
        <f>#REF!/1000000</f>
        <v>#REF!</v>
      </c>
      <c r="K4" s="5" t="e">
        <f>#REF!/1000000</f>
        <v>#REF!</v>
      </c>
    </row>
    <row r="5" spans="1:11" x14ac:dyDescent="0.3">
      <c r="A5" s="2" t="s">
        <v>3</v>
      </c>
      <c r="B5" s="43" t="s">
        <v>0</v>
      </c>
      <c r="C5" s="5" t="e">
        <f>#REF!/1000000</f>
        <v>#REF!</v>
      </c>
      <c r="D5" s="5" t="e">
        <f>#REF!/1000000</f>
        <v>#REF!</v>
      </c>
      <c r="E5" s="5" t="e">
        <f>#REF!/1000000</f>
        <v>#REF!</v>
      </c>
      <c r="F5" s="5" t="e">
        <f>#REF!/1000000</f>
        <v>#REF!</v>
      </c>
      <c r="G5" s="5" t="e">
        <f>#REF!/1000000</f>
        <v>#REF!</v>
      </c>
      <c r="H5" s="5" t="e">
        <f>#REF!/1000000</f>
        <v>#REF!</v>
      </c>
      <c r="I5" s="5" t="e">
        <f>#REF!/1000000</f>
        <v>#REF!</v>
      </c>
      <c r="J5" s="5" t="e">
        <f>#REF!/1000000</f>
        <v>#REF!</v>
      </c>
      <c r="K5" s="5" t="e">
        <f>#REF!/1000000</f>
        <v>#REF!</v>
      </c>
    </row>
    <row r="6" spans="1:11" x14ac:dyDescent="0.3">
      <c r="A6" s="2" t="s">
        <v>3</v>
      </c>
      <c r="B6" s="43" t="s">
        <v>7</v>
      </c>
      <c r="C6" s="5" t="e">
        <f>#REF!/1000000</f>
        <v>#REF!</v>
      </c>
      <c r="D6" s="5" t="e">
        <f>#REF!/1000000</f>
        <v>#REF!</v>
      </c>
      <c r="E6" s="5" t="e">
        <f>#REF!/1000000</f>
        <v>#REF!</v>
      </c>
      <c r="F6" s="5" t="e">
        <f>#REF!/1000000</f>
        <v>#REF!</v>
      </c>
      <c r="G6" s="5" t="e">
        <f>#REF!/1000000</f>
        <v>#REF!</v>
      </c>
      <c r="H6" s="5" t="e">
        <f>#REF!/1000000</f>
        <v>#REF!</v>
      </c>
      <c r="I6" s="5" t="e">
        <f>#REF!/1000000</f>
        <v>#REF!</v>
      </c>
      <c r="J6" s="5" t="e">
        <f>#REF!/1000000</f>
        <v>#REF!</v>
      </c>
      <c r="K6" s="5" t="e">
        <f>#REF!/1000000</f>
        <v>#REF!</v>
      </c>
    </row>
    <row r="7" spans="1:11" x14ac:dyDescent="0.3">
      <c r="A7" s="2" t="s">
        <v>3</v>
      </c>
      <c r="B7" s="43" t="s">
        <v>41</v>
      </c>
      <c r="C7" s="5" t="e">
        <f>#REF!/1000000</f>
        <v>#REF!</v>
      </c>
      <c r="D7" s="5" t="e">
        <f>#REF!/1000000</f>
        <v>#REF!</v>
      </c>
      <c r="E7" s="5" t="e">
        <f>#REF!/1000000</f>
        <v>#REF!</v>
      </c>
      <c r="F7" s="5" t="e">
        <f>#REF!/1000000</f>
        <v>#REF!</v>
      </c>
      <c r="G7" s="5" t="e">
        <f>#REF!/1000000</f>
        <v>#REF!</v>
      </c>
      <c r="H7" s="5" t="e">
        <f>#REF!/1000000</f>
        <v>#REF!</v>
      </c>
      <c r="I7" s="5" t="e">
        <f>#REF!/1000000</f>
        <v>#REF!</v>
      </c>
      <c r="J7" s="5" t="e">
        <f>#REF!/1000000</f>
        <v>#REF!</v>
      </c>
      <c r="K7" s="5" t="e">
        <f>#REF!/1000000</f>
        <v>#REF!</v>
      </c>
    </row>
    <row r="8" spans="1:11" x14ac:dyDescent="0.3">
      <c r="A8" s="2" t="s">
        <v>3</v>
      </c>
      <c r="B8" s="43" t="s">
        <v>8</v>
      </c>
      <c r="C8" s="5" t="e">
        <f>#REF!/1000000</f>
        <v>#REF!</v>
      </c>
      <c r="D8" s="5" t="e">
        <f>#REF!/1000000</f>
        <v>#REF!</v>
      </c>
      <c r="E8" s="5" t="e">
        <f>#REF!/1000000</f>
        <v>#REF!</v>
      </c>
      <c r="F8" s="5" t="e">
        <f>#REF!/1000000</f>
        <v>#REF!</v>
      </c>
      <c r="G8" s="5" t="e">
        <f>#REF!/1000000</f>
        <v>#REF!</v>
      </c>
      <c r="H8" s="5" t="e">
        <f>#REF!/1000000</f>
        <v>#REF!</v>
      </c>
      <c r="I8" s="5" t="e">
        <f>#REF!/1000000</f>
        <v>#REF!</v>
      </c>
      <c r="J8" s="5" t="e">
        <f>#REF!/1000000</f>
        <v>#REF!</v>
      </c>
      <c r="K8" s="5" t="e">
        <f>#REF!/1000000</f>
        <v>#REF!</v>
      </c>
    </row>
    <row r="9" spans="1:11" x14ac:dyDescent="0.3">
      <c r="A9" s="2" t="s">
        <v>3</v>
      </c>
      <c r="B9" s="43" t="s">
        <v>42</v>
      </c>
      <c r="C9" s="5" t="e">
        <f>#REF!/1000000</f>
        <v>#REF!</v>
      </c>
      <c r="D9" s="5" t="e">
        <f>#REF!/1000000</f>
        <v>#REF!</v>
      </c>
      <c r="E9" s="5" t="e">
        <f>#REF!/1000000</f>
        <v>#REF!</v>
      </c>
      <c r="F9" s="5" t="e">
        <f>#REF!/1000000</f>
        <v>#REF!</v>
      </c>
      <c r="G9" s="5" t="e">
        <f>#REF!/1000000</f>
        <v>#REF!</v>
      </c>
      <c r="H9" s="5" t="e">
        <f>#REF!/1000000</f>
        <v>#REF!</v>
      </c>
      <c r="I9" s="5" t="e">
        <f>#REF!/1000000</f>
        <v>#REF!</v>
      </c>
      <c r="J9" s="5" t="e">
        <f>#REF!/1000000</f>
        <v>#REF!</v>
      </c>
      <c r="K9" s="5" t="e">
        <f>#REF!/1000000</f>
        <v>#REF!</v>
      </c>
    </row>
    <row r="10" spans="1:11" x14ac:dyDescent="0.3">
      <c r="A10" s="2" t="s">
        <v>3</v>
      </c>
      <c r="B10" s="43" t="s">
        <v>1</v>
      </c>
      <c r="C10" s="5" t="e">
        <f>#REF!/1000000</f>
        <v>#REF!</v>
      </c>
      <c r="D10" s="5" t="e">
        <f>#REF!/1000000</f>
        <v>#REF!</v>
      </c>
      <c r="E10" s="5" t="e">
        <f>#REF!/1000000</f>
        <v>#REF!</v>
      </c>
      <c r="F10" s="5" t="e">
        <f>#REF!/1000000</f>
        <v>#REF!</v>
      </c>
      <c r="G10" s="5" t="e">
        <f>#REF!/1000000</f>
        <v>#REF!</v>
      </c>
      <c r="H10" s="5" t="e">
        <f>#REF!/1000000</f>
        <v>#REF!</v>
      </c>
      <c r="I10" s="5" t="e">
        <f>#REF!/1000000</f>
        <v>#REF!</v>
      </c>
      <c r="J10" s="5" t="e">
        <f>#REF!/1000000</f>
        <v>#REF!</v>
      </c>
      <c r="K10" s="5" t="e">
        <f>#REF!/1000000</f>
        <v>#REF!</v>
      </c>
    </row>
    <row r="11" spans="1:11" x14ac:dyDescent="0.3">
      <c r="A11" s="2" t="s">
        <v>3</v>
      </c>
      <c r="B11" s="43" t="s">
        <v>43</v>
      </c>
      <c r="C11" s="5" t="e">
        <f>#REF!/1000000</f>
        <v>#REF!</v>
      </c>
      <c r="D11" s="5" t="e">
        <f>#REF!/1000000</f>
        <v>#REF!</v>
      </c>
      <c r="E11" s="5" t="e">
        <f>#REF!/1000000</f>
        <v>#REF!</v>
      </c>
      <c r="F11" s="5" t="e">
        <f>#REF!/1000000</f>
        <v>#REF!</v>
      </c>
      <c r="G11" s="5" t="e">
        <f>#REF!/1000000</f>
        <v>#REF!</v>
      </c>
      <c r="H11" s="5" t="e">
        <f>#REF!/1000000</f>
        <v>#REF!</v>
      </c>
      <c r="I11" s="5" t="e">
        <f>#REF!/1000000</f>
        <v>#REF!</v>
      </c>
      <c r="J11" s="5" t="e">
        <f>#REF!/1000000</f>
        <v>#REF!</v>
      </c>
      <c r="K11" s="5" t="e">
        <f>#REF!/1000000</f>
        <v>#REF!</v>
      </c>
    </row>
    <row r="12" spans="1:11" x14ac:dyDescent="0.3">
      <c r="A12" s="2" t="s">
        <v>3</v>
      </c>
      <c r="B12" s="43" t="s">
        <v>9</v>
      </c>
      <c r="C12" s="5" t="e">
        <f>#REF!/1000000</f>
        <v>#REF!</v>
      </c>
      <c r="D12" s="5" t="e">
        <f>#REF!/1000000</f>
        <v>#REF!</v>
      </c>
      <c r="E12" s="5" t="e">
        <f>#REF!/1000000</f>
        <v>#REF!</v>
      </c>
      <c r="F12" s="5" t="e">
        <f>#REF!/1000000</f>
        <v>#REF!</v>
      </c>
      <c r="G12" s="5" t="e">
        <f>#REF!/1000000</f>
        <v>#REF!</v>
      </c>
      <c r="H12" s="5" t="e">
        <f>#REF!/1000000</f>
        <v>#REF!</v>
      </c>
      <c r="I12" s="5" t="e">
        <f>#REF!/1000000</f>
        <v>#REF!</v>
      </c>
      <c r="J12" s="5" t="e">
        <f>#REF!/1000000</f>
        <v>#REF!</v>
      </c>
      <c r="K12" s="5" t="e">
        <f>#REF!/1000000</f>
        <v>#REF!</v>
      </c>
    </row>
    <row r="13" spans="1:11" x14ac:dyDescent="0.3">
      <c r="A13" s="2" t="s">
        <v>3</v>
      </c>
      <c r="B13" s="43" t="s">
        <v>44</v>
      </c>
      <c r="C13" s="5" t="e">
        <f>#REF!/1000000</f>
        <v>#REF!</v>
      </c>
      <c r="D13" s="5" t="e">
        <f>#REF!/1000000</f>
        <v>#REF!</v>
      </c>
      <c r="E13" s="5" t="e">
        <f>#REF!/1000000</f>
        <v>#REF!</v>
      </c>
      <c r="F13" s="5" t="e">
        <f>#REF!/1000000</f>
        <v>#REF!</v>
      </c>
      <c r="G13" s="5" t="e">
        <f>#REF!/1000000</f>
        <v>#REF!</v>
      </c>
      <c r="H13" s="5" t="e">
        <f>#REF!/1000000</f>
        <v>#REF!</v>
      </c>
      <c r="I13" s="5" t="e">
        <f>#REF!/1000000</f>
        <v>#REF!</v>
      </c>
      <c r="J13" s="5" t="e">
        <f>#REF!/1000000</f>
        <v>#REF!</v>
      </c>
      <c r="K13" s="5" t="e">
        <f>#REF!/1000000</f>
        <v>#REF!</v>
      </c>
    </row>
    <row r="14" spans="1:11" x14ac:dyDescent="0.3">
      <c r="A14" s="2" t="s">
        <v>3</v>
      </c>
      <c r="B14" s="43" t="s">
        <v>45</v>
      </c>
      <c r="C14" s="5" t="e">
        <f>#REF!/1000000</f>
        <v>#REF!</v>
      </c>
      <c r="D14" s="5" t="e">
        <f>#REF!/1000000</f>
        <v>#REF!</v>
      </c>
      <c r="E14" s="5" t="e">
        <f>#REF!/1000000</f>
        <v>#REF!</v>
      </c>
      <c r="F14" s="5" t="e">
        <f>#REF!/1000000</f>
        <v>#REF!</v>
      </c>
      <c r="G14" s="5" t="e">
        <f>#REF!/1000000</f>
        <v>#REF!</v>
      </c>
      <c r="H14" s="5" t="e">
        <f>#REF!/1000000</f>
        <v>#REF!</v>
      </c>
      <c r="I14" s="5" t="e">
        <f>#REF!/1000000</f>
        <v>#REF!</v>
      </c>
      <c r="J14" s="5" t="e">
        <f>#REF!/1000000</f>
        <v>#REF!</v>
      </c>
      <c r="K14" s="5" t="e">
        <f>#REF!/1000000</f>
        <v>#REF!</v>
      </c>
    </row>
    <row r="15" spans="1:11" x14ac:dyDescent="0.3">
      <c r="A15" s="2" t="s">
        <v>3</v>
      </c>
      <c r="B15" s="43" t="s">
        <v>2</v>
      </c>
      <c r="C15" s="5" t="e">
        <f>#REF!/1000000</f>
        <v>#REF!</v>
      </c>
      <c r="D15" s="5" t="e">
        <f>#REF!/1000000</f>
        <v>#REF!</v>
      </c>
      <c r="E15" s="5" t="e">
        <f>#REF!/1000000</f>
        <v>#REF!</v>
      </c>
      <c r="F15" s="5" t="e">
        <f>#REF!/1000000</f>
        <v>#REF!</v>
      </c>
      <c r="G15" s="5" t="e">
        <f>#REF!/1000000</f>
        <v>#REF!</v>
      </c>
      <c r="H15" s="5" t="e">
        <f>#REF!/1000000</f>
        <v>#REF!</v>
      </c>
      <c r="I15" s="5" t="e">
        <f>#REF!/1000000</f>
        <v>#REF!</v>
      </c>
      <c r="J15" s="5" t="e">
        <f>#REF!/1000000</f>
        <v>#REF!</v>
      </c>
      <c r="K15" s="5" t="e">
        <f>#REF!/1000000</f>
        <v>#REF!</v>
      </c>
    </row>
    <row r="16" spans="1:11" x14ac:dyDescent="0.3">
      <c r="A16" s="2" t="s">
        <v>3</v>
      </c>
      <c r="B16" s="43" t="s">
        <v>10</v>
      </c>
      <c r="C16" s="5" t="e">
        <f>#REF!/1000000</f>
        <v>#REF!</v>
      </c>
      <c r="D16" s="5" t="e">
        <f>#REF!/1000000</f>
        <v>#REF!</v>
      </c>
      <c r="E16" s="5" t="e">
        <f>#REF!/1000000</f>
        <v>#REF!</v>
      </c>
      <c r="F16" s="5" t="e">
        <f>#REF!/1000000</f>
        <v>#REF!</v>
      </c>
      <c r="G16" s="5" t="e">
        <f>#REF!/1000000</f>
        <v>#REF!</v>
      </c>
      <c r="H16" s="5" t="e">
        <f>#REF!/1000000</f>
        <v>#REF!</v>
      </c>
      <c r="I16" s="5" t="e">
        <f>#REF!/1000000</f>
        <v>#REF!</v>
      </c>
      <c r="J16" s="5" t="e">
        <f>#REF!/1000000</f>
        <v>#REF!</v>
      </c>
      <c r="K16" s="5" t="e">
        <f>#REF!/1000000</f>
        <v>#REF!</v>
      </c>
    </row>
    <row r="17" spans="1:11" x14ac:dyDescent="0.3">
      <c r="A17" s="2" t="s">
        <v>3</v>
      </c>
      <c r="B17" s="43" t="s">
        <v>11</v>
      </c>
      <c r="C17" s="5" t="e">
        <f>#REF!/1000000</f>
        <v>#REF!</v>
      </c>
      <c r="D17" s="5" t="e">
        <f>#REF!/1000000</f>
        <v>#REF!</v>
      </c>
      <c r="E17" s="5" t="e">
        <f>#REF!/1000000</f>
        <v>#REF!</v>
      </c>
      <c r="F17" s="5" t="e">
        <f>#REF!/1000000</f>
        <v>#REF!</v>
      </c>
      <c r="G17" s="5" t="e">
        <f>#REF!/1000000</f>
        <v>#REF!</v>
      </c>
      <c r="H17" s="5" t="e">
        <f>#REF!/1000000</f>
        <v>#REF!</v>
      </c>
      <c r="I17" s="5" t="e">
        <f>#REF!/1000000</f>
        <v>#REF!</v>
      </c>
      <c r="J17" s="5" t="e">
        <f>#REF!/1000000</f>
        <v>#REF!</v>
      </c>
      <c r="K17" s="5" t="e">
        <f>#REF!/1000000</f>
        <v>#REF!</v>
      </c>
    </row>
    <row r="18" spans="1:11" x14ac:dyDescent="0.3">
      <c r="A18" s="2" t="s">
        <v>3</v>
      </c>
      <c r="B18" s="43" t="s">
        <v>12</v>
      </c>
      <c r="C18" s="5" t="e">
        <f>#REF!/1000000</f>
        <v>#REF!</v>
      </c>
      <c r="D18" s="5" t="e">
        <f>#REF!/1000000</f>
        <v>#REF!</v>
      </c>
      <c r="E18" s="5" t="e">
        <f>#REF!/1000000</f>
        <v>#REF!</v>
      </c>
      <c r="F18" s="5" t="e">
        <f>#REF!/1000000</f>
        <v>#REF!</v>
      </c>
      <c r="G18" s="5" t="e">
        <f>#REF!/1000000</f>
        <v>#REF!</v>
      </c>
      <c r="H18" s="5" t="e">
        <f>#REF!/1000000</f>
        <v>#REF!</v>
      </c>
      <c r="I18" s="5" t="e">
        <f>#REF!/1000000</f>
        <v>#REF!</v>
      </c>
      <c r="J18" s="5" t="e">
        <f>#REF!/1000000</f>
        <v>#REF!</v>
      </c>
      <c r="K18" s="5" t="e">
        <f>#REF!/1000000</f>
        <v>#REF!</v>
      </c>
    </row>
    <row r="19" spans="1:11" x14ac:dyDescent="0.3">
      <c r="A19" s="2" t="s">
        <v>3</v>
      </c>
      <c r="B19" s="43" t="s">
        <v>13</v>
      </c>
      <c r="C19" s="5" t="e">
        <f>#REF!/1000000</f>
        <v>#REF!</v>
      </c>
      <c r="D19" s="5" t="e">
        <f>#REF!/1000000</f>
        <v>#REF!</v>
      </c>
      <c r="E19" s="5" t="e">
        <f>#REF!/1000000</f>
        <v>#REF!</v>
      </c>
      <c r="F19" s="5" t="e">
        <f>#REF!/1000000</f>
        <v>#REF!</v>
      </c>
      <c r="G19" s="5" t="e">
        <f>#REF!/1000000</f>
        <v>#REF!</v>
      </c>
      <c r="H19" s="5" t="e">
        <f>#REF!/1000000</f>
        <v>#REF!</v>
      </c>
      <c r="I19" s="5" t="e">
        <f>#REF!/1000000</f>
        <v>#REF!</v>
      </c>
      <c r="J19" s="5" t="e">
        <f>#REF!/1000000</f>
        <v>#REF!</v>
      </c>
      <c r="K19" s="5" t="e">
        <f>#REF!/1000000</f>
        <v>#REF!</v>
      </c>
    </row>
    <row r="20" spans="1:11" x14ac:dyDescent="0.3">
      <c r="A20" s="2" t="s">
        <v>3</v>
      </c>
      <c r="B20" s="43" t="s">
        <v>46</v>
      </c>
      <c r="C20" s="5" t="e">
        <f>#REF!/1000000</f>
        <v>#REF!</v>
      </c>
      <c r="D20" s="5" t="e">
        <f>#REF!/1000000</f>
        <v>#REF!</v>
      </c>
      <c r="E20" s="5" t="e">
        <f>#REF!/1000000</f>
        <v>#REF!</v>
      </c>
      <c r="F20" s="5" t="e">
        <f>#REF!/1000000</f>
        <v>#REF!</v>
      </c>
      <c r="G20" s="5" t="e">
        <f>#REF!/1000000</f>
        <v>#REF!</v>
      </c>
      <c r="H20" s="5" t="e">
        <f>#REF!/1000000</f>
        <v>#REF!</v>
      </c>
      <c r="I20" s="5" t="e">
        <f>#REF!/1000000</f>
        <v>#REF!</v>
      </c>
      <c r="J20" s="5" t="e">
        <f>#REF!/1000000</f>
        <v>#REF!</v>
      </c>
      <c r="K20" s="5" t="e">
        <f>#REF!/1000000</f>
        <v>#REF!</v>
      </c>
    </row>
    <row r="21" spans="1:11" x14ac:dyDescent="0.3">
      <c r="A21" s="2" t="s">
        <v>3</v>
      </c>
      <c r="B21" s="43" t="s">
        <v>14</v>
      </c>
      <c r="C21" s="5" t="e">
        <f>#REF!/1000000</f>
        <v>#REF!</v>
      </c>
      <c r="D21" s="5" t="e">
        <f>#REF!/1000000</f>
        <v>#REF!</v>
      </c>
      <c r="E21" s="5" t="e">
        <f>#REF!/1000000</f>
        <v>#REF!</v>
      </c>
      <c r="F21" s="5" t="e">
        <f>#REF!/1000000</f>
        <v>#REF!</v>
      </c>
      <c r="G21" s="5" t="e">
        <f>#REF!/1000000</f>
        <v>#REF!</v>
      </c>
      <c r="H21" s="5" t="e">
        <f>#REF!/1000000</f>
        <v>#REF!</v>
      </c>
      <c r="I21" s="5" t="e">
        <f>#REF!/1000000</f>
        <v>#REF!</v>
      </c>
      <c r="J21" s="5" t="e">
        <f>#REF!/1000000</f>
        <v>#REF!</v>
      </c>
      <c r="K21" s="5" t="e">
        <f>#REF!/1000000</f>
        <v>#REF!</v>
      </c>
    </row>
    <row r="22" spans="1:11" x14ac:dyDescent="0.3">
      <c r="A22" s="2" t="s">
        <v>3</v>
      </c>
      <c r="B22" s="43" t="s">
        <v>15</v>
      </c>
      <c r="C22" s="5" t="e">
        <f>#REF!/1000000</f>
        <v>#REF!</v>
      </c>
      <c r="D22" s="5" t="e">
        <f>#REF!/1000000</f>
        <v>#REF!</v>
      </c>
      <c r="E22" s="5" t="e">
        <f>#REF!/1000000</f>
        <v>#REF!</v>
      </c>
      <c r="F22" s="5" t="e">
        <f>#REF!/1000000</f>
        <v>#REF!</v>
      </c>
      <c r="G22" s="5" t="e">
        <f>#REF!/1000000</f>
        <v>#REF!</v>
      </c>
      <c r="H22" s="5" t="e">
        <f>#REF!/1000000</f>
        <v>#REF!</v>
      </c>
      <c r="I22" s="5" t="e">
        <f>#REF!/1000000</f>
        <v>#REF!</v>
      </c>
      <c r="J22" s="5" t="e">
        <f>#REF!/1000000</f>
        <v>#REF!</v>
      </c>
      <c r="K22" s="5" t="e">
        <f>#REF!/1000000</f>
        <v>#REF!</v>
      </c>
    </row>
    <row r="23" spans="1:11" x14ac:dyDescent="0.3">
      <c r="A23" s="2" t="s">
        <v>3</v>
      </c>
      <c r="B23" s="43" t="s">
        <v>55</v>
      </c>
      <c r="C23" s="5" t="e">
        <f>#REF!/1000000</f>
        <v>#REF!</v>
      </c>
      <c r="D23" s="5" t="e">
        <f>#REF!/1000000</f>
        <v>#REF!</v>
      </c>
      <c r="E23" s="5" t="e">
        <f>#REF!/1000000</f>
        <v>#REF!</v>
      </c>
      <c r="F23" s="5" t="e">
        <f>#REF!/1000000</f>
        <v>#REF!</v>
      </c>
      <c r="G23" s="5" t="e">
        <f>#REF!/1000000</f>
        <v>#REF!</v>
      </c>
      <c r="H23" s="5" t="e">
        <f>#REF!/1000000</f>
        <v>#REF!</v>
      </c>
      <c r="I23" s="5" t="e">
        <f>#REF!/1000000</f>
        <v>#REF!</v>
      </c>
      <c r="J23" s="5" t="e">
        <f>#REF!/1000000</f>
        <v>#REF!</v>
      </c>
      <c r="K23" s="5" t="e">
        <f>#REF!/1000000</f>
        <v>#REF!</v>
      </c>
    </row>
    <row r="24" spans="1:11" x14ac:dyDescent="0.3">
      <c r="A24" s="2" t="s">
        <v>3</v>
      </c>
      <c r="B24" s="43" t="s">
        <v>16</v>
      </c>
      <c r="C24" s="5" t="e">
        <f>#REF!/1000000</f>
        <v>#REF!</v>
      </c>
      <c r="D24" s="5" t="e">
        <f>#REF!/1000000</f>
        <v>#REF!</v>
      </c>
      <c r="E24" s="5" t="e">
        <f>#REF!/1000000</f>
        <v>#REF!</v>
      </c>
      <c r="F24" s="5" t="e">
        <f>#REF!/1000000</f>
        <v>#REF!</v>
      </c>
      <c r="G24" s="5" t="e">
        <f>#REF!/1000000</f>
        <v>#REF!</v>
      </c>
      <c r="H24" s="5" t="e">
        <f>#REF!/1000000</f>
        <v>#REF!</v>
      </c>
      <c r="I24" s="5" t="e">
        <f>#REF!/1000000</f>
        <v>#REF!</v>
      </c>
      <c r="J24" s="5" t="e">
        <f>#REF!/1000000</f>
        <v>#REF!</v>
      </c>
      <c r="K24" s="5" t="e">
        <f>#REF!/1000000</f>
        <v>#REF!</v>
      </c>
    </row>
    <row r="25" spans="1:11" x14ac:dyDescent="0.3">
      <c r="A25" s="2" t="s">
        <v>3</v>
      </c>
      <c r="B25" s="43" t="s">
        <v>17</v>
      </c>
      <c r="C25" s="5" t="e">
        <f>#REF!/1000000</f>
        <v>#REF!</v>
      </c>
      <c r="D25" s="5" t="e">
        <f>#REF!/1000000</f>
        <v>#REF!</v>
      </c>
      <c r="E25" s="5" t="e">
        <f>#REF!/1000000</f>
        <v>#REF!</v>
      </c>
      <c r="F25" s="5" t="e">
        <f>#REF!/1000000</f>
        <v>#REF!</v>
      </c>
      <c r="G25" s="5" t="e">
        <f>#REF!/1000000</f>
        <v>#REF!</v>
      </c>
      <c r="H25" s="5" t="e">
        <f>#REF!/1000000</f>
        <v>#REF!</v>
      </c>
      <c r="I25" s="5" t="e">
        <f>#REF!/1000000</f>
        <v>#REF!</v>
      </c>
      <c r="J25" s="5" t="e">
        <f>#REF!/1000000</f>
        <v>#REF!</v>
      </c>
      <c r="K25" s="5" t="e">
        <f>#REF!/1000000</f>
        <v>#REF!</v>
      </c>
    </row>
    <row r="26" spans="1:11" x14ac:dyDescent="0.3">
      <c r="A26" s="2" t="s">
        <v>3</v>
      </c>
      <c r="B26" s="43" t="s">
        <v>18</v>
      </c>
      <c r="C26" s="5" t="e">
        <f>#REF!/1000000</f>
        <v>#REF!</v>
      </c>
      <c r="D26" s="5" t="e">
        <f>#REF!/1000000</f>
        <v>#REF!</v>
      </c>
      <c r="E26" s="5" t="e">
        <f>#REF!/1000000</f>
        <v>#REF!</v>
      </c>
      <c r="F26" s="5" t="e">
        <f>#REF!/1000000</f>
        <v>#REF!</v>
      </c>
      <c r="G26" s="5" t="e">
        <f>#REF!/1000000</f>
        <v>#REF!</v>
      </c>
      <c r="H26" s="5" t="e">
        <f>#REF!/1000000</f>
        <v>#REF!</v>
      </c>
      <c r="I26" s="5" t="e">
        <f>#REF!/1000000</f>
        <v>#REF!</v>
      </c>
      <c r="J26" s="5" t="e">
        <f>#REF!/1000000</f>
        <v>#REF!</v>
      </c>
      <c r="K26" s="5" t="e">
        <f>#REF!/1000000</f>
        <v>#REF!</v>
      </c>
    </row>
    <row r="27" spans="1:11" x14ac:dyDescent="0.3">
      <c r="A27" s="2" t="s">
        <v>3</v>
      </c>
      <c r="B27" s="43" t="s">
        <v>19</v>
      </c>
      <c r="C27" s="5" t="e">
        <f>#REF!/1000000</f>
        <v>#REF!</v>
      </c>
      <c r="D27" s="5" t="e">
        <f>#REF!/1000000</f>
        <v>#REF!</v>
      </c>
      <c r="E27" s="5" t="e">
        <f>#REF!/1000000</f>
        <v>#REF!</v>
      </c>
      <c r="F27" s="5" t="e">
        <f>#REF!/1000000</f>
        <v>#REF!</v>
      </c>
      <c r="G27" s="5" t="e">
        <f>#REF!/1000000</f>
        <v>#REF!</v>
      </c>
      <c r="H27" s="5" t="e">
        <f>#REF!/1000000</f>
        <v>#REF!</v>
      </c>
      <c r="I27" s="5" t="e">
        <f>#REF!/1000000</f>
        <v>#REF!</v>
      </c>
      <c r="J27" s="5" t="e">
        <f>#REF!/1000000</f>
        <v>#REF!</v>
      </c>
      <c r="K27" s="5" t="e">
        <f>#REF!/1000000</f>
        <v>#REF!</v>
      </c>
    </row>
    <row r="28" spans="1:11" x14ac:dyDescent="0.3">
      <c r="A28" s="2" t="s">
        <v>3</v>
      </c>
      <c r="B28" s="2" t="s">
        <v>60</v>
      </c>
      <c r="C28" s="5" t="e">
        <f>#REF!/1000000</f>
        <v>#REF!</v>
      </c>
      <c r="D28" s="5" t="e">
        <f>#REF!/1000000</f>
        <v>#REF!</v>
      </c>
      <c r="E28" s="5" t="e">
        <f>#REF!/1000000</f>
        <v>#REF!</v>
      </c>
      <c r="F28" s="5" t="e">
        <f>#REF!/1000000</f>
        <v>#REF!</v>
      </c>
      <c r="G28" s="5" t="e">
        <f>#REF!/1000000</f>
        <v>#REF!</v>
      </c>
      <c r="H28" s="5" t="e">
        <f>#REF!/1000000</f>
        <v>#REF!</v>
      </c>
      <c r="I28" s="5" t="e">
        <f>#REF!/1000000</f>
        <v>#REF!</v>
      </c>
      <c r="J28" s="5" t="e">
        <f>#REF!/1000000</f>
        <v>#REF!</v>
      </c>
      <c r="K28" s="5" t="e">
        <f>#REF!/1000000</f>
        <v>#REF!</v>
      </c>
    </row>
    <row r="29" spans="1:11" x14ac:dyDescent="0.3">
      <c r="A29" s="2" t="s">
        <v>3</v>
      </c>
      <c r="B29" s="2" t="s">
        <v>61</v>
      </c>
      <c r="C29" s="5" t="e">
        <f>#REF!/1000000</f>
        <v>#REF!</v>
      </c>
      <c r="D29" s="5" t="e">
        <f>#REF!/1000000</f>
        <v>#REF!</v>
      </c>
      <c r="E29" s="5" t="e">
        <f>#REF!/1000000</f>
        <v>#REF!</v>
      </c>
      <c r="F29" s="5" t="e">
        <f>#REF!/1000000</f>
        <v>#REF!</v>
      </c>
      <c r="G29" s="5" t="e">
        <f>#REF!/1000000</f>
        <v>#REF!</v>
      </c>
      <c r="H29" s="5" t="e">
        <f>#REF!/1000000</f>
        <v>#REF!</v>
      </c>
      <c r="I29" s="5" t="e">
        <f>#REF!/1000000</f>
        <v>#REF!</v>
      </c>
      <c r="J29" s="5" t="e">
        <f>#REF!/1000000</f>
        <v>#REF!</v>
      </c>
      <c r="K29" s="5" t="e">
        <f>#REF!/1000000</f>
        <v>#REF!</v>
      </c>
    </row>
    <row r="30" spans="1:11" x14ac:dyDescent="0.3">
      <c r="A30" s="2" t="s">
        <v>3</v>
      </c>
      <c r="B30" s="2" t="s">
        <v>47</v>
      </c>
      <c r="C30" s="5" t="e">
        <f>#REF!/1000000</f>
        <v>#REF!</v>
      </c>
      <c r="D30" s="5" t="e">
        <f>#REF!/1000000</f>
        <v>#REF!</v>
      </c>
      <c r="E30" s="5" t="e">
        <f>#REF!/1000000</f>
        <v>#REF!</v>
      </c>
      <c r="F30" s="5" t="e">
        <f>#REF!/1000000</f>
        <v>#REF!</v>
      </c>
      <c r="G30" s="5" t="e">
        <f>#REF!/1000000</f>
        <v>#REF!</v>
      </c>
      <c r="H30" s="5" t="e">
        <f>#REF!/1000000</f>
        <v>#REF!</v>
      </c>
      <c r="I30" s="5" t="e">
        <f>#REF!/1000000</f>
        <v>#REF!</v>
      </c>
      <c r="J30" s="5" t="e">
        <f>#REF!/1000000</f>
        <v>#REF!</v>
      </c>
      <c r="K30" s="5" t="e">
        <f>#REF!/1000000</f>
        <v>#REF!</v>
      </c>
    </row>
  </sheetData>
  <autoFilter ref="A1:B19" xr:uid="{00000000-0009-0000-0000-00000C000000}"/>
  <sortState xmlns:xlrd2="http://schemas.microsoft.com/office/spreadsheetml/2017/richdata2" ref="A2:K2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Investissements</vt:lpstr>
      <vt:lpstr>Production</vt:lpstr>
      <vt:lpstr>Consommation</vt:lpstr>
      <vt:lpstr>Echanges européens</vt:lpstr>
      <vt:lpstr>Ecrêtement</vt:lpstr>
      <vt:lpstr>Coûts marginaux</vt:lpstr>
      <vt:lpstr>Prod_TWh</vt:lpstr>
      <vt:lpstr>Installé_CAPA_MW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PARROUFFE Jean-Michel</cp:lastModifiedBy>
  <dcterms:created xsi:type="dcterms:W3CDTF">2018-01-17T09:01:20Z</dcterms:created>
  <dcterms:modified xsi:type="dcterms:W3CDTF">2023-01-18T16:30:42Z</dcterms:modified>
</cp:coreProperties>
</file>