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RVICES\SRER\ECHANGES\ECHANGES_BRICE_ARNAUD\1- Marchés\2020\2020AC000016_Accord Cadre Artelys\Livrables Artelys\Données\Suites\A transmettre\"/>
    </mc:Choice>
  </mc:AlternateContent>
  <xr:revisionPtr revIDLastSave="0" documentId="13_ncr:1_{5E8E7CC3-828E-434E-81F7-ABB4F4230EA4}" xr6:coauthVersionLast="47" xr6:coauthVersionMax="47" xr10:uidLastSave="{00000000-0000-0000-0000-000000000000}"/>
  <bookViews>
    <workbookView xWindow="-28920" yWindow="-120" windowWidth="29040" windowHeight="15840" tabRatio="894" xr2:uid="{00000000-000D-0000-FFFF-FFFF00000000}"/>
  </bookViews>
  <sheets>
    <sheet name="Investissements" sheetId="12" r:id="rId1"/>
    <sheet name="Production" sheetId="44" r:id="rId2"/>
    <sheet name="Consommation" sheetId="49" r:id="rId3"/>
    <sheet name="Echanges européens" sheetId="17" r:id="rId4"/>
    <sheet name="Ecrêtement" sheetId="23" r:id="rId5"/>
    <sheet name="Coûts marginaux" sheetId="47" r:id="rId6"/>
    <sheet name="Prod_TWh" sheetId="14" state="hidden" r:id="rId7"/>
    <sheet name="Installé_CAPA_MW" sheetId="2" state="hidden" r:id="rId8"/>
  </sheets>
  <externalReferences>
    <externalReference r:id="rId9"/>
    <externalReference r:id="rId10"/>
  </externalReferences>
  <definedNames>
    <definedName name="_xlnm._FilterDatabase" localSheetId="7" hidden="1">Installé_CAPA_MW!$A$1:$B$19</definedName>
    <definedName name="MWtoGW" localSheetId="2">[1]Annexe!$G$3</definedName>
    <definedName name="MWtoGW" localSheetId="5">[2]Annexe!$G$3</definedName>
    <definedName name="MWtoGW">#REF!</definedName>
    <definedName name="WtoMW" localSheetId="2">[1]Annexe!$G$2</definedName>
    <definedName name="WtoMW" localSheetId="5">[2]Annexe!$G$2</definedName>
    <definedName name="WtoMW">#REF!</definedName>
    <definedName name="WtoTW" localSheetId="2">[1]Annexe!$G$4</definedName>
    <definedName name="WtoTW" localSheetId="5">[2]Annexe!$G$4</definedName>
    <definedName name="WtoT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" i="49" l="1"/>
  <c r="U26" i="49"/>
  <c r="T26" i="49"/>
  <c r="S26" i="49"/>
  <c r="R26" i="49"/>
  <c r="Q26" i="49"/>
  <c r="P26" i="49"/>
  <c r="O26" i="49"/>
  <c r="N26" i="49"/>
  <c r="M26" i="49"/>
  <c r="V25" i="49"/>
  <c r="U25" i="49"/>
  <c r="T25" i="49"/>
  <c r="S25" i="49"/>
  <c r="R25" i="49"/>
  <c r="Q25" i="49"/>
  <c r="P25" i="49"/>
  <c r="O25" i="49"/>
  <c r="N25" i="49"/>
  <c r="M25" i="49"/>
  <c r="V24" i="49"/>
  <c r="U24" i="49"/>
  <c r="T24" i="49"/>
  <c r="S24" i="49"/>
  <c r="R24" i="49"/>
  <c r="Q24" i="49"/>
  <c r="P24" i="49"/>
  <c r="O24" i="49"/>
  <c r="N24" i="49"/>
  <c r="V23" i="49"/>
  <c r="U23" i="49"/>
  <c r="T23" i="49"/>
  <c r="S23" i="49"/>
  <c r="R23" i="49"/>
  <c r="Q23" i="49"/>
  <c r="P23" i="49"/>
  <c r="O23" i="49"/>
  <c r="N23" i="49"/>
  <c r="V22" i="49"/>
  <c r="U22" i="49"/>
  <c r="T22" i="49"/>
  <c r="S22" i="49"/>
  <c r="R22" i="49"/>
  <c r="Q22" i="49"/>
  <c r="P22" i="49"/>
  <c r="O22" i="49"/>
  <c r="N22" i="49"/>
  <c r="V21" i="49"/>
  <c r="U21" i="49"/>
  <c r="T21" i="49"/>
  <c r="S21" i="49"/>
  <c r="R21" i="49"/>
  <c r="Q21" i="49"/>
  <c r="P21" i="49"/>
  <c r="O21" i="49"/>
  <c r="N21" i="49"/>
  <c r="V20" i="49"/>
  <c r="U20" i="49"/>
  <c r="T20" i="49"/>
  <c r="S20" i="49"/>
  <c r="R20" i="49"/>
  <c r="Q20" i="49"/>
  <c r="P20" i="49"/>
  <c r="O20" i="49"/>
  <c r="N20" i="49"/>
  <c r="V19" i="49"/>
  <c r="U19" i="49"/>
  <c r="T19" i="49"/>
  <c r="S19" i="49"/>
  <c r="R19" i="49"/>
  <c r="Q19" i="49"/>
  <c r="P19" i="49"/>
  <c r="O19" i="49"/>
  <c r="N19" i="49"/>
  <c r="V11" i="49"/>
  <c r="U11" i="49"/>
  <c r="T11" i="49"/>
  <c r="S11" i="49"/>
  <c r="R11" i="49"/>
  <c r="Q11" i="49"/>
  <c r="P11" i="49"/>
  <c r="O11" i="49"/>
  <c r="N11" i="49"/>
  <c r="V10" i="49"/>
  <c r="U10" i="49"/>
  <c r="T10" i="49"/>
  <c r="S10" i="49"/>
  <c r="R10" i="49"/>
  <c r="Q10" i="49"/>
  <c r="P10" i="49"/>
  <c r="O10" i="49"/>
  <c r="N10" i="49"/>
  <c r="V9" i="49"/>
  <c r="U9" i="49"/>
  <c r="T9" i="49"/>
  <c r="S9" i="49"/>
  <c r="R9" i="49"/>
  <c r="Q9" i="49"/>
  <c r="P9" i="49"/>
  <c r="O9" i="49"/>
  <c r="N9" i="49"/>
  <c r="V8" i="49"/>
  <c r="U8" i="49"/>
  <c r="T8" i="49"/>
  <c r="S8" i="49"/>
  <c r="R8" i="49"/>
  <c r="Q8" i="49"/>
  <c r="P8" i="49"/>
  <c r="O8" i="49"/>
  <c r="N8" i="49"/>
  <c r="V7" i="49"/>
  <c r="U7" i="49"/>
  <c r="T7" i="49"/>
  <c r="S7" i="49"/>
  <c r="R7" i="49"/>
  <c r="Q7" i="49"/>
  <c r="P7" i="49"/>
  <c r="O7" i="49"/>
  <c r="N7" i="49"/>
  <c r="V6" i="49"/>
  <c r="U6" i="49"/>
  <c r="T6" i="49"/>
  <c r="S6" i="49"/>
  <c r="R6" i="49"/>
  <c r="Q6" i="49"/>
  <c r="P6" i="49"/>
  <c r="O6" i="49"/>
  <c r="N6" i="49"/>
  <c r="V5" i="49"/>
  <c r="U5" i="49"/>
  <c r="T5" i="49"/>
  <c r="S5" i="49"/>
  <c r="R5" i="49"/>
  <c r="Q5" i="49"/>
  <c r="P5" i="49"/>
  <c r="O5" i="49"/>
  <c r="N5" i="49"/>
  <c r="V4" i="49"/>
  <c r="U4" i="49"/>
  <c r="T4" i="49"/>
  <c r="S4" i="49"/>
  <c r="S13" i="49" s="1"/>
  <c r="S22" i="44" s="1"/>
  <c r="R4" i="49"/>
  <c r="Q4" i="49"/>
  <c r="P4" i="49"/>
  <c r="O4" i="49"/>
  <c r="N4" i="49"/>
  <c r="N13" i="49" l="1"/>
  <c r="N22" i="44" s="1"/>
  <c r="Q13" i="49"/>
  <c r="Q22" i="44" s="1"/>
  <c r="R13" i="49"/>
  <c r="R22" i="44" s="1"/>
  <c r="T13" i="49"/>
  <c r="T22" i="44" s="1"/>
  <c r="U13" i="49"/>
  <c r="U22" i="44" s="1"/>
  <c r="O13" i="49"/>
  <c r="O22" i="44" s="1"/>
  <c r="V13" i="49"/>
  <c r="V22" i="44" s="1"/>
  <c r="P13" i="49"/>
  <c r="P22" i="44" s="1"/>
  <c r="K15" i="17"/>
  <c r="G15" i="17"/>
  <c r="C15" i="17"/>
  <c r="J15" i="17"/>
  <c r="I15" i="17"/>
  <c r="H15" i="17"/>
  <c r="F15" i="17"/>
  <c r="E15" i="17"/>
  <c r="D15" i="17"/>
  <c r="H24" i="17" l="1"/>
  <c r="E24" i="17"/>
  <c r="F24" i="17"/>
  <c r="J24" i="17"/>
  <c r="C24" i="17"/>
  <c r="K24" i="17"/>
  <c r="I24" i="17"/>
  <c r="D24" i="17"/>
  <c r="G24" i="17"/>
  <c r="O8" i="44" l="1"/>
  <c r="S8" i="44"/>
  <c r="R8" i="44" l="1"/>
  <c r="P8" i="44"/>
  <c r="U8" i="44"/>
  <c r="N8" i="44"/>
  <c r="Q8" i="44"/>
  <c r="V8" i="44" l="1"/>
  <c r="T8" i="44"/>
  <c r="N6" i="44" l="1"/>
  <c r="T5" i="44"/>
  <c r="V6" i="44"/>
  <c r="N10" i="44"/>
  <c r="N5" i="44"/>
  <c r="V5" i="44"/>
  <c r="U5" i="44"/>
  <c r="P5" i="44"/>
  <c r="R6" i="44"/>
  <c r="R10" i="44"/>
  <c r="S5" i="44"/>
  <c r="U6" i="44"/>
  <c r="O10" i="44"/>
  <c r="R5" i="44"/>
  <c r="T6" i="44"/>
  <c r="P10" i="44"/>
  <c r="Q5" i="44"/>
  <c r="S6" i="44"/>
  <c r="Q10" i="44"/>
  <c r="V10" i="44"/>
  <c r="O5" i="44"/>
  <c r="Q6" i="44"/>
  <c r="S10" i="44"/>
  <c r="P6" i="44"/>
  <c r="T10" i="44"/>
  <c r="O6" i="44"/>
  <c r="U10" i="44"/>
  <c r="V11" i="44" l="1"/>
  <c r="P11" i="44"/>
  <c r="Q11" i="44"/>
  <c r="R11" i="44"/>
  <c r="T11" i="44"/>
  <c r="N11" i="44"/>
  <c r="U11" i="44"/>
  <c r="S11" i="44"/>
  <c r="O11" i="44"/>
  <c r="S17" i="44"/>
  <c r="P16" i="44"/>
  <c r="V16" i="44"/>
  <c r="V17" i="44"/>
  <c r="O17" i="44"/>
  <c r="P17" i="44"/>
  <c r="Q17" i="44"/>
  <c r="Q16" i="44"/>
  <c r="T17" i="44"/>
  <c r="U16" i="44"/>
  <c r="T16" i="44"/>
  <c r="R16" i="44"/>
  <c r="U17" i="44"/>
  <c r="O16" i="44"/>
  <c r="S16" i="44"/>
  <c r="R17" i="44"/>
  <c r="N16" i="44"/>
  <c r="N17" i="44"/>
  <c r="V9" i="44"/>
  <c r="T9" i="44"/>
  <c r="S9" i="44"/>
  <c r="N9" i="44"/>
  <c r="R9" i="44"/>
  <c r="O9" i="44"/>
  <c r="U9" i="44"/>
  <c r="Q9" i="44"/>
  <c r="P9" i="44"/>
  <c r="R4" i="44" l="1"/>
  <c r="R15" i="44" s="1"/>
  <c r="U4" i="44"/>
  <c r="U15" i="44" s="1"/>
  <c r="Q4" i="44"/>
  <c r="Q15" i="44" s="1"/>
  <c r="P4" i="44"/>
  <c r="P15" i="44" s="1"/>
  <c r="T4" i="44"/>
  <c r="T15" i="44" s="1"/>
  <c r="V4" i="44"/>
  <c r="V15" i="44" s="1"/>
  <c r="N4" i="44"/>
  <c r="N15" i="44" s="1"/>
  <c r="O4" i="44"/>
  <c r="O15" i="44" s="1"/>
  <c r="S4" i="44"/>
  <c r="S15" i="44" s="1"/>
  <c r="T7" i="44"/>
  <c r="S7" i="44"/>
  <c r="N7" i="44"/>
  <c r="Q7" i="44"/>
  <c r="R7" i="44"/>
  <c r="T18" i="44" l="1"/>
  <c r="T19" i="44" s="1"/>
  <c r="S18" i="44"/>
  <c r="S19" i="44" s="1"/>
  <c r="N18" i="44"/>
  <c r="N19" i="44" s="1"/>
  <c r="Q18" i="44"/>
  <c r="Q19" i="44" s="1"/>
  <c r="R18" i="44"/>
  <c r="R19" i="44" s="1"/>
  <c r="V7" i="44"/>
  <c r="P7" i="44"/>
  <c r="U7" i="44"/>
  <c r="O7" i="44"/>
  <c r="S20" i="44" l="1"/>
  <c r="T20" i="44"/>
  <c r="Q20" i="44"/>
  <c r="R20" i="44"/>
  <c r="N20" i="44"/>
  <c r="P18" i="44"/>
  <c r="P19" i="44" s="1"/>
  <c r="V18" i="44"/>
  <c r="V20" i="44" s="1"/>
  <c r="O18" i="44"/>
  <c r="O19" i="44" s="1"/>
  <c r="U18" i="44"/>
  <c r="U19" i="44" s="1"/>
  <c r="U20" i="44" l="1"/>
  <c r="V19" i="44"/>
  <c r="P20" i="44"/>
  <c r="O20" i="44"/>
  <c r="D2" i="14"/>
  <c r="K30" i="2" l="1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C2" i="14"/>
  <c r="J5" i="17"/>
  <c r="F5" i="17"/>
  <c r="D5" i="17" l="1"/>
  <c r="H5" i="17"/>
  <c r="G5" i="17"/>
  <c r="K5" i="17"/>
  <c r="C5" i="17"/>
  <c r="E5" i="17"/>
  <c r="I5" i="17"/>
</calcChain>
</file>

<file path=xl/sharedStrings.xml><?xml version="1.0" encoding="utf-8"?>
<sst xmlns="http://schemas.openxmlformats.org/spreadsheetml/2006/main" count="295" uniqueCount="151">
  <si>
    <t>CCGT fleet</t>
  </si>
  <si>
    <t>Lithium ion battery fleet</t>
  </si>
  <si>
    <t>OCGT fleet</t>
  </si>
  <si>
    <t>France</t>
  </si>
  <si>
    <t>Zone</t>
  </si>
  <si>
    <t>Techno</t>
  </si>
  <si>
    <t>CAES fleet</t>
  </si>
  <si>
    <t>Coal fleet</t>
  </si>
  <si>
    <t>Hydro fleet</t>
  </si>
  <si>
    <t>Nuclear fleet</t>
  </si>
  <si>
    <t>Oil fleet</t>
  </si>
  <si>
    <t>Other renewable fleet</t>
  </si>
  <si>
    <t>Other thermal fleet</t>
  </si>
  <si>
    <t>Pumped storage fleet</t>
  </si>
  <si>
    <t>Solar fleet</t>
  </si>
  <si>
    <t>Solar roof fleet</t>
  </si>
  <si>
    <t>Wind floating fleet</t>
  </si>
  <si>
    <t>Wind offshore fleet</t>
  </si>
  <si>
    <t>Wind onshore fleet</t>
  </si>
  <si>
    <t>Wind onshore new fleet</t>
  </si>
  <si>
    <t>Technologie</t>
  </si>
  <si>
    <t>Nucléaire</t>
  </si>
  <si>
    <t>Autres thermiques</t>
  </si>
  <si>
    <t>Electric Vehicles</t>
  </si>
  <si>
    <t>ademe_france_v0/C2020</t>
  </si>
  <si>
    <t>Test case 0</t>
  </si>
  <si>
    <t>ademe_france_v0/C2025</t>
  </si>
  <si>
    <t>ademe_france_v0/C2030</t>
  </si>
  <si>
    <t>ademe_france_v0/C2035</t>
  </si>
  <si>
    <t>ademe_france_v0/C2040</t>
  </si>
  <si>
    <t>ademe_france_v0/C2045</t>
  </si>
  <si>
    <t>ademe_france_v0/C2050</t>
  </si>
  <si>
    <t>ademe_france_v0/C2055</t>
  </si>
  <si>
    <t>ademe_france_v0/C2060</t>
  </si>
  <si>
    <t>EPR</t>
  </si>
  <si>
    <t>Autres renouvelables</t>
  </si>
  <si>
    <t>Total</t>
  </si>
  <si>
    <t>Hydro</t>
  </si>
  <si>
    <t>Détail EnR (GW)</t>
  </si>
  <si>
    <t>Biomass fleet</t>
  </si>
  <si>
    <t>Bioplant storage fleet</t>
  </si>
  <si>
    <t>Geothermal fleet</t>
  </si>
  <si>
    <t>Lignite fleet</t>
  </si>
  <si>
    <t>Marine fleet</t>
  </si>
  <si>
    <t>Ocean tidal fleet</t>
  </si>
  <si>
    <t>Ocean Wave fleet</t>
  </si>
  <si>
    <t>Renewable thermal fleet</t>
  </si>
  <si>
    <t>P2Heat</t>
  </si>
  <si>
    <t>Imports</t>
  </si>
  <si>
    <t>Exports</t>
  </si>
  <si>
    <t>Bilan exportateur net</t>
  </si>
  <si>
    <t>CentralEurope</t>
  </si>
  <si>
    <t>Iberia</t>
  </si>
  <si>
    <t>UKIreland</t>
  </si>
  <si>
    <t>PV Grandes Toitures</t>
  </si>
  <si>
    <t>Solar small roof fleet</t>
  </si>
  <si>
    <t>OCGT</t>
  </si>
  <si>
    <t>CCGT</t>
  </si>
  <si>
    <t>Charbon</t>
  </si>
  <si>
    <t>Détail Nucléaire (GW)</t>
  </si>
  <si>
    <t>P2H2 industrie</t>
  </si>
  <si>
    <t>P2H2 mobilités et autres industries</t>
  </si>
  <si>
    <t>Chauffage pilotable</t>
  </si>
  <si>
    <t>Batteries</t>
  </si>
  <si>
    <t>STEP</t>
  </si>
  <si>
    <t>PV</t>
  </si>
  <si>
    <t>Eolien Terrestre</t>
  </si>
  <si>
    <t>Nucléaire historique résiduel</t>
  </si>
  <si>
    <t>Nucléaire historique prolongé</t>
  </si>
  <si>
    <t>PV  Grandes Toitures</t>
  </si>
  <si>
    <t>PV Petites Toitures</t>
  </si>
  <si>
    <t>PV Toitures total</t>
  </si>
  <si>
    <t>PV Sol total</t>
  </si>
  <si>
    <t>PV Sol fixe</t>
  </si>
  <si>
    <t>PV Sol tracker</t>
  </si>
  <si>
    <t>Eolien en mer Flottant</t>
  </si>
  <si>
    <t>Eolien en mer Posé</t>
  </si>
  <si>
    <t>Nucléaire EPR</t>
  </si>
  <si>
    <t>PV  Sol</t>
  </si>
  <si>
    <t>PV Toitures</t>
  </si>
  <si>
    <t>Géothermie</t>
  </si>
  <si>
    <t>CHP Biogaz</t>
  </si>
  <si>
    <t>CHP Biomasse</t>
  </si>
  <si>
    <t>Autres thermiques (CHP fioul, gaz)</t>
  </si>
  <si>
    <t>CHP UIOM</t>
  </si>
  <si>
    <t>Capacités installées en GW</t>
  </si>
  <si>
    <t>Energies Marines Renouvelables</t>
  </si>
  <si>
    <t>Production en TWh</t>
  </si>
  <si>
    <t>Détail EnR</t>
  </si>
  <si>
    <t>Turbines Gaz</t>
  </si>
  <si>
    <t>Résumé Production Electricité</t>
  </si>
  <si>
    <t>Eolien en mer</t>
  </si>
  <si>
    <t>Consommation domestique</t>
  </si>
  <si>
    <t>Consommation en TWh</t>
  </si>
  <si>
    <t>Capacités en GW</t>
  </si>
  <si>
    <t>Italy</t>
  </si>
  <si>
    <t>SouthEastEurope</t>
  </si>
  <si>
    <t>P2H2 (TWh_H2)</t>
  </si>
  <si>
    <t>Renouvelables</t>
  </si>
  <si>
    <t>Catégories</t>
  </si>
  <si>
    <t>Part renouvelable</t>
  </si>
  <si>
    <t>Part nucléaire</t>
  </si>
  <si>
    <t>Chauffage Joule pilotable</t>
  </si>
  <si>
    <t>Chauffage Joule non-pilotable</t>
  </si>
  <si>
    <t>ECS pilotable</t>
  </si>
  <si>
    <t>ECS non-pilotable</t>
  </si>
  <si>
    <t>Produits blancs pilotables</t>
  </si>
  <si>
    <t>Produits blancs non-pilotables</t>
  </si>
  <si>
    <t>VE pilotables</t>
  </si>
  <si>
    <t>VE non-pilotables</t>
  </si>
  <si>
    <t>Chauffage PAC pilotable</t>
  </si>
  <si>
    <t>Chauffage PAC non-pilotable</t>
  </si>
  <si>
    <t>Climatisation pilotable</t>
  </si>
  <si>
    <t>Climatisation non-pilotable</t>
  </si>
  <si>
    <t>Industrie pilotable</t>
  </si>
  <si>
    <t>Industrie non-pilotable</t>
  </si>
  <si>
    <t>Autres (non-pilotable)</t>
  </si>
  <si>
    <t>Composante</t>
  </si>
  <si>
    <t>Electrolyseurs optimisés</t>
  </si>
  <si>
    <t>Chauffage Joule</t>
  </si>
  <si>
    <t>Chauffage PAC</t>
  </si>
  <si>
    <t>ECS et produits blancs</t>
  </si>
  <si>
    <t>Climatisation</t>
  </si>
  <si>
    <t>Véhicules électriques</t>
  </si>
  <si>
    <t>Industrie</t>
  </si>
  <si>
    <t>Electrolyseurs</t>
  </si>
  <si>
    <t>Autres</t>
  </si>
  <si>
    <t>Résumé Consommation par usage</t>
  </si>
  <si>
    <t>Résumé Consommation pilotable</t>
  </si>
  <si>
    <t>ECS et produits blancs pilotables</t>
  </si>
  <si>
    <t>Véhicules électriques pilotables</t>
  </si>
  <si>
    <t>Consommations non-pilotables</t>
  </si>
  <si>
    <t>Electrolyseurs quasi-base</t>
  </si>
  <si>
    <t>P2H2 (GW_H2)</t>
  </si>
  <si>
    <t>Ecrêtement en TWh</t>
  </si>
  <si>
    <t>Volumes en TWh</t>
  </si>
  <si>
    <t>Moyenne temporelle</t>
  </si>
  <si>
    <t>Coûts marginaux (€/MWh)</t>
  </si>
  <si>
    <t>Moyenne énergie</t>
  </si>
  <si>
    <t>Production du stockage (TWh)</t>
  </si>
  <si>
    <t>Consommation du stockage (TWh)</t>
  </si>
  <si>
    <t>Prolongement nucléaire</t>
  </si>
  <si>
    <t>Consommation gaz PAC hybrides</t>
  </si>
  <si>
    <t>Capacités nouvelles en GW</t>
  </si>
  <si>
    <t>Chauffage PAC hybride pilotable</t>
  </si>
  <si>
    <t>Chauffage PAC hybride non-pilotable</t>
  </si>
  <si>
    <t>Les données permettent de vérifier :</t>
  </si>
  <si>
    <t>Production totale + Production du stockage + Imports = Consommation domestique + Consommation du stockage + Exports + Ecrêtement</t>
  </si>
  <si>
    <t>Consommation domestique = Somme des composantes sectorielles de la demande qui incluent les pertes</t>
  </si>
  <si>
    <t>Les pertes représentent 8% de chacune des consommations par usage présentées dans l'onglet Consommation</t>
  </si>
  <si>
    <t>Pour toutes les années, les 25,3 GW de capacité Hydro intègrent les 5,2 GW de STEP identifiées en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</si>
</sst>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_-* #,##0.0\ _€_-;\-* #,##0.0\ _€_-;_-* &quot;-&quot;??\ _€_-;_-@_-"/>
    <numFmt numFmtId="167" formatCode="_-* #,##0\ _€_-;\-* #,##0\ _€_-;_-* &quot;-&quot;??\ _€_-;_-@_-"/>
  </numFmts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5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9" fillId="0" borderId="0" applyFont="0" applyFill="0" applyBorder="0" applyAlignment="0" applyProtection="0"/>
    <xf numFmtId="0" fontId="7" fillId="0" borderId="0"/>
    <xf numFmtId="0" fontId="5" fillId="0" borderId="0"/>
    <xf numFmtId="164" fontId="9" fillId="0" borderId="0" applyFont="0" applyFill="0" applyBorder="0" applyAlignment="0" applyProtection="0"/>
  </cellStyleXfs>
  <cellXfs count="117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8" fillId="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wrapText="1"/>
    </xf>
    <xf numFmtId="0" fontId="10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right" wrapText="1"/>
    </xf>
    <xf numFmtId="1" fontId="0" fillId="0" borderId="0" xfId="0" applyNumberFormat="1"/>
    <xf numFmtId="11" fontId="0" fillId="0" borderId="0" xfId="0" applyNumberFormat="1"/>
    <xf numFmtId="1" fontId="0" fillId="0" borderId="0" xfId="0" applyNumberFormat="1" applyAlignment="1">
      <alignment horizontal="right" wrapText="1"/>
    </xf>
    <xf numFmtId="0" fontId="10" fillId="0" borderId="0" xfId="0" applyFont="1" applyAlignment="1">
      <alignment horizontal="center" vertical="center"/>
    </xf>
    <xf numFmtId="9" fontId="0" fillId="5" borderId="0" xfId="1" applyFont="1" applyFill="1" applyBorder="1"/>
    <xf numFmtId="9" fontId="0" fillId="5" borderId="12" xfId="1" applyFont="1" applyFill="1" applyBorder="1"/>
    <xf numFmtId="9" fontId="0" fillId="5" borderId="7" xfId="1" applyFont="1" applyFill="1" applyBorder="1"/>
    <xf numFmtId="9" fontId="0" fillId="5" borderId="14" xfId="1" applyFont="1" applyFill="1" applyBorder="1"/>
    <xf numFmtId="0" fontId="0" fillId="6" borderId="11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/>
    <xf numFmtId="0" fontId="0" fillId="6" borderId="13" xfId="0" applyFill="1" applyBorder="1"/>
    <xf numFmtId="0" fontId="0" fillId="6" borderId="16" xfId="0" applyFill="1" applyBorder="1"/>
    <xf numFmtId="1" fontId="0" fillId="5" borderId="13" xfId="0" applyNumberFormat="1" applyFill="1" applyBorder="1"/>
    <xf numFmtId="1" fontId="0" fillId="5" borderId="7" xfId="0" applyNumberFormat="1" applyFill="1" applyBorder="1"/>
    <xf numFmtId="1" fontId="0" fillId="5" borderId="14" xfId="0" applyNumberFormat="1" applyFill="1" applyBorder="1"/>
    <xf numFmtId="1" fontId="0" fillId="5" borderId="9" xfId="0" applyNumberFormat="1" applyFill="1" applyBorder="1"/>
    <xf numFmtId="1" fontId="0" fillId="5" borderId="10" xfId="0" applyNumberFormat="1" applyFill="1" applyBorder="1"/>
    <xf numFmtId="0" fontId="0" fillId="6" borderId="13" xfId="0" applyFill="1" applyBorder="1" applyAlignment="1">
      <alignment horizont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" fontId="0" fillId="5" borderId="8" xfId="0" applyNumberFormat="1" applyFill="1" applyBorder="1"/>
    <xf numFmtId="0" fontId="11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15" xfId="0" applyFill="1" applyBorder="1"/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1" fontId="15" fillId="5" borderId="8" xfId="0" applyNumberFormat="1" applyFont="1" applyFill="1" applyBorder="1"/>
    <xf numFmtId="1" fontId="15" fillId="5" borderId="9" xfId="0" applyNumberFormat="1" applyFont="1" applyFill="1" applyBorder="1"/>
    <xf numFmtId="1" fontId="15" fillId="5" borderId="10" xfId="0" applyNumberFormat="1" applyFont="1" applyFill="1" applyBorder="1"/>
    <xf numFmtId="1" fontId="15" fillId="5" borderId="13" xfId="0" applyNumberFormat="1" applyFont="1" applyFill="1" applyBorder="1"/>
    <xf numFmtId="1" fontId="15" fillId="5" borderId="7" xfId="0" applyNumberFormat="1" applyFont="1" applyFill="1" applyBorder="1"/>
    <xf numFmtId="1" fontId="15" fillId="5" borderId="14" xfId="0" applyNumberFormat="1" applyFont="1" applyFill="1" applyBorder="1"/>
    <xf numFmtId="0" fontId="14" fillId="3" borderId="1" xfId="0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2" xfId="0" applyFill="1" applyBorder="1"/>
    <xf numFmtId="0" fontId="0" fillId="6" borderId="8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165" fontId="6" fillId="5" borderId="8" xfId="0" applyNumberFormat="1" applyFont="1" applyFill="1" applyBorder="1"/>
    <xf numFmtId="165" fontId="6" fillId="5" borderId="13" xfId="0" applyNumberFormat="1" applyFont="1" applyFill="1" applyBorder="1"/>
    <xf numFmtId="0" fontId="0" fillId="6" borderId="4" xfId="0" applyFill="1" applyBorder="1"/>
    <xf numFmtId="165" fontId="0" fillId="5" borderId="11" xfId="0" applyNumberFormat="1" applyFill="1" applyBorder="1"/>
    <xf numFmtId="165" fontId="0" fillId="5" borderId="8" xfId="0" applyNumberFormat="1" applyFill="1" applyBorder="1"/>
    <xf numFmtId="165" fontId="0" fillId="5" borderId="9" xfId="0" applyNumberFormat="1" applyFill="1" applyBorder="1"/>
    <xf numFmtId="165" fontId="0" fillId="5" borderId="0" xfId="0" applyNumberFormat="1" applyFill="1"/>
    <xf numFmtId="165" fontId="0" fillId="5" borderId="12" xfId="0" applyNumberFormat="1" applyFill="1" applyBorder="1"/>
    <xf numFmtId="165" fontId="0" fillId="5" borderId="13" xfId="0" applyNumberFormat="1" applyFill="1" applyBorder="1"/>
    <xf numFmtId="165" fontId="0" fillId="5" borderId="7" xfId="0" applyNumberFormat="1" applyFill="1" applyBorder="1"/>
    <xf numFmtId="165" fontId="0" fillId="5" borderId="14" xfId="0" applyNumberFormat="1" applyFill="1" applyBorder="1"/>
    <xf numFmtId="165" fontId="6" fillId="5" borderId="0" xfId="0" applyNumberFormat="1" applyFont="1" applyFill="1"/>
    <xf numFmtId="165" fontId="6" fillId="5" borderId="9" xfId="0" applyNumberFormat="1" applyFont="1" applyFill="1" applyBorder="1"/>
    <xf numFmtId="165" fontId="6" fillId="5" borderId="10" xfId="0" applyNumberFormat="1" applyFont="1" applyFill="1" applyBorder="1"/>
    <xf numFmtId="165" fontId="6" fillId="5" borderId="11" xfId="0" applyNumberFormat="1" applyFont="1" applyFill="1" applyBorder="1"/>
    <xf numFmtId="165" fontId="6" fillId="5" borderId="12" xfId="0" applyNumberFormat="1" applyFont="1" applyFill="1" applyBorder="1"/>
    <xf numFmtId="165" fontId="6" fillId="5" borderId="9" xfId="4" applyNumberFormat="1" applyFont="1" applyFill="1" applyBorder="1"/>
    <xf numFmtId="165" fontId="6" fillId="5" borderId="10" xfId="4" applyNumberFormat="1" applyFont="1" applyFill="1" applyBorder="1"/>
    <xf numFmtId="165" fontId="6" fillId="5" borderId="0" xfId="4" applyNumberFormat="1" applyFont="1" applyFill="1" applyBorder="1"/>
    <xf numFmtId="165" fontId="6" fillId="5" borderId="12" xfId="4" applyNumberFormat="1" applyFont="1" applyFill="1" applyBorder="1"/>
    <xf numFmtId="165" fontId="13" fillId="5" borderId="0" xfId="4" applyNumberFormat="1" applyFont="1" applyFill="1" applyBorder="1"/>
    <xf numFmtId="165" fontId="13" fillId="5" borderId="12" xfId="4" applyNumberFormat="1" applyFont="1" applyFill="1" applyBorder="1"/>
    <xf numFmtId="165" fontId="15" fillId="5" borderId="0" xfId="4" applyNumberFormat="1" applyFont="1" applyFill="1" applyBorder="1"/>
    <xf numFmtId="165" fontId="15" fillId="5" borderId="12" xfId="4" applyNumberFormat="1" applyFont="1" applyFill="1" applyBorder="1"/>
    <xf numFmtId="165" fontId="15" fillId="5" borderId="7" xfId="4" applyNumberFormat="1" applyFont="1" applyFill="1" applyBorder="1"/>
    <xf numFmtId="165" fontId="15" fillId="5" borderId="14" xfId="4" applyNumberFormat="1" applyFont="1" applyFill="1" applyBorder="1"/>
    <xf numFmtId="165" fontId="6" fillId="5" borderId="7" xfId="0" applyNumberFormat="1" applyFont="1" applyFill="1" applyBorder="1"/>
    <xf numFmtId="165" fontId="6" fillId="5" borderId="14" xfId="0" applyNumberFormat="1" applyFont="1" applyFill="1" applyBorder="1"/>
    <xf numFmtId="0" fontId="13" fillId="6" borderId="3" xfId="0" applyFont="1" applyFill="1" applyBorder="1"/>
    <xf numFmtId="165" fontId="0" fillId="5" borderId="10" xfId="0" applyNumberFormat="1" applyFill="1" applyBorder="1"/>
    <xf numFmtId="0" fontId="0" fillId="6" borderId="1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4" fillId="6" borderId="8" xfId="0" applyFont="1" applyFill="1" applyBorder="1" applyAlignment="1">
      <alignment horizontal="left"/>
    </xf>
    <xf numFmtId="165" fontId="0" fillId="5" borderId="5" xfId="0" applyNumberFormat="1" applyFill="1" applyBorder="1"/>
    <xf numFmtId="165" fontId="0" fillId="5" borderId="6" xfId="0" applyNumberFormat="1" applyFill="1" applyBorder="1"/>
    <xf numFmtId="167" fontId="0" fillId="5" borderId="5" xfId="4" applyNumberFormat="1" applyFont="1" applyFill="1" applyBorder="1"/>
    <xf numFmtId="167" fontId="0" fillId="5" borderId="6" xfId="4" applyNumberFormat="1" applyFont="1" applyFill="1" applyBorder="1"/>
    <xf numFmtId="0" fontId="3" fillId="6" borderId="8" xfId="0" applyFont="1" applyFill="1" applyBorder="1" applyAlignment="1">
      <alignment horizontal="left"/>
    </xf>
    <xf numFmtId="165" fontId="0" fillId="5" borderId="4" xfId="0" applyNumberFormat="1" applyFill="1" applyBorder="1"/>
    <xf numFmtId="165" fontId="6" fillId="5" borderId="8" xfId="4" applyNumberFormat="1" applyFont="1" applyFill="1" applyBorder="1"/>
    <xf numFmtId="165" fontId="6" fillId="5" borderId="11" xfId="4" applyNumberFormat="1" applyFont="1" applyFill="1" applyBorder="1"/>
    <xf numFmtId="165" fontId="6" fillId="5" borderId="13" xfId="4" applyNumberFormat="1" applyFont="1" applyFill="1" applyBorder="1"/>
    <xf numFmtId="165" fontId="6" fillId="5" borderId="7" xfId="4" applyNumberFormat="1" applyFont="1" applyFill="1" applyBorder="1"/>
    <xf numFmtId="165" fontId="6" fillId="5" borderId="14" xfId="4" applyNumberFormat="1" applyFont="1" applyFill="1" applyBorder="1"/>
    <xf numFmtId="0" fontId="6" fillId="5" borderId="0" xfId="4" applyNumberFormat="1" applyFont="1" applyFill="1" applyBorder="1"/>
    <xf numFmtId="0" fontId="2" fillId="6" borderId="4" xfId="0" applyFont="1" applyFill="1" applyBorder="1" applyAlignment="1">
      <alignment horizontal="left"/>
    </xf>
    <xf numFmtId="165" fontId="0" fillId="5" borderId="8" xfId="0" quotePrefix="1" applyNumberFormat="1" applyFill="1" applyBorder="1"/>
    <xf numFmtId="0" fontId="0" fillId="0" borderId="0" xfId="0" quotePrefix="1"/>
    <xf numFmtId="165" fontId="0" fillId="5" borderId="9" xfId="0" quotePrefix="1" applyNumberFormat="1" applyFill="1" applyBorder="1"/>
    <xf numFmtId="165" fontId="0" fillId="5" borderId="10" xfId="0" quotePrefix="1" applyNumberFormat="1" applyFill="1" applyBorder="1"/>
    <xf numFmtId="165" fontId="0" fillId="5" borderId="11" xfId="0" quotePrefix="1" applyNumberFormat="1" applyFill="1" applyBorder="1"/>
    <xf numFmtId="165" fontId="0" fillId="5" borderId="12" xfId="0" quotePrefix="1" applyNumberFormat="1" applyFill="1" applyBorder="1"/>
    <xf numFmtId="165" fontId="0" fillId="5" borderId="13" xfId="0" quotePrefix="1" applyNumberFormat="1" applyFill="1" applyBorder="1"/>
    <xf numFmtId="165" fontId="0" fillId="5" borderId="7" xfId="0" quotePrefix="1" applyNumberFormat="1" applyFill="1" applyBorder="1"/>
    <xf numFmtId="165" fontId="0" fillId="5" borderId="14" xfId="0" quotePrefix="1" applyNumberFormat="1" applyFill="1" applyBorder="1"/>
    <xf numFmtId="0" fontId="1" fillId="6" borderId="8" xfId="0" applyFont="1" applyFill="1" applyBorder="1" applyAlignment="1">
      <alignment horizontal="left"/>
    </xf>
    <xf numFmtId="165" fontId="0" fillId="5" borderId="0" xfId="0" quotePrefix="1" applyNumberFormat="1" applyFill="1"/>
    <xf numFmtId="166" fontId="0" fillId="5" borderId="4" xfId="4" applyNumberFormat="1" applyFont="1" applyFill="1" applyBorder="1"/>
    <xf numFmtId="166" fontId="0" fillId="5" borderId="5" xfId="4" applyNumberFormat="1" applyFont="1" applyFill="1" applyBorder="1"/>
    <xf numFmtId="166" fontId="0" fillId="5" borderId="6" xfId="4" applyNumberFormat="1" applyFon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5">
    <cellStyle name="Milliers" xfId="4" builtinId="3"/>
    <cellStyle name="Normal" xfId="0" builtinId="0"/>
    <cellStyle name="Normal 2" xfId="2" xr:uid="{00000000-0005-0000-0000-000002000000}"/>
    <cellStyle name="Normal 2 2" xfId="3" xr:uid="{00000000-0005-0000-0000-000003000000}"/>
    <cellStyle name="Pourcentage" xfId="1" builtinId="5"/>
  </cellStyles>
  <dxfs count="0"/>
  <tableStyles count="0" defaultTableStyle="TableStyleMedium2" defaultPivotStyle="PivotStyleLight16"/>
  <colors>
    <mruColors>
      <color rgb="FFEEDD82"/>
      <color rgb="FFFF99FF"/>
      <color rgb="FF9370DB"/>
      <color rgb="FFFFDB69"/>
      <color rgb="FFFA4F32"/>
      <color rgb="FF98222B"/>
      <color rgb="FF5C2EB8"/>
      <color rgb="FF87A54F"/>
      <color rgb="FFFCDF3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Capacités installées -</a:t>
            </a:r>
            <a:r>
              <a:rPr lang="fr-FR" baseline="0"/>
              <a:t> Nucléaire </a:t>
            </a:r>
            <a:endParaRPr lang="fr-FR"/>
          </a:p>
        </c:rich>
      </c:tx>
      <c:layout>
        <c:manualLayout>
          <c:xMode val="edge"/>
          <c:yMode val="edge"/>
          <c:x val="0.35161004706077098"/>
          <c:y val="2.93131491988659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429044066527968E-2"/>
          <c:y val="8.9739318889461045E-2"/>
          <c:w val="0.92006761173218843"/>
          <c:h val="0.698078534529103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Investissements!$B$29</c:f>
              <c:strCache>
                <c:ptCount val="1"/>
                <c:pt idx="0">
                  <c:v>Nucléaire historique résiduel</c:v>
                </c:pt>
              </c:strCache>
            </c:strRef>
          </c:tx>
          <c:spPr>
            <a:solidFill>
              <a:srgbClr val="EEDD82"/>
            </a:solidFill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FC-4168-8C07-375613A119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FC-4168-8C07-375613A119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FC-4168-8C07-375613A119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FC-4168-8C07-375613A119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Investissements!$C$29:$K$29</c:f>
              <c:numCache>
                <c:formatCode>0.0</c:formatCode>
                <c:ptCount val="9"/>
                <c:pt idx="0">
                  <c:v>61.370000000000005</c:v>
                </c:pt>
                <c:pt idx="1">
                  <c:v>61.370000000000005</c:v>
                </c:pt>
                <c:pt idx="2">
                  <c:v>46.365000000000002</c:v>
                </c:pt>
                <c:pt idx="3">
                  <c:v>12.36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FC-4168-8C07-375613A11964}"/>
            </c:ext>
          </c:extLst>
        </c:ser>
        <c:ser>
          <c:idx val="1"/>
          <c:order val="1"/>
          <c:tx>
            <c:strRef>
              <c:f>Investissements!$B$30</c:f>
              <c:strCache>
                <c:ptCount val="1"/>
                <c:pt idx="0">
                  <c:v>Nucléaire historique prolongé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FC-4168-8C07-375613A119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FC-4168-8C07-375613A119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Investissements!$C$30:$K$30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11.384999999801462</c:v>
                </c:pt>
                <c:pt idx="3">
                  <c:v>36.111616950290582</c:v>
                </c:pt>
                <c:pt idx="4">
                  <c:v>37.852500014325194</c:v>
                </c:pt>
                <c:pt idx="5">
                  <c:v>25.23500001491896</c:v>
                </c:pt>
                <c:pt idx="6">
                  <c:v>10.350000002929944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FC-4168-8C07-375613A11964}"/>
            </c:ext>
          </c:extLst>
        </c:ser>
        <c:ser>
          <c:idx val="3"/>
          <c:order val="2"/>
          <c:tx>
            <c:strRef>
              <c:f>Investissements!$B$31</c:f>
              <c:strCache>
                <c:ptCount val="1"/>
                <c:pt idx="0">
                  <c:v>EPR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FC-4168-8C07-375613A11964}"/>
                </c:ext>
              </c:extLst>
            </c:dLbl>
            <c:dLbl>
              <c:idx val="1"/>
              <c:layout>
                <c:manualLayout>
                  <c:x val="-2.2881671790667887E-17"/>
                  <c:y val="-1.5151515151515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Investissements!$C$31:$K$31</c:f>
              <c:numCache>
                <c:formatCode>0.0</c:formatCode>
                <c:ptCount val="9"/>
                <c:pt idx="0">
                  <c:v>0</c:v>
                </c:pt>
                <c:pt idx="1">
                  <c:v>1.6</c:v>
                </c:pt>
                <c:pt idx="2">
                  <c:v>1.6</c:v>
                </c:pt>
                <c:pt idx="3">
                  <c:v>5.4000000011300306</c:v>
                </c:pt>
                <c:pt idx="4">
                  <c:v>7.4000000007464681</c:v>
                </c:pt>
                <c:pt idx="5">
                  <c:v>9.4000000000377852</c:v>
                </c:pt>
                <c:pt idx="6">
                  <c:v>11.400000000002986</c:v>
                </c:pt>
                <c:pt idx="7">
                  <c:v>13.400000000027021</c:v>
                </c:pt>
                <c:pt idx="8">
                  <c:v>15.400000000027749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FC-4168-8C07-375613A1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76792"/>
        <c:axId val="404177576"/>
      </c:barChart>
      <c:catAx>
        <c:axId val="40417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177576"/>
        <c:crosses val="autoZero"/>
        <c:auto val="1"/>
        <c:lblAlgn val="ctr"/>
        <c:lblOffset val="100"/>
        <c:noMultiLvlLbl val="0"/>
      </c:catAx>
      <c:valAx>
        <c:axId val="404177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GW</a:t>
                </a:r>
                <a:r>
                  <a:rPr lang="fr-FR" baseline="0"/>
                  <a:t> installés</a:t>
                </a:r>
                <a:endParaRPr lang="fr-FR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4176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Capacités d'imports et d'exports Français (GW)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'Echanges européens'!$B$18</c:f>
              <c:strCache>
                <c:ptCount val="1"/>
                <c:pt idx="0">
                  <c:v>Exports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européens'!$C$9:$K$9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européens'!$C$24:$K$24</c:f>
              <c:numCache>
                <c:formatCode>0.0</c:formatCode>
                <c:ptCount val="9"/>
                <c:pt idx="0">
                  <c:v>16.630000000000003</c:v>
                </c:pt>
                <c:pt idx="1">
                  <c:v>22.122</c:v>
                </c:pt>
                <c:pt idx="2">
                  <c:v>27.620000000000005</c:v>
                </c:pt>
                <c:pt idx="3">
                  <c:v>33.295000000000002</c:v>
                </c:pt>
                <c:pt idx="4">
                  <c:v>38.97</c:v>
                </c:pt>
                <c:pt idx="5">
                  <c:v>44.645000000000003</c:v>
                </c:pt>
                <c:pt idx="6">
                  <c:v>50.320000000000007</c:v>
                </c:pt>
                <c:pt idx="7">
                  <c:v>55.995000000000005</c:v>
                </c:pt>
                <c:pt idx="8">
                  <c:v>61.670000000000009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B-4A14-B717-C958C3D0AC1F}"/>
            </c:ext>
          </c:extLst>
        </c:ser>
        <c:ser>
          <c:idx val="1"/>
          <c:order val="1"/>
          <c:tx>
            <c:strRef>
              <c:f>'Echanges européens'!$B$9</c:f>
              <c:strCache>
                <c:ptCount val="1"/>
                <c:pt idx="0">
                  <c:v>Imports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européens'!$C$9:$K$9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européens'!$C$15:$K$15</c:f>
              <c:numCache>
                <c:formatCode>0.0</c:formatCode>
                <c:ptCount val="9"/>
                <c:pt idx="0">
                  <c:v>11.310000000000002</c:v>
                </c:pt>
                <c:pt idx="1">
                  <c:v>16.802</c:v>
                </c:pt>
                <c:pt idx="2">
                  <c:v>22.3</c:v>
                </c:pt>
                <c:pt idx="3">
                  <c:v>27.975000000000001</c:v>
                </c:pt>
                <c:pt idx="4">
                  <c:v>33.65</c:v>
                </c:pt>
                <c:pt idx="5">
                  <c:v>39.325000000000003</c:v>
                </c:pt>
                <c:pt idx="6">
                  <c:v>45</c:v>
                </c:pt>
                <c:pt idx="7">
                  <c:v>50.674999999999997</c:v>
                </c:pt>
                <c:pt idx="8">
                  <c:v>56.35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B-4A14-B717-C958C3D0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77160"/>
        <c:axId val="412472456"/>
      </c:barChart>
      <c:catAx>
        <c:axId val="4124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72456"/>
        <c:crosses val="autoZero"/>
        <c:auto val="1"/>
        <c:lblAlgn val="ctr"/>
        <c:lblOffset val="100"/>
        <c:noMultiLvlLbl val="0"/>
      </c:catAx>
      <c:valAx>
        <c:axId val="412472456"/>
        <c:scaling>
          <c:orientation val="minMax"/>
          <c:max val="70"/>
        </c:scaling>
        <c:delete val="0"/>
        <c:axPos val="l"/>
        <c:numFmt formatCode="0" sourceLinked="0"/>
        <c:majorTickMark val="out"/>
        <c:minorTickMark val="none"/>
        <c:tickLblPos val="nextTo"/>
        <c:crossAx val="412477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Ecrêtement</a:t>
            </a:r>
            <a:r>
              <a:rPr lang="fr-FR" baseline="0"/>
              <a:t> (TWh)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Ecrêtement!$B$4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Ecrêtement!$C$3:$K$3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Ecrêtement!$C$4:$K$4</c:f>
              <c:numCache>
                <c:formatCode>_-* #\ ##0.0\ _€_-;\-* #\ ##0.0\ _€_-;_-* "-"??\ _€_-;_-@_-</c:formatCode>
                <c:ptCount val="9"/>
                <c:pt idx="0">
                  <c:v>6.9187906878295499E-7</c:v>
                </c:pt>
                <c:pt idx="1">
                  <c:v>2.9825130923029873E-3</c:v>
                </c:pt>
                <c:pt idx="2">
                  <c:v>0.18840114350098341</c:v>
                </c:pt>
                <c:pt idx="3">
                  <c:v>1.3629602974226835</c:v>
                </c:pt>
                <c:pt idx="4">
                  <c:v>2.3884880181976635</c:v>
                </c:pt>
                <c:pt idx="5">
                  <c:v>3.8547031046340994</c:v>
                </c:pt>
                <c:pt idx="6">
                  <c:v>6.4104025925258075</c:v>
                </c:pt>
                <c:pt idx="7">
                  <c:v>9.5625442329652053</c:v>
                </c:pt>
                <c:pt idx="8">
                  <c:v>11.530709745440642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6FE-9976-B7781670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9120"/>
        <c:axId val="412479512"/>
      </c:barChart>
      <c:catAx>
        <c:axId val="41247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79512"/>
        <c:crosses val="autoZero"/>
        <c:auto val="1"/>
        <c:lblAlgn val="ctr"/>
        <c:lblOffset val="100"/>
        <c:noMultiLvlLbl val="0"/>
      </c:catAx>
      <c:valAx>
        <c:axId val="4124795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41247912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Coût</a:t>
            </a:r>
            <a:r>
              <a:rPr lang="fr-FR" baseline="0"/>
              <a:t> marginal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'Coûts marginaux'!$B$5:$J$5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'Coûts marginaux'!$B$7:$J$7</c:f>
              <c:numCache>
                <c:formatCode>0</c:formatCode>
                <c:ptCount val="9"/>
                <c:pt idx="0">
                  <c:v>30.822283823999999</c:v>
                </c:pt>
                <c:pt idx="1">
                  <c:v>41.561297488999998</c:v>
                </c:pt>
                <c:pt idx="2">
                  <c:v>43.089038821999999</c:v>
                </c:pt>
                <c:pt idx="3">
                  <c:v>48.361047374000002</c:v>
                </c:pt>
                <c:pt idx="4">
                  <c:v>56.588631434</c:v>
                </c:pt>
                <c:pt idx="5">
                  <c:v>58.714641356000001</c:v>
                </c:pt>
                <c:pt idx="6">
                  <c:v>63.415721642000001</c:v>
                </c:pt>
                <c:pt idx="7">
                  <c:v>71.700130576000006</c:v>
                </c:pt>
                <c:pt idx="8">
                  <c:v>69.264823804000002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A-4E03-AA22-847020FB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30800"/>
        <c:axId val="414926880"/>
      </c:lineChart>
      <c:catAx>
        <c:axId val="41493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926880"/>
        <c:crosses val="autoZero"/>
        <c:auto val="1"/>
        <c:lblAlgn val="ctr"/>
        <c:lblOffset val="100"/>
        <c:noMultiLvlLbl val="0"/>
      </c:catAx>
      <c:valAx>
        <c:axId val="41492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€/MWh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1493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Moyens de flexibilité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Investissements!$C$4:$C$21</c15:sqref>
                  </c15:fullRef>
                </c:ext>
              </c:extLst>
              <c:f>(Investissements!$C$5:$C$6,Investissements!$C$19:$C$20)</c:f>
              <c:numCache>
                <c:formatCode>0.0</c:formatCode>
                <c:ptCount val="4"/>
                <c:pt idx="0">
                  <c:v>6.2856682182809109</c:v>
                </c:pt>
                <c:pt idx="1">
                  <c:v>1.8500001345295558</c:v>
                </c:pt>
                <c:pt idx="2">
                  <c:v>5.1800000000000006</c:v>
                </c:pt>
                <c:pt idx="3">
                  <c:v>3.2679099425099993E-7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C-4984-97A1-1FA4FF0A536D}"/>
            </c:ext>
          </c:extLst>
        </c:ser>
        <c:ser>
          <c:idx val="1"/>
          <c:order val="1"/>
          <c:tx>
            <c:strRef>
              <c:f>Investissements!$D$3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Investissements!$D$4:$D$21</c15:sqref>
                  </c15:fullRef>
                </c:ext>
              </c:extLst>
              <c:f>(Investissements!$D$5:$D$6,Investissements!$D$19:$D$20)</c:f>
              <c:numCache>
                <c:formatCode>0.0</c:formatCode>
                <c:ptCount val="4"/>
                <c:pt idx="0">
                  <c:v>9.9166282136848363</c:v>
                </c:pt>
                <c:pt idx="1">
                  <c:v>1.3000003504576783</c:v>
                </c:pt>
                <c:pt idx="2">
                  <c:v>5.1800000000000006</c:v>
                </c:pt>
                <c:pt idx="3">
                  <c:v>8.0045680865500023E-7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C-4984-97A1-1FA4FF0A536D}"/>
            </c:ext>
          </c:extLst>
        </c:ser>
        <c:ser>
          <c:idx val="2"/>
          <c:order val="2"/>
          <c:tx>
            <c:strRef>
              <c:f>Investissements!$E$3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Investissements!$E$4:$E$21</c15:sqref>
                  </c15:fullRef>
                </c:ext>
              </c:extLst>
              <c:f>(Investissements!$E$5:$E$6,Investissements!$E$19:$E$20)</c:f>
              <c:numCache>
                <c:formatCode>0.0</c:formatCode>
                <c:ptCount val="4"/>
                <c:pt idx="0">
                  <c:v>14.950784860849261</c:v>
                </c:pt>
                <c:pt idx="1">
                  <c:v>1.0500025365312886</c:v>
                </c:pt>
                <c:pt idx="2">
                  <c:v>5.1800000000000006</c:v>
                </c:pt>
                <c:pt idx="3">
                  <c:v>1.8065089724200001E-6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C-4984-97A1-1FA4FF0A536D}"/>
            </c:ext>
          </c:extLst>
        </c:ser>
        <c:ser>
          <c:idx val="3"/>
          <c:order val="3"/>
          <c:tx>
            <c:strRef>
              <c:f>Investissements!$F$3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Investissements!$F$4:$F$21</c15:sqref>
                  </c15:fullRef>
                </c:ext>
              </c:extLst>
              <c:f>(Investissements!$F$5:$F$6,Investissements!$F$19:$F$20)</c:f>
              <c:numCache>
                <c:formatCode>0.0</c:formatCode>
                <c:ptCount val="4"/>
                <c:pt idx="0">
                  <c:v>14.162784862425717</c:v>
                </c:pt>
                <c:pt idx="1">
                  <c:v>1.0500025385134644</c:v>
                </c:pt>
                <c:pt idx="2">
                  <c:v>7.1799999997202404</c:v>
                </c:pt>
                <c:pt idx="3">
                  <c:v>1.6275576033663555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C-4984-97A1-1FA4FF0A536D}"/>
            </c:ext>
          </c:extLst>
        </c:ser>
        <c:ser>
          <c:idx val="4"/>
          <c:order val="4"/>
          <c:tx>
            <c:strRef>
              <c:f>Investissements!$G$3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Investissements!$G$4:$G$21</c15:sqref>
                  </c15:fullRef>
                </c:ext>
              </c:extLst>
              <c:f>(Investissements!$G$5:$G$6,Investissements!$G$19:$G$20)</c:f>
              <c:numCache>
                <c:formatCode>0.0</c:formatCode>
                <c:ptCount val="4"/>
                <c:pt idx="0">
                  <c:v>11.977784864664622</c:v>
                </c:pt>
                <c:pt idx="1">
                  <c:v>2.5389673403800004E-6</c:v>
                </c:pt>
                <c:pt idx="2">
                  <c:v>7.1799999997396506</c:v>
                </c:pt>
                <c:pt idx="3">
                  <c:v>1.6275572917303165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C-4984-97A1-1FA4FF0A536D}"/>
            </c:ext>
          </c:extLst>
        </c:ser>
        <c:ser>
          <c:idx val="5"/>
          <c:order val="5"/>
          <c:tx>
            <c:strRef>
              <c:f>Investissements!$H$3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Investissements!$H$4:$H$21</c15:sqref>
                  </c15:fullRef>
                </c:ext>
              </c:extLst>
              <c:f>(Investissements!$H$5:$H$6,Investissements!$H$19:$H$20)</c:f>
              <c:numCache>
                <c:formatCode>0.0</c:formatCode>
                <c:ptCount val="4"/>
                <c:pt idx="0">
                  <c:v>9.3617848653013915</c:v>
                </c:pt>
                <c:pt idx="1">
                  <c:v>2.4062970903940003E-6</c:v>
                </c:pt>
                <c:pt idx="2">
                  <c:v>7.1799999998900104</c:v>
                </c:pt>
                <c:pt idx="3">
                  <c:v>1.6275568278174173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C-4984-97A1-1FA4FF0A536D}"/>
            </c:ext>
          </c:extLst>
        </c:ser>
        <c:ser>
          <c:idx val="6"/>
          <c:order val="6"/>
          <c:tx>
            <c:strRef>
              <c:f>Investissements!$I$3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6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Investissements!$I$4:$I$21</c15:sqref>
                  </c15:fullRef>
                </c:ext>
              </c:extLst>
              <c:f>(Investissements!$I$5:$I$6,Investissements!$I$19:$I$20)</c:f>
              <c:numCache>
                <c:formatCode>0.0</c:formatCode>
                <c:ptCount val="4"/>
                <c:pt idx="0">
                  <c:v>8.6651166846033227</c:v>
                </c:pt>
                <c:pt idx="1">
                  <c:v>2.2393540238270005E-6</c:v>
                </c:pt>
                <c:pt idx="2">
                  <c:v>7.1799999999603603</c:v>
                </c:pt>
                <c:pt idx="3">
                  <c:v>1.8362995470494055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5C-4984-97A1-1FA4FF0A536D}"/>
            </c:ext>
          </c:extLst>
        </c:ser>
        <c:ser>
          <c:idx val="7"/>
          <c:order val="7"/>
          <c:tx>
            <c:strRef>
              <c:f>Investissements!$J$3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Investissements!$J$4:$J$21</c15:sqref>
                  </c15:fullRef>
                </c:ext>
              </c:extLst>
              <c:f>(Investissements!$J$5:$J$6,Investissements!$J$19:$J$20)</c:f>
              <c:numCache>
                <c:formatCode>0.0</c:formatCode>
                <c:ptCount val="4"/>
                <c:pt idx="0">
                  <c:v>5.0341567666771843</c:v>
                </c:pt>
                <c:pt idx="1">
                  <c:v>3.3231394468499999E-7</c:v>
                </c:pt>
                <c:pt idx="2">
                  <c:v>7.1799999999902404</c:v>
                </c:pt>
                <c:pt idx="3">
                  <c:v>1.7428753433168944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5C-4984-97A1-1FA4FF0A536D}"/>
            </c:ext>
          </c:extLst>
        </c:ser>
        <c:ser>
          <c:idx val="8"/>
          <c:order val="8"/>
          <c:tx>
            <c:strRef>
              <c:f>Investissements!$K$3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Investissements!$K$4:$K$21</c15:sqref>
                  </c15:fullRef>
                </c:ext>
              </c:extLst>
              <c:f>(Investissements!$K$5:$K$6,Investissements!$K$19:$K$20)</c:f>
              <c:numCache>
                <c:formatCode>0.0</c:formatCode>
                <c:ptCount val="4"/>
                <c:pt idx="0">
                  <c:v>3.8847174751299997E-7</c:v>
                </c:pt>
                <c:pt idx="1">
                  <c:v>3.3277528332600004E-7</c:v>
                </c:pt>
                <c:pt idx="2">
                  <c:v>7.1800000000000006</c:v>
                </c:pt>
                <c:pt idx="3">
                  <c:v>1.7428753601538576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5C-4984-97A1-1FA4FF0A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81496"/>
        <c:axId val="404178360"/>
      </c:barChart>
      <c:catAx>
        <c:axId val="40418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8360"/>
        <c:crosses val="autoZero"/>
        <c:auto val="1"/>
        <c:lblAlgn val="ctr"/>
        <c:lblOffset val="100"/>
        <c:noMultiLvlLbl val="0"/>
      </c:catAx>
      <c:valAx>
        <c:axId val="404178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1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EnR variables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Investissements!$C$4:$C$21</c15:sqref>
                  </c15:fullRef>
                </c:ext>
              </c:extLst>
              <c:f>Investissements!$C$9:$C$13</c:f>
              <c:numCache>
                <c:formatCode>0.0</c:formatCode>
                <c:ptCount val="5"/>
                <c:pt idx="0">
                  <c:v>4.6385635000001582</c:v>
                </c:pt>
                <c:pt idx="1">
                  <c:v>5.4624364999996411</c:v>
                </c:pt>
                <c:pt idx="2">
                  <c:v>0</c:v>
                </c:pt>
                <c:pt idx="3">
                  <c:v>0</c:v>
                </c:pt>
                <c:pt idx="4">
                  <c:v>17.390999999999458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9-43B0-80A5-A01315EA824F}"/>
            </c:ext>
          </c:extLst>
        </c:ser>
        <c:ser>
          <c:idx val="1"/>
          <c:order val="1"/>
          <c:tx>
            <c:strRef>
              <c:f>Investissements!$D$3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Investissements!$D$4:$D$21</c15:sqref>
                  </c15:fullRef>
                </c:ext>
              </c:extLst>
              <c:f>Investissements!$D$9:$D$13</c:f>
              <c:numCache>
                <c:formatCode>0.0</c:formatCode>
                <c:ptCount val="5"/>
                <c:pt idx="0">
                  <c:v>15.600000000003776</c:v>
                </c:pt>
                <c:pt idx="1">
                  <c:v>8.7327181997710372</c:v>
                </c:pt>
                <c:pt idx="2">
                  <c:v>2.1000000000048651</c:v>
                </c:pt>
                <c:pt idx="3">
                  <c:v>0.75</c:v>
                </c:pt>
                <c:pt idx="4">
                  <c:v>26.195499999964234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9-43B0-80A5-A01315EA824F}"/>
            </c:ext>
          </c:extLst>
        </c:ser>
        <c:ser>
          <c:idx val="2"/>
          <c:order val="2"/>
          <c:tx>
            <c:strRef>
              <c:f>Investissements!$E$3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4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Investissements!$E$4:$E$21</c15:sqref>
                  </c15:fullRef>
                </c:ext>
              </c:extLst>
              <c:f>Investissements!$E$9:$E$13</c:f>
              <c:numCache>
                <c:formatCode>0.0</c:formatCode>
                <c:ptCount val="5"/>
                <c:pt idx="0">
                  <c:v>30.000000000054296</c:v>
                </c:pt>
                <c:pt idx="1">
                  <c:v>12.001999999688275</c:v>
                </c:pt>
                <c:pt idx="2">
                  <c:v>7.0000000012378809</c:v>
                </c:pt>
                <c:pt idx="3">
                  <c:v>0.99999999996674793</c:v>
                </c:pt>
                <c:pt idx="4">
                  <c:v>34.99999989940077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9-43B0-80A5-A01315EA824F}"/>
            </c:ext>
          </c:extLst>
        </c:ser>
        <c:ser>
          <c:idx val="3"/>
          <c:order val="3"/>
          <c:tx>
            <c:strRef>
              <c:f>Investissements!$F$3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Investissements!$F$4:$F$21</c15:sqref>
                  </c15:fullRef>
                </c:ext>
              </c:extLst>
              <c:f>Investissements!$F$9:$F$13</c:f>
              <c:numCache>
                <c:formatCode>0.0</c:formatCode>
                <c:ptCount val="5"/>
                <c:pt idx="0">
                  <c:v>41.50000000063671</c:v>
                </c:pt>
                <c:pt idx="1">
                  <c:v>23.501999997794464</c:v>
                </c:pt>
                <c:pt idx="2">
                  <c:v>10.00000000086523</c:v>
                </c:pt>
                <c:pt idx="3">
                  <c:v>1.9374999999452815</c:v>
                </c:pt>
                <c:pt idx="4">
                  <c:v>39.312499898794051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9-43B0-80A5-A01315EA824F}"/>
            </c:ext>
          </c:extLst>
        </c:ser>
        <c:ser>
          <c:idx val="4"/>
          <c:order val="4"/>
          <c:tx>
            <c:strRef>
              <c:f>Investissements!$G$3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Investissements!$G$4:$G$21</c15:sqref>
                  </c15:fullRef>
                </c:ext>
              </c:extLst>
              <c:f>Investissements!$G$9:$G$13</c:f>
              <c:numCache>
                <c:formatCode>0.0</c:formatCode>
                <c:ptCount val="5"/>
                <c:pt idx="0">
                  <c:v>53.000000000018133</c:v>
                </c:pt>
                <c:pt idx="1">
                  <c:v>35.001999998182995</c:v>
                </c:pt>
                <c:pt idx="2">
                  <c:v>13.000000002521684</c:v>
                </c:pt>
                <c:pt idx="3">
                  <c:v>2.8749999998776237</c:v>
                </c:pt>
                <c:pt idx="4">
                  <c:v>43.624999899818192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9-43B0-80A5-A01315EA824F}"/>
            </c:ext>
          </c:extLst>
        </c:ser>
        <c:ser>
          <c:idx val="5"/>
          <c:order val="5"/>
          <c:tx>
            <c:strRef>
              <c:f>Investissements!$H$3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Investissements!$H$4:$H$21</c15:sqref>
                  </c15:fullRef>
                </c:ext>
              </c:extLst>
              <c:f>Investissements!$H$9:$H$13</c:f>
              <c:numCache>
                <c:formatCode>0.0</c:formatCode>
                <c:ptCount val="5"/>
                <c:pt idx="0">
                  <c:v>64.50000000217598</c:v>
                </c:pt>
                <c:pt idx="1">
                  <c:v>46.501999998954979</c:v>
                </c:pt>
                <c:pt idx="2">
                  <c:v>16.000000000290303</c:v>
                </c:pt>
                <c:pt idx="3">
                  <c:v>3.8124999998007545</c:v>
                </c:pt>
                <c:pt idx="4">
                  <c:v>51.685974067975138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19-43B0-80A5-A01315EA824F}"/>
            </c:ext>
          </c:extLst>
        </c:ser>
        <c:ser>
          <c:idx val="6"/>
          <c:order val="6"/>
          <c:tx>
            <c:strRef>
              <c:f>Investissements!$I$3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Investissements!$I$4:$I$21</c15:sqref>
                  </c15:fullRef>
                </c:ext>
              </c:extLst>
              <c:f>Investissements!$I$9:$I$13</c:f>
              <c:numCache>
                <c:formatCode>0.0</c:formatCode>
                <c:ptCount val="5"/>
                <c:pt idx="0">
                  <c:v>83.999999999914337</c:v>
                </c:pt>
                <c:pt idx="1">
                  <c:v>58.001999995924137</c:v>
                </c:pt>
                <c:pt idx="2">
                  <c:v>19.000000000012061</c:v>
                </c:pt>
                <c:pt idx="3">
                  <c:v>4.7499999999425286</c:v>
                </c:pt>
                <c:pt idx="4">
                  <c:v>57.750000070680784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19-43B0-80A5-A01315EA824F}"/>
            </c:ext>
          </c:extLst>
        </c:ser>
        <c:ser>
          <c:idx val="7"/>
          <c:order val="7"/>
          <c:tx>
            <c:strRef>
              <c:f>Investissements!$J$3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Investissements!$J$4:$J$21</c15:sqref>
                  </c15:fullRef>
                </c:ext>
              </c:extLst>
              <c:f>Investissements!$J$9:$J$13</c:f>
              <c:numCache>
                <c:formatCode>0.0</c:formatCode>
                <c:ptCount val="5"/>
                <c:pt idx="0">
                  <c:v>94.399999999585333</c:v>
                </c:pt>
                <c:pt idx="1">
                  <c:v>58.002000009434205</c:v>
                </c:pt>
                <c:pt idx="2">
                  <c:v>19.000000000007024</c:v>
                </c:pt>
                <c:pt idx="3">
                  <c:v>4.7499999998547642</c:v>
                </c:pt>
                <c:pt idx="4">
                  <c:v>69.300000043887366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19-43B0-80A5-A01315EA824F}"/>
            </c:ext>
          </c:extLst>
        </c:ser>
        <c:ser>
          <c:idx val="8"/>
          <c:order val="8"/>
          <c:tx>
            <c:strRef>
              <c:f>Investissements!$K$3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4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Investissements!$K$4:$K$21</c15:sqref>
                  </c15:fullRef>
                </c:ext>
              </c:extLst>
              <c:f>Investissements!$K$9:$K$13</c:f>
              <c:numCache>
                <c:formatCode>0.0</c:formatCode>
                <c:ptCount val="5"/>
                <c:pt idx="0">
                  <c:v>94.06363351356039</c:v>
                </c:pt>
                <c:pt idx="1">
                  <c:v>58.002000008530885</c:v>
                </c:pt>
                <c:pt idx="2">
                  <c:v>18.99999999999676</c:v>
                </c:pt>
                <c:pt idx="3">
                  <c:v>4.7499999998044657</c:v>
                </c:pt>
                <c:pt idx="4">
                  <c:v>83.159999999593936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19-43B0-80A5-A01315EA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76008"/>
        <c:axId val="404179536"/>
      </c:barChart>
      <c:catAx>
        <c:axId val="40417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9536"/>
        <c:crosses val="autoZero"/>
        <c:auto val="1"/>
        <c:lblAlgn val="ctr"/>
        <c:lblOffset val="100"/>
        <c:noMultiLvlLbl val="0"/>
      </c:catAx>
      <c:valAx>
        <c:axId val="40417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6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Electrolyseurs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Investissements!$C$23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Investissements!$C$24:$C$25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E-4516-B7F3-04C07D968C49}"/>
            </c:ext>
          </c:extLst>
        </c:ser>
        <c:ser>
          <c:idx val="1"/>
          <c:order val="1"/>
          <c:tx>
            <c:strRef>
              <c:f>Investissements!$D$23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Investissements!$D$24:$D$25</c:f>
              <c:numCache>
                <c:formatCode>0.0</c:formatCode>
                <c:ptCount val="2"/>
                <c:pt idx="0">
                  <c:v>1.4580399486000002E-7</c:v>
                </c:pt>
                <c:pt idx="1">
                  <c:v>2.2473022721042359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E-4516-B7F3-04C07D968C49}"/>
            </c:ext>
          </c:extLst>
        </c:ser>
        <c:ser>
          <c:idx val="2"/>
          <c:order val="2"/>
          <c:tx>
            <c:strRef>
              <c:f>Investissements!$E$23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Investissements!$E$24:$E$25</c:f>
              <c:numCache>
                <c:formatCode>0.0</c:formatCode>
                <c:ptCount val="2"/>
                <c:pt idx="0">
                  <c:v>3.2482396999654211</c:v>
                </c:pt>
                <c:pt idx="1">
                  <c:v>4.4946055586020446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E-4516-B7F3-04C07D968C49}"/>
            </c:ext>
          </c:extLst>
        </c:ser>
        <c:ser>
          <c:idx val="3"/>
          <c:order val="3"/>
          <c:tx>
            <c:strRef>
              <c:f>Investissements!$F$23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Investissements!$F$24:$F$25</c:f>
              <c:numCache>
                <c:formatCode>0.0</c:formatCode>
                <c:ptCount val="2"/>
                <c:pt idx="0">
                  <c:v>4.825769399893943</c:v>
                </c:pt>
                <c:pt idx="1">
                  <c:v>4.7196984441397802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E-4516-B7F3-04C07D968C49}"/>
            </c:ext>
          </c:extLst>
        </c:ser>
        <c:ser>
          <c:idx val="4"/>
          <c:order val="4"/>
          <c:tx>
            <c:strRef>
              <c:f>Investissements!$G$23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Investissements!$G$24:$G$25</c:f>
              <c:numCache>
                <c:formatCode>0.0</c:formatCode>
                <c:ptCount val="2"/>
                <c:pt idx="0">
                  <c:v>6.4032990999437107</c:v>
                </c:pt>
                <c:pt idx="1">
                  <c:v>4.9447917100755268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E-4516-B7F3-04C07D968C49}"/>
            </c:ext>
          </c:extLst>
        </c:ser>
        <c:ser>
          <c:idx val="5"/>
          <c:order val="5"/>
          <c:tx>
            <c:strRef>
              <c:f>Investissements!$H$23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Investissements!$H$24:$H$25</c:f>
              <c:numCache>
                <c:formatCode>0.0</c:formatCode>
                <c:ptCount val="2"/>
                <c:pt idx="0">
                  <c:v>7.9808287999139953</c:v>
                </c:pt>
                <c:pt idx="1">
                  <c:v>5.1698848492118543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AE-4516-B7F3-04C07D968C49}"/>
            </c:ext>
          </c:extLst>
        </c:ser>
        <c:ser>
          <c:idx val="6"/>
          <c:order val="6"/>
          <c:tx>
            <c:strRef>
              <c:f>Investissements!$I$23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Investissements!$I$24:$I$25</c:f>
              <c:numCache>
                <c:formatCode>0.0</c:formatCode>
                <c:ptCount val="2"/>
                <c:pt idx="0">
                  <c:v>9.5583584999466975</c:v>
                </c:pt>
                <c:pt idx="1">
                  <c:v>5.3949778615490285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E-4516-B7F3-04C07D968C49}"/>
            </c:ext>
          </c:extLst>
        </c:ser>
        <c:ser>
          <c:idx val="7"/>
          <c:order val="7"/>
          <c:tx>
            <c:strRef>
              <c:f>Investissements!$J$23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Investissements!$J$24:$J$25</c:f>
              <c:numCache>
                <c:formatCode>0.0</c:formatCode>
                <c:ptCount val="2"/>
                <c:pt idx="0">
                  <c:v>9.5583584999525311</c:v>
                </c:pt>
                <c:pt idx="1">
                  <c:v>5.3949778615490285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AE-4516-B7F3-04C07D968C49}"/>
            </c:ext>
          </c:extLst>
        </c:ser>
        <c:ser>
          <c:idx val="8"/>
          <c:order val="8"/>
          <c:tx>
            <c:strRef>
              <c:f>Investissements!$K$23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Investissements!$K$24:$K$25</c:f>
              <c:numCache>
                <c:formatCode>0.0</c:formatCode>
                <c:ptCount val="2"/>
                <c:pt idx="0">
                  <c:v>9.5583584999542257</c:v>
                </c:pt>
                <c:pt idx="1">
                  <c:v>5.3949778615490285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AE-4516-B7F3-04C07D96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79144"/>
        <c:axId val="404177184"/>
      </c:barChart>
      <c:catAx>
        <c:axId val="40417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7184"/>
        <c:crosses val="autoZero"/>
        <c:auto val="1"/>
        <c:lblAlgn val="ctr"/>
        <c:lblOffset val="100"/>
        <c:noMultiLvlLbl val="0"/>
      </c:catAx>
      <c:valAx>
        <c:axId val="40417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91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438751767818463"/>
          <c:y val="0.17925063257695797"/>
          <c:w val="4.6817906982081624E-2"/>
          <c:h val="0.72616426834332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mix de production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Production!$M$4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EEDD82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Production!$N$4:$V$4</c:f>
              <c:numCache>
                <c:formatCode>0.0</c:formatCode>
                <c:ptCount val="9"/>
                <c:pt idx="0">
                  <c:v>408.8914829457089</c:v>
                </c:pt>
                <c:pt idx="1">
                  <c:v>413.91928082646041</c:v>
                </c:pt>
                <c:pt idx="2">
                  <c:v>380.19619998423542</c:v>
                </c:pt>
                <c:pt idx="3">
                  <c:v>332.59782531663961</c:v>
                </c:pt>
                <c:pt idx="4">
                  <c:v>275.5617183978365</c:v>
                </c:pt>
                <c:pt idx="5">
                  <c:v>208.23685344438582</c:v>
                </c:pt>
                <c:pt idx="6">
                  <c:v>132.24626689729129</c:v>
                </c:pt>
                <c:pt idx="7">
                  <c:v>82.190335279413915</c:v>
                </c:pt>
                <c:pt idx="8">
                  <c:v>92.930313511436268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2-406B-9F0B-A22585E41F24}"/>
            </c:ext>
          </c:extLst>
        </c:ser>
        <c:ser>
          <c:idx val="2"/>
          <c:order val="2"/>
          <c:tx>
            <c:strRef>
              <c:f>Production!$M$5</c:f>
              <c:strCache>
                <c:ptCount val="1"/>
                <c:pt idx="0">
                  <c:v>Turbines Gaz</c:v>
                </c:pt>
              </c:strCache>
            </c:strRef>
          </c:tx>
          <c:spPr>
            <a:solidFill>
              <a:srgbClr val="9370DB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Production!$N$5:$V$5</c:f>
              <c:numCache>
                <c:formatCode>0.0</c:formatCode>
                <c:ptCount val="9"/>
                <c:pt idx="0">
                  <c:v>1.5059123664843808</c:v>
                </c:pt>
                <c:pt idx="1">
                  <c:v>8.4616878582316559</c:v>
                </c:pt>
                <c:pt idx="2">
                  <c:v>15.584944356671325</c:v>
                </c:pt>
                <c:pt idx="3">
                  <c:v>15.148680416827359</c:v>
                </c:pt>
                <c:pt idx="4">
                  <c:v>16.985461813032707</c:v>
                </c:pt>
                <c:pt idx="5">
                  <c:v>16.673180659940527</c:v>
                </c:pt>
                <c:pt idx="6">
                  <c:v>15.416529485440703</c:v>
                </c:pt>
                <c:pt idx="7">
                  <c:v>9.9430513420029776</c:v>
                </c:pt>
                <c:pt idx="8">
                  <c:v>4.7554020415516034E-6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2-406B-9F0B-A22585E41F24}"/>
            </c:ext>
          </c:extLst>
        </c:ser>
        <c:ser>
          <c:idx val="3"/>
          <c:order val="3"/>
          <c:tx>
            <c:strRef>
              <c:f>Production!$M$6</c:f>
              <c:strCache>
                <c:ptCount val="1"/>
                <c:pt idx="0">
                  <c:v>Autres thermiques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Production!$N$6:$V$6</c:f>
              <c:numCache>
                <c:formatCode>0.0</c:formatCode>
                <c:ptCount val="9"/>
                <c:pt idx="0">
                  <c:v>21.08746150387298</c:v>
                </c:pt>
                <c:pt idx="1">
                  <c:v>6.8087513218090745</c:v>
                </c:pt>
                <c:pt idx="2">
                  <c:v>4.4222513219809043</c:v>
                </c:pt>
                <c:pt idx="3">
                  <c:v>2.0357513220763637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2-406B-9F0B-A22585E41F24}"/>
            </c:ext>
          </c:extLst>
        </c:ser>
        <c:ser>
          <c:idx val="4"/>
          <c:order val="4"/>
          <c:tx>
            <c:strRef>
              <c:f>Production!$M$7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Production!$N$7:$V$7</c:f>
              <c:numCache>
                <c:formatCode>0.0</c:formatCode>
                <c:ptCount val="9"/>
                <c:pt idx="0">
                  <c:v>12.53492891465789</c:v>
                </c:pt>
                <c:pt idx="1">
                  <c:v>32.723029293617074</c:v>
                </c:pt>
                <c:pt idx="2">
                  <c:v>54.117586044491958</c:v>
                </c:pt>
                <c:pt idx="3">
                  <c:v>82.644202703156125</c:v>
                </c:pt>
                <c:pt idx="4">
                  <c:v>110.2278839297541</c:v>
                </c:pt>
                <c:pt idx="5">
                  <c:v>138.07703519475967</c:v>
                </c:pt>
                <c:pt idx="6">
                  <c:v>178.20700186647667</c:v>
                </c:pt>
                <c:pt idx="7">
                  <c:v>191.47521344004699</c:v>
                </c:pt>
                <c:pt idx="8">
                  <c:v>191.33723558051875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2-406B-9F0B-A22585E41F24}"/>
            </c:ext>
          </c:extLst>
        </c:ser>
        <c:ser>
          <c:idx val="6"/>
          <c:order val="5"/>
          <c:tx>
            <c:strRef>
              <c:f>Production!$M$8</c:f>
              <c:strCache>
                <c:ptCount val="1"/>
                <c:pt idx="0">
                  <c:v>Eolien Terrestre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Production!$N$8:$V$8</c:f>
              <c:numCache>
                <c:formatCode>0.0</c:formatCode>
                <c:ptCount val="9"/>
                <c:pt idx="0">
                  <c:v>34.788272598718017</c:v>
                </c:pt>
                <c:pt idx="1">
                  <c:v>59.589533118767562</c:v>
                </c:pt>
                <c:pt idx="2">
                  <c:v>84.41509608420624</c:v>
                </c:pt>
                <c:pt idx="3">
                  <c:v>100.20555027293139</c:v>
                </c:pt>
                <c:pt idx="4">
                  <c:v>115.50781663619171</c:v>
                </c:pt>
                <c:pt idx="5">
                  <c:v>143.50544401474298</c:v>
                </c:pt>
                <c:pt idx="6">
                  <c:v>160.06641387567126</c:v>
                </c:pt>
                <c:pt idx="7">
                  <c:v>192.50149523454752</c:v>
                </c:pt>
                <c:pt idx="8">
                  <c:v>230.88085381492797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2-406B-9F0B-A22585E41F24}"/>
            </c:ext>
          </c:extLst>
        </c:ser>
        <c:ser>
          <c:idx val="7"/>
          <c:order val="6"/>
          <c:tx>
            <c:strRef>
              <c:f>Production!$M$9</c:f>
              <c:strCache>
                <c:ptCount val="1"/>
                <c:pt idx="0">
                  <c:v>Eolien en mer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Production!$N$9:$V$9</c:f>
              <c:numCache>
                <c:formatCode>0.0</c:formatCode>
                <c:ptCount val="9"/>
                <c:pt idx="0">
                  <c:v>0</c:v>
                </c:pt>
                <c:pt idx="1">
                  <c:v>9.6130183583390476</c:v>
                </c:pt>
                <c:pt idx="2">
                  <c:v>26.245893283915361</c:v>
                </c:pt>
                <c:pt idx="3">
                  <c:v>40.422992781117671</c:v>
                </c:pt>
                <c:pt idx="4">
                  <c:v>54.510444288553742</c:v>
                </c:pt>
                <c:pt idx="5">
                  <c:v>68.278665590374317</c:v>
                </c:pt>
                <c:pt idx="6">
                  <c:v>80.237264143772151</c:v>
                </c:pt>
                <c:pt idx="7">
                  <c:v>80.279708094387061</c:v>
                </c:pt>
                <c:pt idx="8">
                  <c:v>80.279708094125979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2-406B-9F0B-A22585E41F24}"/>
            </c:ext>
          </c:extLst>
        </c:ser>
        <c:ser>
          <c:idx val="8"/>
          <c:order val="7"/>
          <c:tx>
            <c:strRef>
              <c:f>Production!$M$11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Production!$N$11:$V$11</c:f>
              <c:numCache>
                <c:formatCode>0.0</c:formatCode>
                <c:ptCount val="9"/>
                <c:pt idx="0">
                  <c:v>7.5937610677679972</c:v>
                </c:pt>
                <c:pt idx="1">
                  <c:v>8.0083513092743956</c:v>
                </c:pt>
                <c:pt idx="2">
                  <c:v>8.0083513092743956</c:v>
                </c:pt>
                <c:pt idx="3">
                  <c:v>8.0083513092743956</c:v>
                </c:pt>
                <c:pt idx="4">
                  <c:v>8.0083513092743956</c:v>
                </c:pt>
                <c:pt idx="5">
                  <c:v>8.0083513092743956</c:v>
                </c:pt>
                <c:pt idx="6">
                  <c:v>8.0083513092743956</c:v>
                </c:pt>
                <c:pt idx="7">
                  <c:v>8.0083513092743956</c:v>
                </c:pt>
                <c:pt idx="8">
                  <c:v>8.0083513092743956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B2-406B-9F0B-A22585E41F24}"/>
            </c:ext>
          </c:extLst>
        </c:ser>
        <c:ser>
          <c:idx val="9"/>
          <c:order val="8"/>
          <c:tx>
            <c:strRef>
              <c:f>Production!$M$10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Production!$N$10:$V$10</c:f>
              <c:numCache>
                <c:formatCode>0.0</c:formatCode>
                <c:ptCount val="9"/>
                <c:pt idx="0">
                  <c:v>63.52559957044884</c:v>
                </c:pt>
                <c:pt idx="1">
                  <c:v>63.525599789049885</c:v>
                </c:pt>
                <c:pt idx="2">
                  <c:v>63.525599470019458</c:v>
                </c:pt>
                <c:pt idx="3">
                  <c:v>63.525599680346339</c:v>
                </c:pt>
                <c:pt idx="4">
                  <c:v>63.5255994601604</c:v>
                </c:pt>
                <c:pt idx="5">
                  <c:v>63.525583781132013</c:v>
                </c:pt>
                <c:pt idx="6">
                  <c:v>63.525586126669154</c:v>
                </c:pt>
                <c:pt idx="7">
                  <c:v>63.525572174255593</c:v>
                </c:pt>
                <c:pt idx="8">
                  <c:v>63.525519091438653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B2-406B-9F0B-A22585E4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76400"/>
        <c:axId val="404180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Production!$M$3</c15:sqref>
                        </c15:formulaRef>
                      </c:ext>
                    </c:extLst>
                    <c:strCache>
                      <c:ptCount val="1"/>
                      <c:pt idx="0">
                        <c:v>Technologie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Production!$N$3:$V$3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Production!$N$3:$V$3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0B2-406B-9F0B-A22585E41F24}"/>
                  </c:ext>
                </c:extLst>
              </c15:ser>
            </c15:filteredBarSeries>
          </c:ext>
        </c:extLst>
      </c:barChart>
      <c:catAx>
        <c:axId val="4041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0320"/>
        <c:crosses val="autoZero"/>
        <c:auto val="1"/>
        <c:lblAlgn val="ctr"/>
        <c:lblOffset val="100"/>
        <c:noMultiLvlLbl val="0"/>
      </c:catAx>
      <c:valAx>
        <c:axId val="40418032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mix de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Production!$M$15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EEDD8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8977E01-EA3B-4CAA-B156-C7E42895DE2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576-4833-AABE-5B1F8BF49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3CF498-DA79-4A56-B7FC-E5AD0A3BF8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A7F-4C7E-AE1C-C2E9079F55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627D2E-0A89-49DF-99FE-0C9044A46C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A7F-4C7E-AE1C-C2E9079F55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78C23C-37AC-468B-9AAE-1406F41CB9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A7F-4C7E-AE1C-C2E9079F55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D44933-AE79-42D0-A2E7-21D39FA693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A7F-4C7E-AE1C-C2E9079F55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47D7CC-17CF-43B3-9A54-C189C0A394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A7F-4C7E-AE1C-C2E9079F55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1A6AA9-E321-4A95-8CD9-1B9AF792F7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A7F-4C7E-AE1C-C2E9079F55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6BC54B-4E79-4C65-9E93-F8D2892DE1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A7F-4C7E-AE1C-C2E9079F55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BACAE58-D881-451E-9144-664A68C571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A7F-4C7E-AE1C-C2E9079F5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Production!$N$15:$V$15</c:f>
              <c:numCache>
                <c:formatCode>0.0</c:formatCode>
                <c:ptCount val="9"/>
                <c:pt idx="0">
                  <c:v>408.8914829457089</c:v>
                </c:pt>
                <c:pt idx="1">
                  <c:v>413.91928082646041</c:v>
                </c:pt>
                <c:pt idx="2">
                  <c:v>380.19619998423542</c:v>
                </c:pt>
                <c:pt idx="3">
                  <c:v>332.59782531663961</c:v>
                </c:pt>
                <c:pt idx="4">
                  <c:v>275.5617183978365</c:v>
                </c:pt>
                <c:pt idx="5">
                  <c:v>208.23685344438582</c:v>
                </c:pt>
                <c:pt idx="6">
                  <c:v>132.24626689729129</c:v>
                </c:pt>
                <c:pt idx="7">
                  <c:v>82.190335279413915</c:v>
                </c:pt>
                <c:pt idx="8">
                  <c:v>92.930313511436268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Production!$N$20:$V$20</c15:f>
                <c15:dlblRangeCache>
                  <c:ptCount val="9"/>
                  <c:pt idx="0">
                    <c:v>74%</c:v>
                  </c:pt>
                  <c:pt idx="1">
                    <c:v>69%</c:v>
                  </c:pt>
                  <c:pt idx="2">
                    <c:v>60%</c:v>
                  </c:pt>
                  <c:pt idx="3">
                    <c:v>52%</c:v>
                  </c:pt>
                  <c:pt idx="4">
                    <c:v>43%</c:v>
                  </c:pt>
                  <c:pt idx="5">
                    <c:v>32%</c:v>
                  </c:pt>
                  <c:pt idx="6">
                    <c:v>21%</c:v>
                  </c:pt>
                  <c:pt idx="7">
                    <c:v>13%</c:v>
                  </c:pt>
                  <c:pt idx="8">
                    <c:v>14%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576-4833-AABE-5B1F8BF49F1F}"/>
            </c:ext>
          </c:extLst>
        </c:ser>
        <c:ser>
          <c:idx val="2"/>
          <c:order val="1"/>
          <c:tx>
            <c:strRef>
              <c:f>Production!$M$16</c:f>
              <c:strCache>
                <c:ptCount val="1"/>
                <c:pt idx="0">
                  <c:v>Turbines Gaz</c:v>
                </c:pt>
              </c:strCache>
            </c:strRef>
          </c:tx>
          <c:spPr>
            <a:solidFill>
              <a:srgbClr val="9370DB"/>
            </a:solidFill>
            <a:ln>
              <a:noFill/>
            </a:ln>
            <a:effectLst/>
          </c:spPr>
          <c:invertIfNegative val="0"/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Production!$N$16:$V$16</c:f>
              <c:numCache>
                <c:formatCode>0.0</c:formatCode>
                <c:ptCount val="9"/>
                <c:pt idx="0">
                  <c:v>1.5059123664843808</c:v>
                </c:pt>
                <c:pt idx="1">
                  <c:v>8.4616878582316559</c:v>
                </c:pt>
                <c:pt idx="2">
                  <c:v>15.584944356671325</c:v>
                </c:pt>
                <c:pt idx="3">
                  <c:v>15.148680416827359</c:v>
                </c:pt>
                <c:pt idx="4">
                  <c:v>16.985461813032707</c:v>
                </c:pt>
                <c:pt idx="5">
                  <c:v>16.673180659940527</c:v>
                </c:pt>
                <c:pt idx="6">
                  <c:v>15.416529485440703</c:v>
                </c:pt>
                <c:pt idx="7">
                  <c:v>9.9430513420029776</c:v>
                </c:pt>
                <c:pt idx="8">
                  <c:v>4.7554020415516034E-6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76-4833-AABE-5B1F8BF49F1F}"/>
            </c:ext>
          </c:extLst>
        </c:ser>
        <c:ser>
          <c:idx val="3"/>
          <c:order val="2"/>
          <c:tx>
            <c:strRef>
              <c:f>Production!$M$17</c:f>
              <c:strCache>
                <c:ptCount val="1"/>
                <c:pt idx="0">
                  <c:v>Autres thermiques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Production!$N$17:$V$17</c:f>
              <c:numCache>
                <c:formatCode>0.0</c:formatCode>
                <c:ptCount val="9"/>
                <c:pt idx="0">
                  <c:v>21.08746150387298</c:v>
                </c:pt>
                <c:pt idx="1">
                  <c:v>6.8087513218090745</c:v>
                </c:pt>
                <c:pt idx="2">
                  <c:v>4.4222513219809043</c:v>
                </c:pt>
                <c:pt idx="3">
                  <c:v>2.0357513220763637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76-4833-AABE-5B1F8BF49F1F}"/>
            </c:ext>
          </c:extLst>
        </c:ser>
        <c:ser>
          <c:idx val="4"/>
          <c:order val="3"/>
          <c:tx>
            <c:strRef>
              <c:f>Production!$M$18</c:f>
              <c:strCache>
                <c:ptCount val="1"/>
                <c:pt idx="0">
                  <c:v>Renouvelables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FF7E1BD-CC5B-4FAF-AAD0-D63F439E94D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576-4833-AABE-5B1F8BF49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F51CA1-4AE4-44B2-9B73-AF0482BBB2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A7F-4C7E-AE1C-C2E9079F55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AABFCE-0619-4732-A094-180D692D3D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A7F-4C7E-AE1C-C2E9079F55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45B1CB-06FF-449D-A592-219AFC0208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A7F-4C7E-AE1C-C2E9079F55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C0ADEF0-2454-475F-91F0-1D6A93E592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A7F-4C7E-AE1C-C2E9079F55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9BED824-3749-4E5B-B231-6357D3E150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A7F-4C7E-AE1C-C2E9079F55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C179D6-B6C1-4101-977A-DDEFD5493E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A7F-4C7E-AE1C-C2E9079F55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EE0C51F-1E86-49D4-9772-2B3FEE114E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A7F-4C7E-AE1C-C2E9079F55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5D944A0-9024-48FF-85F3-93DEC6D2D3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A7F-4C7E-AE1C-C2E9079F5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Production!$N$18:$V$18</c:f>
              <c:numCache>
                <c:formatCode>0.0</c:formatCode>
                <c:ptCount val="9"/>
                <c:pt idx="0">
                  <c:v>118.44256215159275</c:v>
                </c:pt>
                <c:pt idx="1">
                  <c:v>173.45953186904796</c:v>
                </c:pt>
                <c:pt idx="2">
                  <c:v>236.31252619190738</c:v>
                </c:pt>
                <c:pt idx="3">
                  <c:v>294.80669674682593</c:v>
                </c:pt>
                <c:pt idx="4">
                  <c:v>351.78009562393436</c:v>
                </c:pt>
                <c:pt idx="5">
                  <c:v>421.3950798902834</c:v>
                </c:pt>
                <c:pt idx="6">
                  <c:v>490.04461732186365</c:v>
                </c:pt>
                <c:pt idx="7">
                  <c:v>535.79034025251156</c:v>
                </c:pt>
                <c:pt idx="8">
                  <c:v>574.0316678902858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Production!$N$19:$V$19</c15:f>
                <c15:dlblRangeCache>
                  <c:ptCount val="9"/>
                  <c:pt idx="0">
                    <c:v>22%</c:v>
                  </c:pt>
                  <c:pt idx="1">
                    <c:v>29%</c:v>
                  </c:pt>
                  <c:pt idx="2">
                    <c:v>37%</c:v>
                  </c:pt>
                  <c:pt idx="3">
                    <c:v>46%</c:v>
                  </c:pt>
                  <c:pt idx="4">
                    <c:v>55%</c:v>
                  </c:pt>
                  <c:pt idx="5">
                    <c:v>65%</c:v>
                  </c:pt>
                  <c:pt idx="6">
                    <c:v>77%</c:v>
                  </c:pt>
                  <c:pt idx="7">
                    <c:v>85%</c:v>
                  </c:pt>
                  <c:pt idx="8">
                    <c:v>86%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576-4833-AABE-5B1F8BF4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81104"/>
        <c:axId val="404174832"/>
        <c:extLst/>
      </c:barChart>
      <c:catAx>
        <c:axId val="4041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4832"/>
        <c:crosses val="autoZero"/>
        <c:auto val="1"/>
        <c:lblAlgn val="ctr"/>
        <c:lblOffset val="100"/>
        <c:noMultiLvlLbl val="0"/>
      </c:catAx>
      <c:valAx>
        <c:axId val="4041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 par usage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Consommation!$M$4</c:f>
              <c:strCache>
                <c:ptCount val="1"/>
                <c:pt idx="0">
                  <c:v>Chauffage Joule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Consommation!$N$4:$V$4</c:f>
              <c:numCache>
                <c:formatCode>0.0</c:formatCode>
                <c:ptCount val="9"/>
                <c:pt idx="0">
                  <c:v>48.491996159341383</c:v>
                </c:pt>
                <c:pt idx="1">
                  <c:v>40.931267899516207</c:v>
                </c:pt>
                <c:pt idx="2">
                  <c:v>33.37082486285847</c:v>
                </c:pt>
                <c:pt idx="3">
                  <c:v>28.564789777534251</c:v>
                </c:pt>
                <c:pt idx="4">
                  <c:v>23.758826028464622</c:v>
                </c:pt>
                <c:pt idx="5">
                  <c:v>20.140884140136222</c:v>
                </c:pt>
                <c:pt idx="6">
                  <c:v>16.522971948373957</c:v>
                </c:pt>
                <c:pt idx="7">
                  <c:v>16.522988149604522</c:v>
                </c:pt>
                <c:pt idx="8">
                  <c:v>16.523048429372803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1-404B-90AE-932A77E8DA3B}"/>
            </c:ext>
          </c:extLst>
        </c:ser>
        <c:ser>
          <c:idx val="1"/>
          <c:order val="1"/>
          <c:tx>
            <c:strRef>
              <c:f>Consommation!$M$5</c:f>
              <c:strCache>
                <c:ptCount val="1"/>
                <c:pt idx="0">
                  <c:v>Chauffage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Consommation!$N$5:$V$5</c:f>
              <c:numCache>
                <c:formatCode>0.0</c:formatCode>
                <c:ptCount val="9"/>
                <c:pt idx="0">
                  <c:v>12.280996511604465</c:v>
                </c:pt>
                <c:pt idx="1">
                  <c:v>24.081777750943097</c:v>
                </c:pt>
                <c:pt idx="2">
                  <c:v>35.893793725654838</c:v>
                </c:pt>
                <c:pt idx="3">
                  <c:v>36.605765179572003</c:v>
                </c:pt>
                <c:pt idx="4">
                  <c:v>37.315002720806277</c:v>
                </c:pt>
                <c:pt idx="5">
                  <c:v>35.411098610518913</c:v>
                </c:pt>
                <c:pt idx="6">
                  <c:v>33.457747653593671</c:v>
                </c:pt>
                <c:pt idx="7">
                  <c:v>33.363497799084939</c:v>
                </c:pt>
                <c:pt idx="8">
                  <c:v>33.352601216208825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1-404B-90AE-932A77E8DA3B}"/>
            </c:ext>
          </c:extLst>
        </c:ser>
        <c:ser>
          <c:idx val="2"/>
          <c:order val="2"/>
          <c:tx>
            <c:strRef>
              <c:f>Consommation!$M$6</c:f>
              <c:strCache>
                <c:ptCount val="1"/>
                <c:pt idx="0">
                  <c:v>ECS et produits blancs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Consommation!$N$6:$V$6</c:f>
              <c:numCache>
                <c:formatCode>0.0</c:formatCode>
                <c:ptCount val="9"/>
                <c:pt idx="0">
                  <c:v>117.93597600011594</c:v>
                </c:pt>
                <c:pt idx="1">
                  <c:v>109.94143445860163</c:v>
                </c:pt>
                <c:pt idx="2">
                  <c:v>101.97292091599284</c:v>
                </c:pt>
                <c:pt idx="3">
                  <c:v>96.30443311812283</c:v>
                </c:pt>
                <c:pt idx="4">
                  <c:v>90.634635484073328</c:v>
                </c:pt>
                <c:pt idx="5">
                  <c:v>86.6398030873534</c:v>
                </c:pt>
                <c:pt idx="6">
                  <c:v>82.643880619851529</c:v>
                </c:pt>
                <c:pt idx="7">
                  <c:v>82.64396878178465</c:v>
                </c:pt>
                <c:pt idx="8">
                  <c:v>82.645423621006557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1-404B-90AE-932A77E8DA3B}"/>
            </c:ext>
          </c:extLst>
        </c:ser>
        <c:ser>
          <c:idx val="3"/>
          <c:order val="3"/>
          <c:tx>
            <c:strRef>
              <c:f>Consommation!$M$7</c:f>
              <c:strCache>
                <c:ptCount val="1"/>
                <c:pt idx="0">
                  <c:v>Climatisation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Consommation!$N$7:$V$7</c:f>
              <c:numCache>
                <c:formatCode>0.0</c:formatCode>
                <c:ptCount val="9"/>
                <c:pt idx="0">
                  <c:v>25.811986001152157</c:v>
                </c:pt>
                <c:pt idx="1">
                  <c:v>25.595533588314627</c:v>
                </c:pt>
                <c:pt idx="2">
                  <c:v>25.379109216930438</c:v>
                </c:pt>
                <c:pt idx="3">
                  <c:v>27.10686228296009</c:v>
                </c:pt>
                <c:pt idx="4">
                  <c:v>28.834590865810213</c:v>
                </c:pt>
                <c:pt idx="5">
                  <c:v>30.292325097301259</c:v>
                </c:pt>
                <c:pt idx="6">
                  <c:v>31.750049098103979</c:v>
                </c:pt>
                <c:pt idx="7">
                  <c:v>31.750063475237091</c:v>
                </c:pt>
                <c:pt idx="8">
                  <c:v>31.750151753520669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1-404B-90AE-932A77E8DA3B}"/>
            </c:ext>
          </c:extLst>
        </c:ser>
        <c:ser>
          <c:idx val="4"/>
          <c:order val="4"/>
          <c:tx>
            <c:strRef>
              <c:f>Consommation!$M$8</c:f>
              <c:strCache>
                <c:ptCount val="1"/>
                <c:pt idx="0">
                  <c:v>Véhicules électriques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Consommation!$N$8:$V$8</c:f>
              <c:numCache>
                <c:formatCode>0.0</c:formatCode>
                <c:ptCount val="9"/>
                <c:pt idx="0">
                  <c:v>0.32384198842582212</c:v>
                </c:pt>
                <c:pt idx="1">
                  <c:v>10.090479599470417</c:v>
                </c:pt>
                <c:pt idx="2">
                  <c:v>19.856940244152977</c:v>
                </c:pt>
                <c:pt idx="3">
                  <c:v>36.772775494364815</c:v>
                </c:pt>
                <c:pt idx="4">
                  <c:v>53.679811066885506</c:v>
                </c:pt>
                <c:pt idx="5">
                  <c:v>70.581735897897545</c:v>
                </c:pt>
                <c:pt idx="6">
                  <c:v>87.478072515484911</c:v>
                </c:pt>
                <c:pt idx="7">
                  <c:v>87.479139165641357</c:v>
                </c:pt>
                <c:pt idx="8">
                  <c:v>87.482690131485271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C1-404B-90AE-932A77E8DA3B}"/>
            </c:ext>
          </c:extLst>
        </c:ser>
        <c:ser>
          <c:idx val="6"/>
          <c:order val="5"/>
          <c:tx>
            <c:strRef>
              <c:f>Consommation!$M$9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Consommation!$N$9:$V$9</c:f>
              <c:numCache>
                <c:formatCode>0.0</c:formatCode>
                <c:ptCount val="9"/>
                <c:pt idx="0">
                  <c:v>127.4017550000211</c:v>
                </c:pt>
                <c:pt idx="1">
                  <c:v>143.24287199999932</c:v>
                </c:pt>
                <c:pt idx="2">
                  <c:v>159.08398900001919</c:v>
                </c:pt>
                <c:pt idx="3">
                  <c:v>153.95399099997908</c:v>
                </c:pt>
                <c:pt idx="4">
                  <c:v>148.82398599999345</c:v>
                </c:pt>
                <c:pt idx="5">
                  <c:v>143.69398799991387</c:v>
                </c:pt>
                <c:pt idx="6">
                  <c:v>138.56398800003183</c:v>
                </c:pt>
                <c:pt idx="7">
                  <c:v>138.56398800003183</c:v>
                </c:pt>
                <c:pt idx="8">
                  <c:v>138.56398800003183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C1-404B-90AE-932A77E8DA3B}"/>
            </c:ext>
          </c:extLst>
        </c:ser>
        <c:ser>
          <c:idx val="7"/>
          <c:order val="6"/>
          <c:tx>
            <c:strRef>
              <c:f>Consommation!$M$10</c:f>
              <c:strCache>
                <c:ptCount val="1"/>
                <c:pt idx="0">
                  <c:v>Autres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Consommation!$N$10:$V$10</c:f>
              <c:numCache>
                <c:formatCode>0.0</c:formatCode>
                <c:ptCount val="9"/>
                <c:pt idx="0">
                  <c:v>135.43197799998015</c:v>
                </c:pt>
                <c:pt idx="1">
                  <c:v>136.78736900011191</c:v>
                </c:pt>
                <c:pt idx="2">
                  <c:v>134.90276900001169</c:v>
                </c:pt>
                <c:pt idx="3">
                  <c:v>147.40377100013586</c:v>
                </c:pt>
                <c:pt idx="4">
                  <c:v>157.74476600010175</c:v>
                </c:pt>
                <c:pt idx="5">
                  <c:v>168.08576899998349</c:v>
                </c:pt>
                <c:pt idx="6">
                  <c:v>177.670768999995</c:v>
                </c:pt>
                <c:pt idx="7">
                  <c:v>179.50676899999752</c:v>
                </c:pt>
                <c:pt idx="8">
                  <c:v>179.50677000009284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C1-404B-90AE-932A77E8DA3B}"/>
            </c:ext>
          </c:extLst>
        </c:ser>
        <c:ser>
          <c:idx val="8"/>
          <c:order val="7"/>
          <c:tx>
            <c:strRef>
              <c:f>Consommation!$M$11</c:f>
              <c:strCache>
                <c:ptCount val="1"/>
                <c:pt idx="0">
                  <c:v>Electrolyseurs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Consommation!$N$11:$V$11</c:f>
              <c:numCache>
                <c:formatCode>0.0</c:formatCode>
                <c:ptCount val="9"/>
                <c:pt idx="0">
                  <c:v>0</c:v>
                </c:pt>
                <c:pt idx="1">
                  <c:v>17.323591255805507</c:v>
                </c:pt>
                <c:pt idx="2">
                  <c:v>43.385545389168158</c:v>
                </c:pt>
                <c:pt idx="3">
                  <c:v>47.962296138186375</c:v>
                </c:pt>
                <c:pt idx="4">
                  <c:v>53.559276249776119</c:v>
                </c:pt>
                <c:pt idx="5">
                  <c:v>62.766570165332375</c:v>
                </c:pt>
                <c:pt idx="6">
                  <c:v>70.461700131473705</c:v>
                </c:pt>
                <c:pt idx="7">
                  <c:v>70.813736907662872</c:v>
                </c:pt>
                <c:pt idx="8">
                  <c:v>75.912281679280511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C1-404B-90AE-932A77E8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5200"/>
        <c:axId val="412478336"/>
        <c:extLst/>
      </c:barChart>
      <c:catAx>
        <c:axId val="412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8336"/>
        <c:crosses val="autoZero"/>
        <c:auto val="1"/>
        <c:lblAlgn val="ctr"/>
        <c:lblOffset val="100"/>
        <c:noMultiLvlLbl val="0"/>
      </c:catAx>
      <c:valAx>
        <c:axId val="4124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 par pilotage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Consommation!$M$24</c:f>
              <c:strCache>
                <c:ptCount val="1"/>
                <c:pt idx="0">
                  <c:v>Consommations non-pilotables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Consommation!$N$24:$V$24</c:f>
              <c:numCache>
                <c:formatCode>0.0</c:formatCode>
                <c:ptCount val="9"/>
                <c:pt idx="0">
                  <c:v>442.15940498431405</c:v>
                </c:pt>
                <c:pt idx="1">
                  <c:v>405.28883637230132</c:v>
                </c:pt>
                <c:pt idx="2">
                  <c:v>372.7878233587931</c:v>
                </c:pt>
                <c:pt idx="3">
                  <c:v>376.33279054197033</c:v>
                </c:pt>
                <c:pt idx="4">
                  <c:v>373.15230941390757</c:v>
                </c:pt>
                <c:pt idx="5">
                  <c:v>368.13005390305591</c:v>
                </c:pt>
                <c:pt idx="6">
                  <c:v>359.0564198974817</c:v>
                </c:pt>
                <c:pt idx="7">
                  <c:v>360.83937643669418</c:v>
                </c:pt>
                <c:pt idx="8">
                  <c:v>360.83136130800887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8-4EF5-AEED-70A10A742455}"/>
            </c:ext>
          </c:extLst>
        </c:ser>
        <c:ser>
          <c:idx val="5"/>
          <c:order val="1"/>
          <c:tx>
            <c:strRef>
              <c:f>Consommation!$M$26</c:f>
              <c:strCache>
                <c:ptCount val="1"/>
                <c:pt idx="0">
                  <c:v>Electrolyseurs quasi-base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Consommation!$N$26:$V$26</c:f>
              <c:numCache>
                <c:formatCode>0.0</c:formatCode>
                <c:ptCount val="9"/>
                <c:pt idx="0">
                  <c:v>0</c:v>
                </c:pt>
                <c:pt idx="1">
                  <c:v>17.323591255710213</c:v>
                </c:pt>
                <c:pt idx="2">
                  <c:v>33.898332829461665</c:v>
                </c:pt>
                <c:pt idx="3">
                  <c:v>35.272502769991128</c:v>
                </c:pt>
                <c:pt idx="4">
                  <c:v>36.908425702975947</c:v>
                </c:pt>
                <c:pt idx="5">
                  <c:v>39.13881813927803</c:v>
                </c:pt>
                <c:pt idx="6">
                  <c:v>41.00764392261808</c:v>
                </c:pt>
                <c:pt idx="7">
                  <c:v>41.213207952463627</c:v>
                </c:pt>
                <c:pt idx="8">
                  <c:v>42.063652956394172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8-4EF5-AEED-70A10A742455}"/>
            </c:ext>
          </c:extLst>
        </c:ser>
        <c:ser>
          <c:idx val="0"/>
          <c:order val="2"/>
          <c:tx>
            <c:strRef>
              <c:f>Consommation!$M$19</c:f>
              <c:strCache>
                <c:ptCount val="1"/>
                <c:pt idx="0">
                  <c:v>Chauffage pilotable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Consommation!$N$19:$V$19</c:f>
              <c:numCache>
                <c:formatCode>0.0</c:formatCode>
                <c:ptCount val="9"/>
                <c:pt idx="0">
                  <c:v>0</c:v>
                </c:pt>
                <c:pt idx="1">
                  <c:v>8.1285734274673782</c:v>
                </c:pt>
                <c:pt idx="2">
                  <c:v>17.32690033440592</c:v>
                </c:pt>
                <c:pt idx="3">
                  <c:v>19.570376130983764</c:v>
                </c:pt>
                <c:pt idx="4">
                  <c:v>21.400840400284793</c:v>
                </c:pt>
                <c:pt idx="5">
                  <c:v>22.2481231975318</c:v>
                </c:pt>
                <c:pt idx="6">
                  <c:v>22.5190882931822</c:v>
                </c:pt>
                <c:pt idx="7">
                  <c:v>22.477900098725989</c:v>
                </c:pt>
                <c:pt idx="8">
                  <c:v>22.475080932313116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8-4EF5-AEED-70A10A742455}"/>
            </c:ext>
          </c:extLst>
        </c:ser>
        <c:ser>
          <c:idx val="1"/>
          <c:order val="3"/>
          <c:tx>
            <c:strRef>
              <c:f>Consommation!$M$20</c:f>
              <c:strCache>
                <c:ptCount val="1"/>
                <c:pt idx="0">
                  <c:v>Climatisation pilotable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Consommation!$N$20:$V$20</c:f>
              <c:numCache>
                <c:formatCode>0.0</c:formatCode>
                <c:ptCount val="9"/>
                <c:pt idx="0">
                  <c:v>0</c:v>
                </c:pt>
                <c:pt idx="1">
                  <c:v>3.1990475900575333</c:v>
                </c:pt>
                <c:pt idx="2">
                  <c:v>6.3441242175705597</c:v>
                </c:pt>
                <c:pt idx="3">
                  <c:v>8.1312732840718418</c:v>
                </c:pt>
                <c:pt idx="4">
                  <c:v>10.09120286583124</c:v>
                </c:pt>
                <c:pt idx="5">
                  <c:v>12.11593809861977</c:v>
                </c:pt>
                <c:pt idx="6">
                  <c:v>14.286461097866193</c:v>
                </c:pt>
                <c:pt idx="7">
                  <c:v>14.28647547636109</c:v>
                </c:pt>
                <c:pt idx="8">
                  <c:v>14.286561753233622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8-4EF5-AEED-70A10A742455}"/>
            </c:ext>
          </c:extLst>
        </c:ser>
        <c:ser>
          <c:idx val="2"/>
          <c:order val="4"/>
          <c:tx>
            <c:strRef>
              <c:f>Consommation!$M$21</c:f>
              <c:strCache>
                <c:ptCount val="1"/>
                <c:pt idx="0">
                  <c:v>ECS et produits blancs pilotables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Consommation!$N$21:$V$21</c:f>
              <c:numCache>
                <c:formatCode>0.0</c:formatCode>
                <c:ptCount val="9"/>
                <c:pt idx="0">
                  <c:v>0</c:v>
                </c:pt>
                <c:pt idx="1">
                  <c:v>28.058556458593937</c:v>
                </c:pt>
                <c:pt idx="2">
                  <c:v>43.426143915991425</c:v>
                </c:pt>
                <c:pt idx="3">
                  <c:v>42.55285711811598</c:v>
                </c:pt>
                <c:pt idx="4">
                  <c:v>42.358658484094079</c:v>
                </c:pt>
                <c:pt idx="5">
                  <c:v>41.775549087332877</c:v>
                </c:pt>
                <c:pt idx="6">
                  <c:v>41.738905619862052</c:v>
                </c:pt>
                <c:pt idx="7">
                  <c:v>41.738993781757692</c:v>
                </c:pt>
                <c:pt idx="8">
                  <c:v>41.740446621005063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8-4EF5-AEED-70A10A742455}"/>
            </c:ext>
          </c:extLst>
        </c:ser>
        <c:ser>
          <c:idx val="3"/>
          <c:order val="5"/>
          <c:tx>
            <c:strRef>
              <c:f>Consommation!$M$22</c:f>
              <c:strCache>
                <c:ptCount val="1"/>
                <c:pt idx="0">
                  <c:v>Véhicules électriques pilotables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Consommation!$N$22:$V$22</c:f>
              <c:numCache>
                <c:formatCode>0.0</c:formatCode>
                <c:ptCount val="9"/>
                <c:pt idx="0">
                  <c:v>3.8776676327725211E-2</c:v>
                </c:pt>
                <c:pt idx="1">
                  <c:v>3.0228614485061751</c:v>
                </c:pt>
                <c:pt idx="2">
                  <c:v>6.9417601388974299</c:v>
                </c:pt>
                <c:pt idx="3">
                  <c:v>14.694644777512929</c:v>
                </c:pt>
                <c:pt idx="4">
                  <c:v>26.817814001985379</c:v>
                </c:pt>
                <c:pt idx="5">
                  <c:v>42.321294546601351</c:v>
                </c:pt>
                <c:pt idx="6">
                  <c:v>61.204609927026809</c:v>
                </c:pt>
                <c:pt idx="7">
                  <c:v>61.205674577827082</c:v>
                </c:pt>
                <c:pt idx="8">
                  <c:v>61.209228537142167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58-4EF5-AEED-70A10A742455}"/>
            </c:ext>
          </c:extLst>
        </c:ser>
        <c:ser>
          <c:idx val="4"/>
          <c:order val="6"/>
          <c:tx>
            <c:strRef>
              <c:f>Consommation!$M$23</c:f>
              <c:strCache>
                <c:ptCount val="1"/>
                <c:pt idx="0">
                  <c:v>Industrie pilotable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Consommation!$N$23:$V$23</c:f>
              <c:numCache>
                <c:formatCode>0.0</c:formatCode>
                <c:ptCount val="9"/>
                <c:pt idx="0">
                  <c:v>25.480347999999172</c:v>
                </c:pt>
                <c:pt idx="1">
                  <c:v>42.972859000030851</c:v>
                </c:pt>
                <c:pt idx="2">
                  <c:v>63.633594999961986</c:v>
                </c:pt>
                <c:pt idx="3">
                  <c:v>65.430446000014058</c:v>
                </c:pt>
                <c:pt idx="4">
                  <c:v>66.97079300003206</c:v>
                </c:pt>
                <c:pt idx="5">
                  <c:v>68.254644999962949</c:v>
                </c:pt>
                <c:pt idx="6">
                  <c:v>69.281994000015914</c:v>
                </c:pt>
                <c:pt idx="7">
                  <c:v>69.281994000015914</c:v>
                </c:pt>
                <c:pt idx="8">
                  <c:v>69.281994000015914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58-4EF5-AEED-70A10A742455}"/>
            </c:ext>
          </c:extLst>
        </c:ser>
        <c:ser>
          <c:idx val="7"/>
          <c:order val="7"/>
          <c:tx>
            <c:strRef>
              <c:f>Consommation!$M$25</c:f>
              <c:strCache>
                <c:ptCount val="1"/>
                <c:pt idx="0">
                  <c:v>Electrolyseurs optimisés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Consommation!$N$25:$V$25</c:f>
              <c:numCache>
                <c:formatCode>0.0</c:formatCode>
                <c:ptCount val="9"/>
                <c:pt idx="0">
                  <c:v>0</c:v>
                </c:pt>
                <c:pt idx="1">
                  <c:v>9.5294392274999985E-11</c:v>
                </c:pt>
                <c:pt idx="2">
                  <c:v>9.4872125597064905</c:v>
                </c:pt>
                <c:pt idx="3">
                  <c:v>12.68979336819525</c:v>
                </c:pt>
                <c:pt idx="4">
                  <c:v>16.650850546800175</c:v>
                </c:pt>
                <c:pt idx="5">
                  <c:v>23.627752026054345</c:v>
                </c:pt>
                <c:pt idx="6">
                  <c:v>29.454056208855626</c:v>
                </c:pt>
                <c:pt idx="7">
                  <c:v>29.600528955199245</c:v>
                </c:pt>
                <c:pt idx="8">
                  <c:v>33.848628722886346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58-4EF5-AEED-70A10A74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7552"/>
        <c:axId val="412473240"/>
        <c:extLst/>
      </c:barChart>
      <c:catAx>
        <c:axId val="4124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3240"/>
        <c:crosses val="autoZero"/>
        <c:auto val="1"/>
        <c:lblAlgn val="ctr"/>
        <c:lblOffset val="100"/>
        <c:noMultiLvlLbl val="0"/>
      </c:catAx>
      <c:valAx>
        <c:axId val="4124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Exports nets</a:t>
            </a:r>
          </a:p>
        </c:rich>
      </c:tx>
      <c:layout>
        <c:manualLayout>
          <c:xMode val="edge"/>
          <c:yMode val="edge"/>
          <c:x val="0.44257710724295196"/>
          <c:y val="2.541318868818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370237881509258E-2"/>
          <c:y val="0.12329878854417756"/>
          <c:w val="0.89421518716036186"/>
          <c:h val="0.713965219280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'Echanges européens'!$B$5</c:f>
              <c:strCache>
                <c:ptCount val="1"/>
                <c:pt idx="0">
                  <c:v>Bilan exportateur net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européens'!$C$2:$K$2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européens'!$C$5:$K$5</c:f>
              <c:numCache>
                <c:formatCode>0</c:formatCode>
                <c:ptCount val="9"/>
                <c:pt idx="0">
                  <c:v>81.788934250855704</c:v>
                </c:pt>
                <c:pt idx="1">
                  <c:v>93.939825695885801</c:v>
                </c:pt>
                <c:pt idx="2">
                  <c:v>81.590991188798995</c:v>
                </c:pt>
                <c:pt idx="3">
                  <c:v>66.544770169241787</c:v>
                </c:pt>
                <c:pt idx="4">
                  <c:v>45.331086277859796</c:v>
                </c:pt>
                <c:pt idx="5">
                  <c:v>22.428420543065016</c:v>
                </c:pt>
                <c:pt idx="6">
                  <c:v>-9.809084353095983</c:v>
                </c:pt>
                <c:pt idx="7">
                  <c:v>-24.854862154757001</c:v>
                </c:pt>
                <c:pt idx="8">
                  <c:v>7.0294531008339902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8-43F4-A66D-114DA2C0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73632"/>
        <c:axId val="412475984"/>
      </c:barChart>
      <c:catAx>
        <c:axId val="4124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Années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75984"/>
        <c:crosses val="autoZero"/>
        <c:auto val="1"/>
        <c:lblAlgn val="ctr"/>
        <c:lblOffset val="100"/>
        <c:noMultiLvlLbl val="0"/>
      </c:catAx>
      <c:valAx>
        <c:axId val="412475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d'exports nets (TWh)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800122377175315E-2"/>
              <c:y val="0.1235699287589051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12473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14407</xdr:colOff>
      <xdr:row>1</xdr:row>
      <xdr:rowOff>22412</xdr:rowOff>
    </xdr:from>
    <xdr:to>
      <xdr:col>24</xdr:col>
      <xdr:colOff>150478</xdr:colOff>
      <xdr:row>21</xdr:row>
      <xdr:rowOff>22412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795619</xdr:colOff>
      <xdr:row>45</xdr:row>
      <xdr:rowOff>145676</xdr:rowOff>
    </xdr:from>
    <xdr:to>
      <xdr:col>23</xdr:col>
      <xdr:colOff>628329</xdr:colOff>
      <xdr:row>66</xdr:row>
      <xdr:rowOff>175292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739589</xdr:colOff>
      <xdr:row>23</xdr:row>
      <xdr:rowOff>123264</xdr:rowOff>
    </xdr:from>
    <xdr:to>
      <xdr:col>23</xdr:col>
      <xdr:colOff>572299</xdr:colOff>
      <xdr:row>44</xdr:row>
      <xdr:rowOff>164086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739588</xdr:colOff>
      <xdr:row>67</xdr:row>
      <xdr:rowOff>156882</xdr:rowOff>
    </xdr:from>
    <xdr:to>
      <xdr:col>23</xdr:col>
      <xdr:colOff>572298</xdr:colOff>
      <xdr:row>82</xdr:row>
      <xdr:rowOff>145676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993322</xdr:colOff>
      <xdr:row>23</xdr:row>
      <xdr:rowOff>246</xdr:rowOff>
    </xdr:from>
    <xdr:to>
      <xdr:col>22</xdr:col>
      <xdr:colOff>217715</xdr:colOff>
      <xdr:row>44</xdr:row>
      <xdr:rowOff>106384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22</xdr:col>
      <xdr:colOff>228847</xdr:colOff>
      <xdr:row>68</xdr:row>
      <xdr:rowOff>106138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309252</xdr:colOff>
      <xdr:row>34</xdr:row>
      <xdr:rowOff>146008</xdr:rowOff>
    </xdr:from>
    <xdr:to>
      <xdr:col>23</xdr:col>
      <xdr:colOff>416873</xdr:colOff>
      <xdr:row>52</xdr:row>
      <xdr:rowOff>61646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0398EF-28E9-4FBE-A92B-A152DF6A7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431512</xdr:colOff>
      <xdr:row>35</xdr:row>
      <xdr:rowOff>102466</xdr:rowOff>
    </xdr:from>
    <xdr:to>
      <xdr:col>9</xdr:col>
      <xdr:colOff>123496</xdr:colOff>
      <xdr:row>53</xdr:row>
      <xdr:rowOff>18104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5913D3C-84B2-4371-BCC4-4ABEC2A69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27</xdr:row>
      <xdr:rowOff>123265</xdr:rowOff>
    </xdr:from>
    <xdr:to>
      <xdr:col>19</xdr:col>
      <xdr:colOff>347382</xdr:colOff>
      <xdr:row>41</xdr:row>
      <xdr:rowOff>123265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924821</xdr:colOff>
      <xdr:row>24</xdr:row>
      <xdr:rowOff>143389</xdr:rowOff>
    </xdr:from>
    <xdr:to>
      <xdr:col>8</xdr:col>
      <xdr:colOff>241119</xdr:colOff>
      <xdr:row>43</xdr:row>
      <xdr:rowOff>95559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784412</xdr:colOff>
      <xdr:row>2</xdr:row>
      <xdr:rowOff>134470</xdr:rowOff>
    </xdr:from>
    <xdr:to>
      <xdr:col>20</xdr:col>
      <xdr:colOff>980401</xdr:colOff>
      <xdr:row>21</xdr:row>
      <xdr:rowOff>33616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12</xdr:row>
      <xdr:rowOff>95250</xdr:rowOff>
    </xdr:from>
    <xdr:to>
      <xdr:col>8</xdr:col>
      <xdr:colOff>209550</xdr:colOff>
      <xdr:row>26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xtCloud\Ademe%20-%20Trajectoires%202020\09_ResultsAnalysis\Fichiers%20de%20sortie\EnergieRessource_S3Nuke_Min20_0311\EnergieRessource_S3EnR_Min20_0211_v7_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EME%20-%20Trajectoires%202020\09_ResultsAnalysis\Fichiers%20de%20sortie\EnergieRessource_S3Nuke\EnergieRessource_S3Nu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é"/>
      <sheetName val="Investissements"/>
      <sheetName val="Production"/>
      <sheetName val="Revenus"/>
      <sheetName val="Taux de charge"/>
      <sheetName val="Annexe"/>
      <sheetName val="Consommation"/>
      <sheetName val="Echanges européens"/>
      <sheetName val="Ecrêtement"/>
      <sheetName val="CO2_Emissions"/>
      <sheetName val="Coûts marginaux"/>
      <sheetName val="Prod_TWh"/>
      <sheetName val="Installé_CAPA_MW"/>
    </sheetNames>
    <sheetDataSet>
      <sheetData sheetId="0"/>
      <sheetData sheetId="1"/>
      <sheetData sheetId="2"/>
      <sheetData sheetId="3"/>
      <sheetData sheetId="4"/>
      <sheetData sheetId="5">
        <row r="2">
          <cell r="G2">
            <v>9.9999999999999995E-7</v>
          </cell>
        </row>
        <row r="3">
          <cell r="G3">
            <v>1E-3</v>
          </cell>
        </row>
        <row r="4">
          <cell r="G4">
            <v>9.9999999999999998E-13</v>
          </cell>
        </row>
      </sheetData>
      <sheetData sheetId="6">
        <row r="3">
          <cell r="N3">
            <v>2020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é"/>
      <sheetName val="Investissements"/>
      <sheetName val="Production"/>
      <sheetName val="Taux de charge"/>
      <sheetName val="Annexe"/>
      <sheetName val="Consommation"/>
      <sheetName val="Echanges européens"/>
      <sheetName val="Ecrêtement"/>
      <sheetName val="CO2_Emissions"/>
      <sheetName val="Coûts marginaux"/>
      <sheetName val="Europe"/>
      <sheetName val="Prix de Vente_annuel"/>
      <sheetName val="Prix de Vente_trajectoire"/>
      <sheetName val="LCOE"/>
      <sheetName val="Prod_TWh"/>
      <sheetName val="Installé_CAPA_MW"/>
      <sheetName val="Coûts d'investissements"/>
      <sheetName val="Passage Pointe"/>
      <sheetName val="OutputSG_Prod_Wh"/>
      <sheetName val="OutputSG_Capa_W"/>
      <sheetName val="Output_SG_EU"/>
      <sheetName val="Output_SG_Prices"/>
    </sheetNames>
    <sheetDataSet>
      <sheetData sheetId="0" refreshError="1"/>
      <sheetData sheetId="1" refreshError="1"/>
      <sheetData sheetId="2">
        <row r="4">
          <cell r="N4">
            <v>399.48335984341105</v>
          </cell>
        </row>
      </sheetData>
      <sheetData sheetId="3" refreshError="1"/>
      <sheetData sheetId="4">
        <row r="2">
          <cell r="G2">
            <v>9.9999999999999995E-7</v>
          </cell>
        </row>
        <row r="3">
          <cell r="G3">
            <v>1E-3</v>
          </cell>
        </row>
        <row r="4">
          <cell r="G4">
            <v>9.9999999999999998E-13</v>
          </cell>
        </row>
      </sheetData>
      <sheetData sheetId="5" refreshError="1"/>
      <sheetData sheetId="6">
        <row r="3">
          <cell r="C3">
            <v>128.11038139019101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B2:AJ78"/>
  <sheetViews>
    <sheetView tabSelected="1" topLeftCell="A13" zoomScale="85" zoomScaleNormal="85" workbookViewId="0">
      <selection activeCell="B47" sqref="B47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7.77734375" customWidth="1"/>
    <col min="4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15" customWidth="1"/>
    <col min="13" max="13" width="24.77734375" customWidth="1"/>
  </cols>
  <sheetData>
    <row r="2" spans="2:36" x14ac:dyDescent="0.3">
      <c r="C2" s="114" t="s">
        <v>85</v>
      </c>
      <c r="D2" s="115"/>
      <c r="E2" s="115"/>
      <c r="F2" s="115"/>
      <c r="G2" s="115"/>
      <c r="H2" s="115"/>
      <c r="I2" s="115"/>
      <c r="J2" s="115"/>
      <c r="K2" s="116"/>
      <c r="AB2" s="111" t="s">
        <v>143</v>
      </c>
      <c r="AC2" s="112"/>
      <c r="AD2" s="112"/>
      <c r="AE2" s="112"/>
      <c r="AF2" s="112"/>
      <c r="AG2" s="112"/>
      <c r="AH2" s="112"/>
      <c r="AI2" s="112"/>
      <c r="AJ2" s="113"/>
    </row>
    <row r="3" spans="2:36" x14ac:dyDescent="0.3">
      <c r="B3" s="49" t="s">
        <v>20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31"/>
      <c r="N3" s="32"/>
      <c r="AA3" s="96" t="s">
        <v>20</v>
      </c>
      <c r="AB3" s="30">
        <v>2020</v>
      </c>
      <c r="AC3" s="27">
        <v>2025</v>
      </c>
      <c r="AD3" s="27">
        <v>2030</v>
      </c>
      <c r="AE3" s="27">
        <v>2035</v>
      </c>
      <c r="AF3" s="27">
        <v>2040</v>
      </c>
      <c r="AG3" s="27">
        <v>2045</v>
      </c>
      <c r="AH3" s="27">
        <v>2050</v>
      </c>
      <c r="AI3" s="27">
        <v>2055</v>
      </c>
      <c r="AJ3" s="28">
        <v>2060</v>
      </c>
    </row>
    <row r="4" spans="2:36" x14ac:dyDescent="0.3">
      <c r="B4" s="16" t="s">
        <v>21</v>
      </c>
      <c r="C4" s="54">
        <v>61.370000000000005</v>
      </c>
      <c r="D4" s="55">
        <v>62.970000000000006</v>
      </c>
      <c r="E4" s="55">
        <v>59.349999999801462</v>
      </c>
      <c r="F4" s="55">
        <v>53.871616951420613</v>
      </c>
      <c r="G4" s="55">
        <v>45.252500015071661</v>
      </c>
      <c r="H4" s="55">
        <v>34.635000014956745</v>
      </c>
      <c r="I4" s="55">
        <v>21.750000002932929</v>
      </c>
      <c r="J4" s="55">
        <v>13.400000000027021</v>
      </c>
      <c r="K4" s="79">
        <v>15.400000000027749</v>
      </c>
      <c r="M4" s="31"/>
      <c r="AA4" s="46" t="s">
        <v>141</v>
      </c>
      <c r="AB4" s="54">
        <v>0</v>
      </c>
      <c r="AC4" s="55">
        <v>0</v>
      </c>
      <c r="AD4" s="55">
        <v>11.384999682960601</v>
      </c>
      <c r="AE4" s="55">
        <v>24.726616949417501</v>
      </c>
      <c r="AF4" s="55">
        <v>13.125882297673702</v>
      </c>
      <c r="AG4" s="55">
        <v>12.109116947679002</v>
      </c>
      <c r="AH4" s="55">
        <v>0</v>
      </c>
      <c r="AI4" s="55">
        <v>0</v>
      </c>
      <c r="AJ4" s="79">
        <v>0</v>
      </c>
    </row>
    <row r="5" spans="2:36" x14ac:dyDescent="0.3">
      <c r="B5" s="16" t="s">
        <v>57</v>
      </c>
      <c r="C5" s="53">
        <v>6.2856682182809109</v>
      </c>
      <c r="D5" s="56">
        <v>9.9166282136848363</v>
      </c>
      <c r="E5" s="56">
        <v>14.950784860849261</v>
      </c>
      <c r="F5" s="56">
        <v>14.162784862425717</v>
      </c>
      <c r="G5" s="56">
        <v>11.977784864664622</v>
      </c>
      <c r="H5" s="56">
        <v>9.3617848653013915</v>
      </c>
      <c r="I5" s="56">
        <v>8.6651166846033227</v>
      </c>
      <c r="J5" s="56">
        <v>5.0341567666771843</v>
      </c>
      <c r="K5" s="57">
        <v>3.8847174751299997E-7</v>
      </c>
      <c r="M5" s="31"/>
      <c r="N5" s="32"/>
      <c r="AA5" s="16" t="s">
        <v>77</v>
      </c>
      <c r="AB5" s="53">
        <v>0</v>
      </c>
      <c r="AC5" s="56">
        <v>0</v>
      </c>
      <c r="AD5" s="56">
        <v>0</v>
      </c>
      <c r="AE5" s="56">
        <v>3.7999997733405002</v>
      </c>
      <c r="AF5" s="56">
        <v>1.9999999992375701</v>
      </c>
      <c r="AG5" s="56">
        <v>1.9999996483211901</v>
      </c>
      <c r="AH5" s="56">
        <v>2.0000000021700601</v>
      </c>
      <c r="AI5" s="56">
        <v>1.9999999966973301</v>
      </c>
      <c r="AJ5" s="57">
        <v>1.99999959282983</v>
      </c>
    </row>
    <row r="6" spans="2:36" x14ac:dyDescent="0.3">
      <c r="B6" s="16" t="s">
        <v>56</v>
      </c>
      <c r="C6" s="53">
        <v>1.8500001345295558</v>
      </c>
      <c r="D6" s="56">
        <v>1.3000003504576783</v>
      </c>
      <c r="E6" s="56">
        <v>1.0500025365312886</v>
      </c>
      <c r="F6" s="56">
        <v>1.0500025385134644</v>
      </c>
      <c r="G6" s="56">
        <v>2.5389673403800004E-6</v>
      </c>
      <c r="H6" s="56">
        <v>2.4062970903940003E-6</v>
      </c>
      <c r="I6" s="56">
        <v>2.2393540238270005E-6</v>
      </c>
      <c r="J6" s="56">
        <v>3.3231394468499999E-7</v>
      </c>
      <c r="K6" s="57">
        <v>3.3277528332600004E-7</v>
      </c>
      <c r="M6" s="31"/>
      <c r="AA6" s="16" t="s">
        <v>57</v>
      </c>
      <c r="AB6" s="53">
        <v>0.12166809486098001</v>
      </c>
      <c r="AC6" s="56">
        <v>3.6309594615893901</v>
      </c>
      <c r="AD6" s="56">
        <v>5.0341558399454698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7">
        <v>0</v>
      </c>
    </row>
    <row r="7" spans="2:36" x14ac:dyDescent="0.3">
      <c r="B7" s="16" t="s">
        <v>58</v>
      </c>
      <c r="C7" s="53">
        <v>2.4130000000000003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7">
        <v>0</v>
      </c>
      <c r="M7" s="31"/>
      <c r="AA7" s="16" t="s">
        <v>56</v>
      </c>
      <c r="AB7" s="53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7">
        <v>0</v>
      </c>
    </row>
    <row r="8" spans="2:36" x14ac:dyDescent="0.3">
      <c r="B8" s="16" t="s">
        <v>83</v>
      </c>
      <c r="C8" s="53">
        <v>6.5687799999998742</v>
      </c>
      <c r="D8" s="56">
        <v>3.566284999999882</v>
      </c>
      <c r="E8" s="56">
        <v>2.3162849999999993</v>
      </c>
      <c r="F8" s="56">
        <v>1.0662850000000479</v>
      </c>
      <c r="G8" s="56">
        <v>0</v>
      </c>
      <c r="H8" s="56">
        <v>0</v>
      </c>
      <c r="I8" s="56">
        <v>0</v>
      </c>
      <c r="J8" s="56">
        <v>0</v>
      </c>
      <c r="K8" s="57">
        <v>0</v>
      </c>
      <c r="M8" s="31"/>
      <c r="N8" s="32"/>
      <c r="AA8" s="16" t="s">
        <v>73</v>
      </c>
      <c r="AB8" s="53">
        <v>4.6385635000001608</v>
      </c>
      <c r="AC8" s="56">
        <v>10.961436499979101</v>
      </c>
      <c r="AD8" s="56">
        <v>14.399999996817</v>
      </c>
      <c r="AE8" s="56">
        <v>11.499999992440701</v>
      </c>
      <c r="AF8" s="56">
        <v>11.499999974331001</v>
      </c>
      <c r="AG8" s="56">
        <v>15.480768479746901</v>
      </c>
      <c r="AH8" s="56">
        <v>24.719231492141201</v>
      </c>
      <c r="AI8" s="56">
        <v>24.7999999919946</v>
      </c>
      <c r="AJ8" s="57">
        <v>11.163633486995201</v>
      </c>
    </row>
    <row r="9" spans="2:36" x14ac:dyDescent="0.3">
      <c r="B9" s="46" t="s">
        <v>78</v>
      </c>
      <c r="C9" s="54">
        <v>4.6385635000001582</v>
      </c>
      <c r="D9" s="55">
        <v>15.600000000003776</v>
      </c>
      <c r="E9" s="55">
        <v>30.000000000054296</v>
      </c>
      <c r="F9" s="55">
        <v>41.50000000063671</v>
      </c>
      <c r="G9" s="55">
        <v>53.000000000018133</v>
      </c>
      <c r="H9" s="55">
        <v>64.50000000217598</v>
      </c>
      <c r="I9" s="55">
        <v>83.999999999914337</v>
      </c>
      <c r="J9" s="55">
        <v>94.399999999585333</v>
      </c>
      <c r="K9" s="79">
        <v>94.06363351356039</v>
      </c>
      <c r="M9" s="31"/>
      <c r="N9" s="32"/>
      <c r="AA9" s="16" t="s">
        <v>74</v>
      </c>
      <c r="AB9" s="53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0.65779485715299602</v>
      </c>
      <c r="AH9" s="56">
        <v>5.7422050008903804</v>
      </c>
      <c r="AI9" s="56">
        <v>0</v>
      </c>
      <c r="AJ9" s="57">
        <v>0</v>
      </c>
    </row>
    <row r="10" spans="2:36" x14ac:dyDescent="0.3">
      <c r="B10" s="16" t="s">
        <v>79</v>
      </c>
      <c r="C10" s="53">
        <v>5.4624364999996411</v>
      </c>
      <c r="D10" s="56">
        <v>8.7327181997710372</v>
      </c>
      <c r="E10" s="56">
        <v>12.001999999688275</v>
      </c>
      <c r="F10" s="56">
        <v>23.501999997794464</v>
      </c>
      <c r="G10" s="56">
        <v>35.001999998182995</v>
      </c>
      <c r="H10" s="56">
        <v>46.501999998954979</v>
      </c>
      <c r="I10" s="56">
        <v>58.001999995924137</v>
      </c>
      <c r="J10" s="56">
        <v>58.002000009434205</v>
      </c>
      <c r="K10" s="57">
        <v>58.002000008530885</v>
      </c>
      <c r="M10" s="31"/>
      <c r="AA10" s="16" t="s">
        <v>54</v>
      </c>
      <c r="AB10" s="53">
        <v>3.8466415999997405</v>
      </c>
      <c r="AC10" s="56">
        <v>3.0766791999816903</v>
      </c>
      <c r="AD10" s="56">
        <v>3.0766792000616006</v>
      </c>
      <c r="AE10" s="56">
        <v>7.00000000008309</v>
      </c>
      <c r="AF10" s="56">
        <v>6.9999999998020401</v>
      </c>
      <c r="AG10" s="56">
        <v>10.846641600232202</v>
      </c>
      <c r="AH10" s="56">
        <v>10.076679200411201</v>
      </c>
      <c r="AI10" s="56">
        <v>3.0766791945993401</v>
      </c>
      <c r="AJ10" s="57">
        <v>7.0000000011189005</v>
      </c>
    </row>
    <row r="11" spans="2:36" x14ac:dyDescent="0.3">
      <c r="B11" s="16" t="s">
        <v>76</v>
      </c>
      <c r="C11" s="53">
        <v>0</v>
      </c>
      <c r="D11" s="56">
        <v>2.1000000000048651</v>
      </c>
      <c r="E11" s="56">
        <v>7.0000000012378809</v>
      </c>
      <c r="F11" s="56">
        <v>10.00000000086523</v>
      </c>
      <c r="G11" s="56">
        <v>13.000000002521684</v>
      </c>
      <c r="H11" s="56">
        <v>16.000000000290303</v>
      </c>
      <c r="I11" s="56">
        <v>19.000000000012061</v>
      </c>
      <c r="J11" s="56">
        <v>19.000000000007024</v>
      </c>
      <c r="K11" s="57">
        <v>18.99999999999676</v>
      </c>
      <c r="M11" s="31"/>
      <c r="N11" s="32"/>
      <c r="AA11" s="16" t="s">
        <v>70</v>
      </c>
      <c r="AB11" s="53">
        <v>1.6157948999999103</v>
      </c>
      <c r="AC11" s="56">
        <v>0.21549811636475599</v>
      </c>
      <c r="AD11" s="56">
        <v>0.23447031010797401</v>
      </c>
      <c r="AE11" s="56">
        <v>4.5464835199102103</v>
      </c>
      <c r="AF11" s="56">
        <v>4.57927517965605</v>
      </c>
      <c r="AG11" s="56">
        <v>6.0891473054766401</v>
      </c>
      <c r="AH11" s="56">
        <v>4.7718269151253905</v>
      </c>
      <c r="AI11" s="56">
        <v>1.2113791200087001</v>
      </c>
      <c r="AJ11" s="57">
        <v>4.4888592074651008</v>
      </c>
    </row>
    <row r="12" spans="2:36" x14ac:dyDescent="0.3">
      <c r="B12" s="16" t="s">
        <v>75</v>
      </c>
      <c r="C12" s="53">
        <v>0</v>
      </c>
      <c r="D12" s="56">
        <v>0.75</v>
      </c>
      <c r="E12" s="56">
        <v>0.99999999996674793</v>
      </c>
      <c r="F12" s="56">
        <v>1.9374999999452815</v>
      </c>
      <c r="G12" s="56">
        <v>2.8749999998776237</v>
      </c>
      <c r="H12" s="56">
        <v>3.8124999998007545</v>
      </c>
      <c r="I12" s="56">
        <v>4.7499999999425286</v>
      </c>
      <c r="J12" s="56">
        <v>4.7499999998547642</v>
      </c>
      <c r="K12" s="57">
        <v>4.7499999998044657</v>
      </c>
      <c r="M12" s="31"/>
      <c r="AA12" s="16" t="s">
        <v>76</v>
      </c>
      <c r="AB12" s="53">
        <v>0</v>
      </c>
      <c r="AC12" s="56">
        <v>2.1000000000009504</v>
      </c>
      <c r="AD12" s="56">
        <v>4.8999999982722198</v>
      </c>
      <c r="AE12" s="56">
        <v>2.9999999862798101</v>
      </c>
      <c r="AF12" s="56">
        <v>2.9999999998504303</v>
      </c>
      <c r="AG12" s="56">
        <v>2.9999999951497305</v>
      </c>
      <c r="AH12" s="56">
        <v>5.0999999992688503</v>
      </c>
      <c r="AI12" s="56">
        <v>4.899999998214791</v>
      </c>
      <c r="AJ12" s="57">
        <v>2.9999999862798101</v>
      </c>
    </row>
    <row r="13" spans="2:36" x14ac:dyDescent="0.3">
      <c r="B13" s="16" t="s">
        <v>66</v>
      </c>
      <c r="C13" s="53">
        <v>17.390999999999458</v>
      </c>
      <c r="D13" s="56">
        <v>26.195499999964234</v>
      </c>
      <c r="E13" s="56">
        <v>34.99999989940077</v>
      </c>
      <c r="F13" s="56">
        <v>39.312499898794051</v>
      </c>
      <c r="G13" s="56">
        <v>43.624999899818192</v>
      </c>
      <c r="H13" s="56">
        <v>51.685974067975138</v>
      </c>
      <c r="I13" s="56">
        <v>57.750000070680784</v>
      </c>
      <c r="J13" s="56">
        <v>69.300000043887366</v>
      </c>
      <c r="K13" s="57">
        <v>83.159999999593936</v>
      </c>
      <c r="M13" s="31"/>
      <c r="N13" s="32"/>
      <c r="AA13" s="16" t="s">
        <v>75</v>
      </c>
      <c r="AB13" s="53">
        <v>0</v>
      </c>
      <c r="AC13" s="56">
        <v>0.75</v>
      </c>
      <c r="AD13" s="56">
        <v>0.24999999980302104</v>
      </c>
      <c r="AE13" s="56">
        <v>0.93749999943915008</v>
      </c>
      <c r="AF13" s="56">
        <v>0.93749999985703514</v>
      </c>
      <c r="AG13" s="56">
        <v>0.93749999937113304</v>
      </c>
      <c r="AH13" s="56">
        <v>1.6874999999933</v>
      </c>
      <c r="AI13" s="56">
        <v>0.24999999975002601</v>
      </c>
      <c r="AJ13" s="57">
        <v>0.93749999931287398</v>
      </c>
    </row>
    <row r="14" spans="2:36" x14ac:dyDescent="0.3">
      <c r="B14" s="16" t="s">
        <v>86</v>
      </c>
      <c r="C14" s="53">
        <v>0.24000000000000002</v>
      </c>
      <c r="D14" s="56">
        <v>0.24000000000000002</v>
      </c>
      <c r="E14" s="56">
        <v>0.24000000000000002</v>
      </c>
      <c r="F14" s="56">
        <v>0.24000000000000002</v>
      </c>
      <c r="G14" s="56">
        <v>0.24000000000000002</v>
      </c>
      <c r="H14" s="56">
        <v>0.24000000000000002</v>
      </c>
      <c r="I14" s="56">
        <v>0.24000000000000002</v>
      </c>
      <c r="J14" s="56">
        <v>0.24000000000000002</v>
      </c>
      <c r="K14" s="57">
        <v>0.24000000000000002</v>
      </c>
      <c r="M14" s="31"/>
      <c r="N14" s="32"/>
      <c r="AA14" s="16" t="s">
        <v>66</v>
      </c>
      <c r="AB14" s="53">
        <v>0</v>
      </c>
      <c r="AC14" s="56">
        <v>8.8268000000123603</v>
      </c>
      <c r="AD14" s="56">
        <v>9.5824480997988104</v>
      </c>
      <c r="AE14" s="56">
        <v>8.9903674998330096</v>
      </c>
      <c r="AF14" s="56">
        <v>8.3626594971463497</v>
      </c>
      <c r="AG14" s="56">
        <v>15.923698915737102</v>
      </c>
      <c r="AH14" s="56">
        <v>14.890825983425101</v>
      </c>
      <c r="AI14" s="56">
        <v>21.1324481001026</v>
      </c>
      <c r="AJ14" s="57">
        <v>22.8503675003438</v>
      </c>
    </row>
    <row r="15" spans="2:36" x14ac:dyDescent="0.3">
      <c r="B15" s="16" t="s">
        <v>81</v>
      </c>
      <c r="C15" s="53">
        <v>0.48361560000000559</v>
      </c>
      <c r="D15" s="56">
        <v>0.48361560000000559</v>
      </c>
      <c r="E15" s="56">
        <v>0.48361560000000559</v>
      </c>
      <c r="F15" s="56">
        <v>0.48361560000000559</v>
      </c>
      <c r="G15" s="56">
        <v>0.48361560000000559</v>
      </c>
      <c r="H15" s="56">
        <v>0.48361560000000559</v>
      </c>
      <c r="I15" s="56">
        <v>0.48361560000000559</v>
      </c>
      <c r="J15" s="56">
        <v>0.48361560000000559</v>
      </c>
      <c r="K15" s="57">
        <v>0.48361560000000559</v>
      </c>
      <c r="M15" s="31"/>
      <c r="N15" s="32"/>
      <c r="AA15" s="16" t="s">
        <v>64</v>
      </c>
      <c r="AB15" s="53">
        <v>0</v>
      </c>
      <c r="AC15" s="56">
        <v>0</v>
      </c>
      <c r="AD15" s="56">
        <v>0</v>
      </c>
      <c r="AE15" s="56">
        <v>1.9999999994300202</v>
      </c>
      <c r="AF15" s="56">
        <v>0</v>
      </c>
      <c r="AG15" s="56">
        <v>0</v>
      </c>
      <c r="AH15" s="56">
        <v>0</v>
      </c>
      <c r="AI15" s="56">
        <v>0</v>
      </c>
      <c r="AJ15" s="57">
        <v>0</v>
      </c>
    </row>
    <row r="16" spans="2:36" x14ac:dyDescent="0.3">
      <c r="B16" s="16" t="s">
        <v>82</v>
      </c>
      <c r="C16" s="53">
        <v>0.65390400000002646</v>
      </c>
      <c r="D16" s="56">
        <v>0.80000000000005866</v>
      </c>
      <c r="E16" s="56">
        <v>0.80000000000005866</v>
      </c>
      <c r="F16" s="56">
        <v>0.80000000000005866</v>
      </c>
      <c r="G16" s="56">
        <v>0.80000000000005866</v>
      </c>
      <c r="H16" s="56">
        <v>0.80000000000005866</v>
      </c>
      <c r="I16" s="56">
        <v>0.80000000000005866</v>
      </c>
      <c r="J16" s="56">
        <v>0.80000000000005866</v>
      </c>
      <c r="K16" s="57">
        <v>0.80000000000005866</v>
      </c>
      <c r="M16" s="31"/>
      <c r="AA16" s="26" t="s">
        <v>63</v>
      </c>
      <c r="AB16" s="58">
        <v>0</v>
      </c>
      <c r="AC16" s="59">
        <v>0</v>
      </c>
      <c r="AD16" s="59">
        <v>0</v>
      </c>
      <c r="AE16" s="59">
        <v>1.6275521656069101</v>
      </c>
      <c r="AF16" s="59">
        <v>0</v>
      </c>
      <c r="AG16" s="59">
        <v>0</v>
      </c>
      <c r="AH16" s="59">
        <v>0.20874180004601001</v>
      </c>
      <c r="AI16" s="59">
        <v>1.53412443191865</v>
      </c>
      <c r="AJ16" s="60">
        <v>0</v>
      </c>
    </row>
    <row r="17" spans="2:14" x14ac:dyDescent="0.3">
      <c r="B17" s="16" t="s">
        <v>84</v>
      </c>
      <c r="C17" s="53">
        <v>0.87828299999994663</v>
      </c>
      <c r="D17" s="56">
        <v>0.87828299999994663</v>
      </c>
      <c r="E17" s="56">
        <v>0.87828299999994663</v>
      </c>
      <c r="F17" s="56">
        <v>0.87828299999994663</v>
      </c>
      <c r="G17" s="56">
        <v>0.87828299999994663</v>
      </c>
      <c r="H17" s="56">
        <v>0.87828299999994663</v>
      </c>
      <c r="I17" s="56">
        <v>0.87828299999994663</v>
      </c>
      <c r="J17" s="56">
        <v>0.87828299999994663</v>
      </c>
      <c r="K17" s="57">
        <v>0.87828299999994663</v>
      </c>
      <c r="M17" s="31"/>
      <c r="N17" s="32"/>
    </row>
    <row r="18" spans="2:14" x14ac:dyDescent="0.3">
      <c r="B18" s="26" t="s">
        <v>80</v>
      </c>
      <c r="C18" s="53">
        <v>1.8500000000002501E-3</v>
      </c>
      <c r="D18" s="56">
        <v>2.3999999999999799E-2</v>
      </c>
      <c r="E18" s="56">
        <v>2.3999999999999799E-2</v>
      </c>
      <c r="F18" s="56">
        <v>2.3999999999999799E-2</v>
      </c>
      <c r="G18" s="56">
        <v>2.3999999999999799E-2</v>
      </c>
      <c r="H18" s="56">
        <v>2.3999999999999799E-2</v>
      </c>
      <c r="I18" s="56">
        <v>2.3999999999999799E-2</v>
      </c>
      <c r="J18" s="56">
        <v>2.3999999999999799E-2</v>
      </c>
      <c r="K18" s="57">
        <v>2.3999999999999799E-2</v>
      </c>
      <c r="M18" s="31"/>
    </row>
    <row r="19" spans="2:14" x14ac:dyDescent="0.3">
      <c r="B19" s="16" t="s">
        <v>64</v>
      </c>
      <c r="C19" s="54">
        <v>5.1800000000000006</v>
      </c>
      <c r="D19" s="55">
        <v>5.1800000000000006</v>
      </c>
      <c r="E19" s="55">
        <v>5.1800000000000006</v>
      </c>
      <c r="F19" s="55">
        <v>7.1799999997202404</v>
      </c>
      <c r="G19" s="55">
        <v>7.1799999997396506</v>
      </c>
      <c r="H19" s="55">
        <v>7.1799999998900104</v>
      </c>
      <c r="I19" s="55">
        <v>7.1799999999603603</v>
      </c>
      <c r="J19" s="55">
        <v>7.1799999999902404</v>
      </c>
      <c r="K19" s="79">
        <v>7.1800000000000006</v>
      </c>
      <c r="M19" s="31"/>
      <c r="N19" s="32"/>
    </row>
    <row r="20" spans="2:14" x14ac:dyDescent="0.3">
      <c r="B20" s="16" t="s">
        <v>63</v>
      </c>
      <c r="C20" s="53">
        <v>3.2679099425099993E-7</v>
      </c>
      <c r="D20" s="56">
        <v>8.0045680865500023E-7</v>
      </c>
      <c r="E20" s="56">
        <v>1.8065089724200001E-6</v>
      </c>
      <c r="F20" s="56">
        <v>1.6275576033663555</v>
      </c>
      <c r="G20" s="56">
        <v>1.6275572917303165</v>
      </c>
      <c r="H20" s="56">
        <v>1.6275568278174173</v>
      </c>
      <c r="I20" s="56">
        <v>1.8362995470494055</v>
      </c>
      <c r="J20" s="56">
        <v>1.7428753433168944</v>
      </c>
      <c r="K20" s="57">
        <v>1.7428753601538576</v>
      </c>
      <c r="M20" s="31"/>
      <c r="N20" s="32"/>
    </row>
    <row r="21" spans="2:14" x14ac:dyDescent="0.3">
      <c r="B21" s="26" t="s">
        <v>37</v>
      </c>
      <c r="C21" s="58">
        <v>25.293000000000003</v>
      </c>
      <c r="D21" s="59">
        <v>25.293000000000003</v>
      </c>
      <c r="E21" s="59">
        <v>25.293000000000003</v>
      </c>
      <c r="F21" s="59">
        <v>25.293000000000003</v>
      </c>
      <c r="G21" s="59">
        <v>25.293000000000003</v>
      </c>
      <c r="H21" s="59">
        <v>25.293000000000003</v>
      </c>
      <c r="I21" s="59">
        <v>25.293000000000003</v>
      </c>
      <c r="J21" s="59">
        <v>25.293000000000003</v>
      </c>
      <c r="K21" s="60">
        <v>25.293000000000003</v>
      </c>
      <c r="M21" s="31"/>
    </row>
    <row r="23" spans="2:14" x14ac:dyDescent="0.3">
      <c r="B23" s="33" t="s">
        <v>133</v>
      </c>
      <c r="C23" s="30">
        <v>2020</v>
      </c>
      <c r="D23" s="27">
        <v>2025</v>
      </c>
      <c r="E23" s="27">
        <v>2030</v>
      </c>
      <c r="F23" s="27">
        <v>2035</v>
      </c>
      <c r="G23" s="27">
        <v>2040</v>
      </c>
      <c r="H23" s="27">
        <v>2045</v>
      </c>
      <c r="I23" s="27">
        <v>2050</v>
      </c>
      <c r="J23" s="27">
        <v>2055</v>
      </c>
      <c r="K23" s="28">
        <v>2060</v>
      </c>
    </row>
    <row r="24" spans="2:14" x14ac:dyDescent="0.3">
      <c r="B24" s="17" t="s">
        <v>118</v>
      </c>
      <c r="C24" s="54">
        <v>0</v>
      </c>
      <c r="D24" s="55">
        <v>1.4580399486000002E-7</v>
      </c>
      <c r="E24" s="55">
        <v>3.2482396999654211</v>
      </c>
      <c r="F24" s="55">
        <v>4.825769399893943</v>
      </c>
      <c r="G24" s="55">
        <v>6.4032990999437107</v>
      </c>
      <c r="H24" s="55">
        <v>7.9808287999139953</v>
      </c>
      <c r="I24" s="55">
        <v>9.5583584999466975</v>
      </c>
      <c r="J24" s="55">
        <v>9.5583584999525311</v>
      </c>
      <c r="K24" s="79">
        <v>9.5583584999542257</v>
      </c>
    </row>
    <row r="25" spans="2:14" x14ac:dyDescent="0.3">
      <c r="B25" s="19" t="s">
        <v>132</v>
      </c>
      <c r="C25" s="58">
        <v>0</v>
      </c>
      <c r="D25" s="59">
        <v>2.2473022721042359</v>
      </c>
      <c r="E25" s="59">
        <v>4.4946055586020446</v>
      </c>
      <c r="F25" s="59">
        <v>4.7196984441397802</v>
      </c>
      <c r="G25" s="59">
        <v>4.9447917100755268</v>
      </c>
      <c r="H25" s="59">
        <v>5.1698848492118543</v>
      </c>
      <c r="I25" s="59">
        <v>5.3949778615490285</v>
      </c>
      <c r="J25" s="59">
        <v>5.3949778615490285</v>
      </c>
      <c r="K25" s="60">
        <v>5.3949778615490285</v>
      </c>
    </row>
    <row r="28" spans="2:14" x14ac:dyDescent="0.3">
      <c r="B28" s="45" t="s">
        <v>59</v>
      </c>
      <c r="C28" s="27">
        <v>2020</v>
      </c>
      <c r="D28" s="27">
        <v>2025</v>
      </c>
      <c r="E28" s="27">
        <v>2030</v>
      </c>
      <c r="F28" s="27">
        <v>2035</v>
      </c>
      <c r="G28" s="27">
        <v>2040</v>
      </c>
      <c r="H28" s="27">
        <v>2045</v>
      </c>
      <c r="I28" s="27">
        <v>2050</v>
      </c>
      <c r="J28" s="27">
        <v>2055</v>
      </c>
      <c r="K28" s="28">
        <v>2060</v>
      </c>
    </row>
    <row r="29" spans="2:14" x14ac:dyDescent="0.3">
      <c r="B29" s="33" t="s">
        <v>67</v>
      </c>
      <c r="C29" s="50">
        <v>61.370000000000005</v>
      </c>
      <c r="D29" s="62">
        <v>61.370000000000005</v>
      </c>
      <c r="E29" s="62">
        <v>46.365000000000002</v>
      </c>
      <c r="F29" s="62">
        <v>12.36</v>
      </c>
      <c r="G29" s="62">
        <v>0</v>
      </c>
      <c r="H29" s="62">
        <v>0</v>
      </c>
      <c r="I29" s="62">
        <v>0</v>
      </c>
      <c r="J29" s="62">
        <v>0</v>
      </c>
      <c r="K29" s="63">
        <v>0</v>
      </c>
    </row>
    <row r="30" spans="2:14" x14ac:dyDescent="0.3">
      <c r="B30" s="44" t="s">
        <v>68</v>
      </c>
      <c r="C30" s="64">
        <v>0</v>
      </c>
      <c r="D30" s="61">
        <v>0</v>
      </c>
      <c r="E30" s="61">
        <v>11.384999999801462</v>
      </c>
      <c r="F30" s="61">
        <v>36.111616950290582</v>
      </c>
      <c r="G30" s="61">
        <v>37.852500014325194</v>
      </c>
      <c r="H30" s="61">
        <v>25.23500001491896</v>
      </c>
      <c r="I30" s="61">
        <v>10.350000002929944</v>
      </c>
      <c r="J30" s="61">
        <v>0</v>
      </c>
      <c r="K30" s="65">
        <v>0</v>
      </c>
    </row>
    <row r="31" spans="2:14" ht="14.25" customHeight="1" x14ac:dyDescent="0.3">
      <c r="B31" s="20" t="s">
        <v>34</v>
      </c>
      <c r="C31" s="51">
        <v>0</v>
      </c>
      <c r="D31" s="76">
        <v>1.6</v>
      </c>
      <c r="E31" s="76">
        <v>1.6</v>
      </c>
      <c r="F31" s="76">
        <v>5.4000000011300306</v>
      </c>
      <c r="G31" s="76">
        <v>7.4000000007464681</v>
      </c>
      <c r="H31" s="76">
        <v>9.4000000000377852</v>
      </c>
      <c r="I31" s="76">
        <v>11.400000000002986</v>
      </c>
      <c r="J31" s="76">
        <v>13.400000000027021</v>
      </c>
      <c r="K31" s="77">
        <v>15.400000000027749</v>
      </c>
    </row>
    <row r="33" spans="2:11" x14ac:dyDescent="0.3">
      <c r="B33" s="48" t="s">
        <v>38</v>
      </c>
      <c r="C33" s="27">
        <v>2020</v>
      </c>
      <c r="D33" s="27">
        <v>2025</v>
      </c>
      <c r="E33" s="27">
        <v>2030</v>
      </c>
      <c r="F33" s="27">
        <v>2035</v>
      </c>
      <c r="G33" s="27">
        <v>2040</v>
      </c>
      <c r="H33" s="27">
        <v>2045</v>
      </c>
      <c r="I33" s="27">
        <v>2050</v>
      </c>
      <c r="J33" s="27">
        <v>2055</v>
      </c>
      <c r="K33" s="28">
        <v>2060</v>
      </c>
    </row>
    <row r="34" spans="2:11" x14ac:dyDescent="0.3">
      <c r="B34" s="33" t="s">
        <v>73</v>
      </c>
      <c r="C34" s="66">
        <v>4.6385635000001582</v>
      </c>
      <c r="D34" s="66">
        <v>15.599999999949214</v>
      </c>
      <c r="E34" s="66">
        <v>29.999999999556991</v>
      </c>
      <c r="F34" s="66">
        <v>41.499999999605855</v>
      </c>
      <c r="G34" s="66">
        <v>52.999999998557335</v>
      </c>
      <c r="H34" s="66">
        <v>63.842205142767078</v>
      </c>
      <c r="I34" s="66">
        <v>77.600000137111138</v>
      </c>
      <c r="J34" s="66">
        <v>88.000000129401002</v>
      </c>
      <c r="K34" s="67">
        <v>87.663633635983487</v>
      </c>
    </row>
    <row r="35" spans="2:11" x14ac:dyDescent="0.3">
      <c r="B35" s="44" t="s">
        <v>74</v>
      </c>
      <c r="C35" s="68">
        <v>0</v>
      </c>
      <c r="D35" s="68">
        <v>5.4563038000000006E-11</v>
      </c>
      <c r="E35" s="68">
        <v>4.9730398799999993E-10</v>
      </c>
      <c r="F35" s="68">
        <v>1.0308573609999999E-9</v>
      </c>
      <c r="G35" s="68">
        <v>1.4607961039999999E-9</v>
      </c>
      <c r="H35" s="68">
        <v>0.65779485940889881</v>
      </c>
      <c r="I35" s="68">
        <v>6.3999998628032024</v>
      </c>
      <c r="J35" s="68">
        <v>6.3999998701843355</v>
      </c>
      <c r="K35" s="69">
        <v>6.3999998775768994</v>
      </c>
    </row>
    <row r="36" spans="2:11" x14ac:dyDescent="0.3">
      <c r="B36" s="78" t="s">
        <v>72</v>
      </c>
      <c r="C36" s="70">
        <v>4.6385635000001582</v>
      </c>
      <c r="D36" s="70">
        <v>15.600000000003776</v>
      </c>
      <c r="E36" s="70">
        <v>30.000000000054296</v>
      </c>
      <c r="F36" s="70">
        <v>41.50000000063671</v>
      </c>
      <c r="G36" s="70">
        <v>53.000000000018133</v>
      </c>
      <c r="H36" s="70">
        <v>64.50000000217598</v>
      </c>
      <c r="I36" s="70">
        <v>83.999999999914337</v>
      </c>
      <c r="J36" s="70">
        <v>94.399999999585333</v>
      </c>
      <c r="K36" s="71">
        <v>94.06363351356039</v>
      </c>
    </row>
    <row r="37" spans="2:11" x14ac:dyDescent="0.3">
      <c r="B37" s="44" t="s">
        <v>69</v>
      </c>
      <c r="C37" s="68">
        <v>3.8466415999997325</v>
      </c>
      <c r="D37" s="68">
        <v>6.923320799869713</v>
      </c>
      <c r="E37" s="68">
        <v>9.9999999998079652</v>
      </c>
      <c r="F37" s="68">
        <v>16.999999998104855</v>
      </c>
      <c r="G37" s="68">
        <v>23.999999998513545</v>
      </c>
      <c r="H37" s="68">
        <v>30.999999999322394</v>
      </c>
      <c r="I37" s="68">
        <v>37.999999998084036</v>
      </c>
      <c r="J37" s="68">
        <v>38.000000012138777</v>
      </c>
      <c r="K37" s="69">
        <v>38.000000009589911</v>
      </c>
    </row>
    <row r="38" spans="2:11" x14ac:dyDescent="0.3">
      <c r="B38" s="44" t="s">
        <v>70</v>
      </c>
      <c r="C38" s="68">
        <v>1.6157948999999086</v>
      </c>
      <c r="D38" s="68">
        <v>1.8093973999013249</v>
      </c>
      <c r="E38" s="68">
        <v>2.0019999998803102</v>
      </c>
      <c r="F38" s="68">
        <v>6.5019999996896081</v>
      </c>
      <c r="G38" s="68">
        <v>11.001999999669447</v>
      </c>
      <c r="H38" s="68">
        <v>15.501999999632586</v>
      </c>
      <c r="I38" s="68">
        <v>20.001999997840102</v>
      </c>
      <c r="J38" s="68">
        <v>20.001999997295428</v>
      </c>
      <c r="K38" s="69">
        <v>20.00199999894097</v>
      </c>
    </row>
    <row r="39" spans="2:11" x14ac:dyDescent="0.3">
      <c r="B39" s="78" t="s">
        <v>71</v>
      </c>
      <c r="C39" s="70">
        <v>5.4624364999996411</v>
      </c>
      <c r="D39" s="70">
        <v>8.7327181997710372</v>
      </c>
      <c r="E39" s="70">
        <v>12.001999999688275</v>
      </c>
      <c r="F39" s="70">
        <v>23.501999997794464</v>
      </c>
      <c r="G39" s="70">
        <v>35.001999998182995</v>
      </c>
      <c r="H39" s="70">
        <v>46.501999998954979</v>
      </c>
      <c r="I39" s="70">
        <v>58.001999995924137</v>
      </c>
      <c r="J39" s="70">
        <v>58.002000009434205</v>
      </c>
      <c r="K39" s="71">
        <v>58.002000008530885</v>
      </c>
    </row>
    <row r="40" spans="2:11" x14ac:dyDescent="0.3">
      <c r="B40" s="44" t="s">
        <v>66</v>
      </c>
      <c r="C40" s="68">
        <v>17.390999999999458</v>
      </c>
      <c r="D40" s="68">
        <v>26.195499999964234</v>
      </c>
      <c r="E40" s="68">
        <v>34.99999989940077</v>
      </c>
      <c r="F40" s="68">
        <v>39.312499898794051</v>
      </c>
      <c r="G40" s="68">
        <v>43.624999899818192</v>
      </c>
      <c r="H40" s="68">
        <v>51.685974067975138</v>
      </c>
      <c r="I40" s="68">
        <v>57.750000070680784</v>
      </c>
      <c r="J40" s="68">
        <v>69.300000043887366</v>
      </c>
      <c r="K40" s="69">
        <v>83.159999999593936</v>
      </c>
    </row>
    <row r="41" spans="2:11" x14ac:dyDescent="0.3">
      <c r="B41" s="44" t="s">
        <v>76</v>
      </c>
      <c r="C41" s="68">
        <v>0</v>
      </c>
      <c r="D41" s="68">
        <v>2.1000000000048651</v>
      </c>
      <c r="E41" s="68">
        <v>7.0000000012378809</v>
      </c>
      <c r="F41" s="68">
        <v>10.00000000086523</v>
      </c>
      <c r="G41" s="68">
        <v>13.000000002521684</v>
      </c>
      <c r="H41" s="68">
        <v>16.000000000290303</v>
      </c>
      <c r="I41" s="68">
        <v>19.000000000012061</v>
      </c>
      <c r="J41" s="68">
        <v>19.000000000007024</v>
      </c>
      <c r="K41" s="69">
        <v>18.99999999999676</v>
      </c>
    </row>
    <row r="42" spans="2:11" x14ac:dyDescent="0.3">
      <c r="B42" s="44" t="s">
        <v>75</v>
      </c>
      <c r="C42" s="68">
        <v>0</v>
      </c>
      <c r="D42" s="68">
        <v>0.75</v>
      </c>
      <c r="E42" s="68">
        <v>0.99999999996674793</v>
      </c>
      <c r="F42" s="68">
        <v>1.9374999999452815</v>
      </c>
      <c r="G42" s="68">
        <v>2.8749999998776237</v>
      </c>
      <c r="H42" s="68">
        <v>3.8124999998007545</v>
      </c>
      <c r="I42" s="68">
        <v>4.7499999999425286</v>
      </c>
      <c r="J42" s="68">
        <v>4.7499999998547642</v>
      </c>
      <c r="K42" s="69">
        <v>4.7499999998044657</v>
      </c>
    </row>
    <row r="43" spans="2:11" x14ac:dyDescent="0.3">
      <c r="B43" s="44" t="s">
        <v>37</v>
      </c>
      <c r="C43" s="72">
        <v>25.293000000000003</v>
      </c>
      <c r="D43" s="72">
        <v>25.293000000000003</v>
      </c>
      <c r="E43" s="72">
        <v>25.293000000000003</v>
      </c>
      <c r="F43" s="72">
        <v>25.293000000000003</v>
      </c>
      <c r="G43" s="72">
        <v>25.293000000000003</v>
      </c>
      <c r="H43" s="72">
        <v>25.293000000000003</v>
      </c>
      <c r="I43" s="72">
        <v>25.293000000000003</v>
      </c>
      <c r="J43" s="72">
        <v>25.293000000000003</v>
      </c>
      <c r="K43" s="73">
        <v>25.293000000000003</v>
      </c>
    </row>
    <row r="44" spans="2:11" x14ac:dyDescent="0.3">
      <c r="B44" s="20" t="s">
        <v>35</v>
      </c>
      <c r="C44" s="74">
        <v>2.2576525999999788</v>
      </c>
      <c r="D44" s="74">
        <v>2.4258986000000107</v>
      </c>
      <c r="E44" s="74">
        <v>2.4258986000000107</v>
      </c>
      <c r="F44" s="74">
        <v>2.4258986000000107</v>
      </c>
      <c r="G44" s="74">
        <v>2.4258986000000107</v>
      </c>
      <c r="H44" s="74">
        <v>2.4258986000000107</v>
      </c>
      <c r="I44" s="74">
        <v>2.4258986000000107</v>
      </c>
      <c r="J44" s="74">
        <v>2.4258986000000107</v>
      </c>
      <c r="K44" s="75">
        <v>2.4258986000000107</v>
      </c>
    </row>
    <row r="45" spans="2:11" x14ac:dyDescent="0.3">
      <c r="B45" s="45" t="s">
        <v>36</v>
      </c>
      <c r="C45" s="22">
        <v>55.042652599999236</v>
      </c>
      <c r="D45" s="22">
        <v>81.09711679974393</v>
      </c>
      <c r="E45" s="22">
        <v>112.72089850034797</v>
      </c>
      <c r="F45" s="22">
        <v>143.97089849803575</v>
      </c>
      <c r="G45" s="22">
        <v>175.22089850041863</v>
      </c>
      <c r="H45" s="22">
        <v>210.21937266919718</v>
      </c>
      <c r="I45" s="22">
        <v>251.22089866647389</v>
      </c>
      <c r="J45" s="22">
        <v>273.1708986527687</v>
      </c>
      <c r="K45" s="23">
        <v>286.69453212148642</v>
      </c>
    </row>
    <row r="47" spans="2:11" x14ac:dyDescent="0.3">
      <c r="B47" t="s">
        <v>150</v>
      </c>
    </row>
    <row r="78" spans="27:34" x14ac:dyDescent="0.3">
      <c r="AA78" s="8"/>
      <c r="AB78" s="8"/>
      <c r="AC78" s="8"/>
      <c r="AD78" s="8"/>
      <c r="AE78" s="8"/>
      <c r="AF78" s="8"/>
      <c r="AG78" s="8"/>
      <c r="AH78" s="8"/>
    </row>
  </sheetData>
  <mergeCells count="2">
    <mergeCell ref="AB2:AJ2"/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B2:AH73"/>
  <sheetViews>
    <sheetView topLeftCell="A22" zoomScale="115" zoomScaleNormal="115" workbookViewId="0">
      <selection activeCell="B46" sqref="B46:B50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8" bestFit="1" customWidth="1"/>
    <col min="4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15" customWidth="1"/>
    <col min="13" max="13" width="33.5546875" bestFit="1" customWidth="1"/>
  </cols>
  <sheetData>
    <row r="2" spans="2:22" x14ac:dyDescent="0.3">
      <c r="C2" s="114" t="s">
        <v>87</v>
      </c>
      <c r="D2" s="115"/>
      <c r="E2" s="115"/>
      <c r="F2" s="115"/>
      <c r="G2" s="115"/>
      <c r="H2" s="115"/>
      <c r="I2" s="115"/>
      <c r="J2" s="115"/>
      <c r="K2" s="116"/>
      <c r="M2" t="s">
        <v>90</v>
      </c>
      <c r="N2" s="111" t="s">
        <v>87</v>
      </c>
      <c r="O2" s="112"/>
      <c r="P2" s="112"/>
      <c r="Q2" s="112"/>
      <c r="R2" s="112"/>
      <c r="S2" s="112"/>
      <c r="T2" s="112"/>
      <c r="U2" s="112"/>
      <c r="V2" s="113"/>
    </row>
    <row r="3" spans="2:22" x14ac:dyDescent="0.3">
      <c r="B3" s="49" t="s">
        <v>20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83" t="s">
        <v>20</v>
      </c>
      <c r="N3" s="30">
        <v>2020</v>
      </c>
      <c r="O3" s="27">
        <v>2025</v>
      </c>
      <c r="P3" s="27">
        <v>2030</v>
      </c>
      <c r="Q3" s="27">
        <v>2035</v>
      </c>
      <c r="R3" s="27">
        <v>2040</v>
      </c>
      <c r="S3" s="27">
        <v>2045</v>
      </c>
      <c r="T3" s="27">
        <v>2050</v>
      </c>
      <c r="U3" s="27">
        <v>2055</v>
      </c>
      <c r="V3" s="28">
        <v>2060</v>
      </c>
    </row>
    <row r="4" spans="2:22" x14ac:dyDescent="0.3">
      <c r="B4" s="46" t="s">
        <v>21</v>
      </c>
      <c r="C4" s="54">
        <v>408.8914829457089</v>
      </c>
      <c r="D4" s="55">
        <v>413.91928082646041</v>
      </c>
      <c r="E4" s="55">
        <v>380.19619998423542</v>
      </c>
      <c r="F4" s="55">
        <v>332.59782531663961</v>
      </c>
      <c r="G4" s="55">
        <v>275.5617183978365</v>
      </c>
      <c r="H4" s="55">
        <v>208.23685344438582</v>
      </c>
      <c r="I4" s="55">
        <v>132.24626689729129</v>
      </c>
      <c r="J4" s="55">
        <v>82.190335279413915</v>
      </c>
      <c r="K4" s="79">
        <v>92.930313511436268</v>
      </c>
      <c r="M4" s="80" t="s">
        <v>21</v>
      </c>
      <c r="N4" s="55">
        <f>C4</f>
        <v>408.8914829457089</v>
      </c>
      <c r="O4" s="55">
        <f t="shared" ref="O4:V4" si="0">D4</f>
        <v>413.91928082646041</v>
      </c>
      <c r="P4" s="55">
        <f t="shared" si="0"/>
        <v>380.19619998423542</v>
      </c>
      <c r="Q4" s="55">
        <f t="shared" si="0"/>
        <v>332.59782531663961</v>
      </c>
      <c r="R4" s="55">
        <f t="shared" si="0"/>
        <v>275.5617183978365</v>
      </c>
      <c r="S4" s="55">
        <f t="shared" si="0"/>
        <v>208.23685344438582</v>
      </c>
      <c r="T4" s="55">
        <f t="shared" si="0"/>
        <v>132.24626689729129</v>
      </c>
      <c r="U4" s="55">
        <f t="shared" si="0"/>
        <v>82.190335279413915</v>
      </c>
      <c r="V4" s="79">
        <f t="shared" si="0"/>
        <v>92.930313511436268</v>
      </c>
    </row>
    <row r="5" spans="2:22" x14ac:dyDescent="0.3">
      <c r="B5" s="16" t="s">
        <v>57</v>
      </c>
      <c r="C5" s="53">
        <v>1.5032970346301631</v>
      </c>
      <c r="D5" s="56">
        <v>8.4556014018834471</v>
      </c>
      <c r="E5" s="56">
        <v>15.580906525155031</v>
      </c>
      <c r="F5" s="56">
        <v>15.144674229898452</v>
      </c>
      <c r="G5" s="56">
        <v>16.985443652398619</v>
      </c>
      <c r="H5" s="56">
        <v>16.673163599385148</v>
      </c>
      <c r="I5" s="56">
        <v>15.416513548866666</v>
      </c>
      <c r="J5" s="56">
        <v>9.943048980708884</v>
      </c>
      <c r="K5" s="57">
        <v>2.4619697695197723E-6</v>
      </c>
      <c r="M5" s="81" t="s">
        <v>89</v>
      </c>
      <c r="N5" s="56">
        <f>C5+C6</f>
        <v>1.5059123664843808</v>
      </c>
      <c r="O5" s="56">
        <f t="shared" ref="O5:V5" si="1">D5+D6</f>
        <v>8.4616878582316559</v>
      </c>
      <c r="P5" s="56">
        <f t="shared" si="1"/>
        <v>15.584944356671325</v>
      </c>
      <c r="Q5" s="56">
        <f t="shared" si="1"/>
        <v>15.148680416827359</v>
      </c>
      <c r="R5" s="56">
        <f t="shared" si="1"/>
        <v>16.985461813032707</v>
      </c>
      <c r="S5" s="56">
        <f t="shared" si="1"/>
        <v>16.673180659940527</v>
      </c>
      <c r="T5" s="56">
        <f t="shared" si="1"/>
        <v>15.416529485440703</v>
      </c>
      <c r="U5" s="56">
        <f t="shared" si="1"/>
        <v>9.9430513420029776</v>
      </c>
      <c r="V5" s="57">
        <f t="shared" si="1"/>
        <v>4.7554020415516034E-6</v>
      </c>
    </row>
    <row r="6" spans="2:22" x14ac:dyDescent="0.3">
      <c r="B6" s="16" t="s">
        <v>56</v>
      </c>
      <c r="C6" s="53">
        <v>2.6153318542177029E-3</v>
      </c>
      <c r="D6" s="56">
        <v>6.0864563482085909E-3</v>
      </c>
      <c r="E6" s="56">
        <v>4.0378315162943263E-3</v>
      </c>
      <c r="F6" s="56">
        <v>4.0061869289061249E-3</v>
      </c>
      <c r="G6" s="56">
        <v>1.8160634088983948E-5</v>
      </c>
      <c r="H6" s="56">
        <v>1.7060555380428705E-5</v>
      </c>
      <c r="I6" s="56">
        <v>1.5936574036512641E-5</v>
      </c>
      <c r="J6" s="56">
        <v>2.361294093032525E-6</v>
      </c>
      <c r="K6" s="57">
        <v>2.2934322720318312E-6</v>
      </c>
      <c r="M6" s="81" t="s">
        <v>22</v>
      </c>
      <c r="N6" s="56">
        <f t="shared" ref="N6:V6" si="2">C7++C8</f>
        <v>21.08746150387298</v>
      </c>
      <c r="O6" s="56">
        <f t="shared" si="2"/>
        <v>6.8087513218090745</v>
      </c>
      <c r="P6" s="56">
        <f t="shared" si="2"/>
        <v>4.4222513219809043</v>
      </c>
      <c r="Q6" s="56">
        <f t="shared" si="2"/>
        <v>2.0357513220763637</v>
      </c>
      <c r="R6" s="56">
        <f t="shared" si="2"/>
        <v>0</v>
      </c>
      <c r="S6" s="56">
        <f t="shared" si="2"/>
        <v>0</v>
      </c>
      <c r="T6" s="56">
        <f t="shared" si="2"/>
        <v>0</v>
      </c>
      <c r="U6" s="56">
        <f t="shared" si="2"/>
        <v>0</v>
      </c>
      <c r="V6" s="57">
        <f t="shared" si="2"/>
        <v>0</v>
      </c>
    </row>
    <row r="7" spans="2:22" x14ac:dyDescent="0.3">
      <c r="B7" s="16" t="s">
        <v>58</v>
      </c>
      <c r="C7" s="53">
        <v>8.5463467278729901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7">
        <v>0</v>
      </c>
      <c r="M7" s="81" t="s">
        <v>65</v>
      </c>
      <c r="N7" s="56">
        <f>C9+C10</f>
        <v>12.53492891465789</v>
      </c>
      <c r="O7" s="56">
        <f>D9+D10</f>
        <v>32.723029293617074</v>
      </c>
      <c r="P7" s="56">
        <f t="shared" ref="P7:V7" si="3">E9+E10</f>
        <v>54.117586044491958</v>
      </c>
      <c r="Q7" s="56">
        <f t="shared" si="3"/>
        <v>82.644202703156125</v>
      </c>
      <c r="R7" s="56">
        <f t="shared" si="3"/>
        <v>110.2278839297541</v>
      </c>
      <c r="S7" s="56">
        <f t="shared" si="3"/>
        <v>138.07703519475967</v>
      </c>
      <c r="T7" s="56">
        <f t="shared" si="3"/>
        <v>178.20700186647667</v>
      </c>
      <c r="U7" s="56">
        <f t="shared" si="3"/>
        <v>191.47521344004699</v>
      </c>
      <c r="V7" s="57">
        <f t="shared" si="3"/>
        <v>191.33723558051875</v>
      </c>
    </row>
    <row r="8" spans="2:22" x14ac:dyDescent="0.3">
      <c r="B8" s="16" t="s">
        <v>83</v>
      </c>
      <c r="C8" s="53">
        <v>12.54111477599999</v>
      </c>
      <c r="D8" s="56">
        <v>6.8087513218090745</v>
      </c>
      <c r="E8" s="56">
        <v>4.4222513219809043</v>
      </c>
      <c r="F8" s="56">
        <v>2.0357513220763637</v>
      </c>
      <c r="G8" s="56">
        <v>0</v>
      </c>
      <c r="H8" s="56">
        <v>0</v>
      </c>
      <c r="I8" s="56">
        <v>0</v>
      </c>
      <c r="J8" s="56">
        <v>0</v>
      </c>
      <c r="K8" s="57">
        <v>0</v>
      </c>
      <c r="M8" s="81" t="s">
        <v>66</v>
      </c>
      <c r="N8" s="56">
        <f>C13</f>
        <v>34.788272598718017</v>
      </c>
      <c r="O8" s="56">
        <f t="shared" ref="O8:V8" si="4">D13</f>
        <v>59.589533118767562</v>
      </c>
      <c r="P8" s="56">
        <f t="shared" si="4"/>
        <v>84.41509608420624</v>
      </c>
      <c r="Q8" s="56">
        <f t="shared" si="4"/>
        <v>100.20555027293139</v>
      </c>
      <c r="R8" s="56">
        <f t="shared" si="4"/>
        <v>115.50781663619171</v>
      </c>
      <c r="S8" s="56">
        <f t="shared" si="4"/>
        <v>143.50544401474298</v>
      </c>
      <c r="T8" s="56">
        <f t="shared" si="4"/>
        <v>160.06641387567126</v>
      </c>
      <c r="U8" s="56">
        <f t="shared" si="4"/>
        <v>192.50149523454752</v>
      </c>
      <c r="V8" s="57">
        <f t="shared" si="4"/>
        <v>230.88085381492797</v>
      </c>
    </row>
    <row r="9" spans="2:22" x14ac:dyDescent="0.3">
      <c r="B9" s="46" t="s">
        <v>78</v>
      </c>
      <c r="C9" s="54">
        <v>5.97194223859207</v>
      </c>
      <c r="D9" s="55">
        <v>21.3448445208771</v>
      </c>
      <c r="E9" s="55">
        <v>38.182149710618404</v>
      </c>
      <c r="F9" s="55">
        <v>51.687449389978305</v>
      </c>
      <c r="G9" s="55">
        <v>65.624520042635197</v>
      </c>
      <c r="H9" s="55">
        <v>78.870720554108203</v>
      </c>
      <c r="I9" s="55">
        <v>105.15130047349723</v>
      </c>
      <c r="J9" s="55">
        <v>118.80469552412887</v>
      </c>
      <c r="K9" s="79">
        <v>118.38340641580926</v>
      </c>
      <c r="M9" s="81" t="s">
        <v>91</v>
      </c>
      <c r="N9" s="56">
        <f>C11+C12</f>
        <v>0</v>
      </c>
      <c r="O9" s="56">
        <f t="shared" ref="O9:V9" si="5">D11+D12</f>
        <v>9.6130183583390476</v>
      </c>
      <c r="P9" s="56">
        <f t="shared" si="5"/>
        <v>26.245893283915361</v>
      </c>
      <c r="Q9" s="56">
        <f t="shared" si="5"/>
        <v>40.422992781117671</v>
      </c>
      <c r="R9" s="56">
        <f t="shared" si="5"/>
        <v>54.510444288553742</v>
      </c>
      <c r="S9" s="56">
        <f t="shared" si="5"/>
        <v>68.278665590374317</v>
      </c>
      <c r="T9" s="56">
        <f t="shared" si="5"/>
        <v>80.237264143772151</v>
      </c>
      <c r="U9" s="56">
        <f t="shared" si="5"/>
        <v>80.279708094387061</v>
      </c>
      <c r="V9" s="57">
        <f t="shared" si="5"/>
        <v>80.279708094125979</v>
      </c>
    </row>
    <row r="10" spans="2:22" x14ac:dyDescent="0.3">
      <c r="B10" s="16" t="s">
        <v>79</v>
      </c>
      <c r="C10" s="53">
        <v>6.5629866760658189</v>
      </c>
      <c r="D10" s="56">
        <v>11.378184772739971</v>
      </c>
      <c r="E10" s="56">
        <v>15.935436333873554</v>
      </c>
      <c r="F10" s="56">
        <v>30.956753313177817</v>
      </c>
      <c r="G10" s="56">
        <v>44.603363887118903</v>
      </c>
      <c r="H10" s="56">
        <v>59.206314640651485</v>
      </c>
      <c r="I10" s="56">
        <v>73.055701392979429</v>
      </c>
      <c r="J10" s="56">
        <v>72.670517915918111</v>
      </c>
      <c r="K10" s="57">
        <v>72.953829164709489</v>
      </c>
      <c r="M10" s="81" t="s">
        <v>37</v>
      </c>
      <c r="N10" s="56">
        <f t="shared" ref="N10:V10" si="6">C19</f>
        <v>63.52559957044884</v>
      </c>
      <c r="O10" s="56">
        <f t="shared" si="6"/>
        <v>63.525599789049885</v>
      </c>
      <c r="P10" s="56">
        <f t="shared" si="6"/>
        <v>63.525599470019458</v>
      </c>
      <c r="Q10" s="56">
        <f t="shared" si="6"/>
        <v>63.525599680346339</v>
      </c>
      <c r="R10" s="56">
        <f t="shared" si="6"/>
        <v>63.5255994601604</v>
      </c>
      <c r="S10" s="56">
        <f t="shared" si="6"/>
        <v>63.525583781132013</v>
      </c>
      <c r="T10" s="56">
        <f t="shared" si="6"/>
        <v>63.525586126669154</v>
      </c>
      <c r="U10" s="56">
        <f t="shared" si="6"/>
        <v>63.525572174255593</v>
      </c>
      <c r="V10" s="57">
        <f t="shared" si="6"/>
        <v>63.525519091438653</v>
      </c>
    </row>
    <row r="11" spans="2:22" x14ac:dyDescent="0.3">
      <c r="B11" s="16" t="s">
        <v>76</v>
      </c>
      <c r="C11" s="53">
        <v>0</v>
      </c>
      <c r="D11" s="56">
        <v>6.9072818888946053</v>
      </c>
      <c r="E11" s="56">
        <v>22.61394063430992</v>
      </c>
      <c r="F11" s="56">
        <v>33.317729455303116</v>
      </c>
      <c r="G11" s="56">
        <v>43.844337753885625</v>
      </c>
      <c r="H11" s="56">
        <v>54.139248378789276</v>
      </c>
      <c r="I11" s="56">
        <v>62.259709706690792</v>
      </c>
      <c r="J11" s="56">
        <v>62.259709706675558</v>
      </c>
      <c r="K11" s="57">
        <v>62.259709706657283</v>
      </c>
      <c r="M11" s="82" t="s">
        <v>35</v>
      </c>
      <c r="N11" s="59">
        <f t="shared" ref="N11:V11" si="7">C43</f>
        <v>7.5937610677679972</v>
      </c>
      <c r="O11" s="59">
        <f t="shared" si="7"/>
        <v>8.0083513092743956</v>
      </c>
      <c r="P11" s="59">
        <f t="shared" si="7"/>
        <v>8.0083513092743956</v>
      </c>
      <c r="Q11" s="59">
        <f t="shared" si="7"/>
        <v>8.0083513092743956</v>
      </c>
      <c r="R11" s="59">
        <f t="shared" si="7"/>
        <v>8.0083513092743956</v>
      </c>
      <c r="S11" s="59">
        <f t="shared" si="7"/>
        <v>8.0083513092743956</v>
      </c>
      <c r="T11" s="59">
        <f t="shared" si="7"/>
        <v>8.0083513092743956</v>
      </c>
      <c r="U11" s="59">
        <f t="shared" si="7"/>
        <v>8.0083513092743956</v>
      </c>
      <c r="V11" s="60">
        <f t="shared" si="7"/>
        <v>8.0083513092743956</v>
      </c>
    </row>
    <row r="12" spans="2:22" x14ac:dyDescent="0.3">
      <c r="B12" s="16" t="s">
        <v>75</v>
      </c>
      <c r="C12" s="53">
        <v>0</v>
      </c>
      <c r="D12" s="56">
        <v>2.7057364694444432</v>
      </c>
      <c r="E12" s="56">
        <v>3.6319526496054406</v>
      </c>
      <c r="F12" s="56">
        <v>7.1052633258145566</v>
      </c>
      <c r="G12" s="56">
        <v>10.666106534668121</v>
      </c>
      <c r="H12" s="56">
        <v>14.139417211585034</v>
      </c>
      <c r="I12" s="56">
        <v>17.977554437081359</v>
      </c>
      <c r="J12" s="56">
        <v>18.019998387711507</v>
      </c>
      <c r="K12" s="57">
        <v>18.019998387468693</v>
      </c>
      <c r="M12" s="31"/>
    </row>
    <row r="13" spans="2:22" x14ac:dyDescent="0.3">
      <c r="B13" s="16" t="s">
        <v>66</v>
      </c>
      <c r="C13" s="53">
        <v>34.788272598718017</v>
      </c>
      <c r="D13" s="56">
        <v>59.589533118767562</v>
      </c>
      <c r="E13" s="56">
        <v>84.41509608420624</v>
      </c>
      <c r="F13" s="56">
        <v>100.20555027293139</v>
      </c>
      <c r="G13" s="56">
        <v>115.50781663619171</v>
      </c>
      <c r="H13" s="56">
        <v>143.50544401474298</v>
      </c>
      <c r="I13" s="56">
        <v>160.06641387567126</v>
      </c>
      <c r="J13" s="56">
        <v>192.50149523454752</v>
      </c>
      <c r="K13" s="57">
        <v>230.88085381492797</v>
      </c>
      <c r="M13" t="s">
        <v>90</v>
      </c>
      <c r="N13" s="111" t="s">
        <v>87</v>
      </c>
      <c r="O13" s="112"/>
      <c r="P13" s="112"/>
      <c r="Q13" s="112"/>
      <c r="R13" s="112"/>
      <c r="S13" s="112"/>
      <c r="T13" s="112"/>
      <c r="U13" s="112"/>
      <c r="V13" s="113"/>
    </row>
    <row r="14" spans="2:22" x14ac:dyDescent="0.3">
      <c r="B14" s="16" t="s">
        <v>86</v>
      </c>
      <c r="C14" s="53">
        <v>0.46126655999999999</v>
      </c>
      <c r="D14" s="56">
        <v>0.46126655999999999</v>
      </c>
      <c r="E14" s="56">
        <v>0.46126655999999999</v>
      </c>
      <c r="F14" s="56">
        <v>0.46126655999999999</v>
      </c>
      <c r="G14" s="56">
        <v>0.46126655999999999</v>
      </c>
      <c r="H14" s="56">
        <v>0.46126655999999999</v>
      </c>
      <c r="I14" s="56">
        <v>0.46126655999999999</v>
      </c>
      <c r="J14" s="56">
        <v>0.46126655999999999</v>
      </c>
      <c r="K14" s="57">
        <v>0.46126655999999999</v>
      </c>
      <c r="M14" s="88" t="s">
        <v>99</v>
      </c>
      <c r="N14" s="30">
        <v>2020</v>
      </c>
      <c r="O14" s="27">
        <v>2025</v>
      </c>
      <c r="P14" s="27">
        <v>2030</v>
      </c>
      <c r="Q14" s="27">
        <v>2035</v>
      </c>
      <c r="R14" s="27">
        <v>2040</v>
      </c>
      <c r="S14" s="27">
        <v>2045</v>
      </c>
      <c r="T14" s="27">
        <v>2050</v>
      </c>
      <c r="U14" s="27">
        <v>2055</v>
      </c>
      <c r="V14" s="28">
        <v>2060</v>
      </c>
    </row>
    <row r="15" spans="2:22" x14ac:dyDescent="0.3">
      <c r="B15" s="16" t="s">
        <v>81</v>
      </c>
      <c r="C15" s="53">
        <v>2.3799584888399989</v>
      </c>
      <c r="D15" s="56">
        <v>2.3799584888399989</v>
      </c>
      <c r="E15" s="56">
        <v>2.3799584888399989</v>
      </c>
      <c r="F15" s="56">
        <v>2.3799584888399989</v>
      </c>
      <c r="G15" s="56">
        <v>2.3799584888399989</v>
      </c>
      <c r="H15" s="56">
        <v>2.3799584888399989</v>
      </c>
      <c r="I15" s="56">
        <v>2.3799584888399989</v>
      </c>
      <c r="J15" s="56">
        <v>2.3799584888399989</v>
      </c>
      <c r="K15" s="57">
        <v>2.3799584888399989</v>
      </c>
      <c r="M15" s="80" t="s">
        <v>21</v>
      </c>
      <c r="N15" s="55">
        <f>N4</f>
        <v>408.8914829457089</v>
      </c>
      <c r="O15" s="55">
        <f t="shared" ref="O15:V15" si="8">O4</f>
        <v>413.91928082646041</v>
      </c>
      <c r="P15" s="55">
        <f t="shared" si="8"/>
        <v>380.19619998423542</v>
      </c>
      <c r="Q15" s="55">
        <f t="shared" si="8"/>
        <v>332.59782531663961</v>
      </c>
      <c r="R15" s="55">
        <f t="shared" si="8"/>
        <v>275.5617183978365</v>
      </c>
      <c r="S15" s="55">
        <f t="shared" si="8"/>
        <v>208.23685344438582</v>
      </c>
      <c r="T15" s="55">
        <f t="shared" si="8"/>
        <v>132.24626689729129</v>
      </c>
      <c r="U15" s="55">
        <f t="shared" si="8"/>
        <v>82.190335279413915</v>
      </c>
      <c r="V15" s="79">
        <f t="shared" si="8"/>
        <v>92.930313511436268</v>
      </c>
    </row>
    <row r="16" spans="2:22" x14ac:dyDescent="0.3">
      <c r="B16" s="16" t="s">
        <v>82</v>
      </c>
      <c r="C16" s="53">
        <v>1.6037893462559989</v>
      </c>
      <c r="D16" s="56">
        <v>1.9621097277623976</v>
      </c>
      <c r="E16" s="56">
        <v>1.9621097277623976</v>
      </c>
      <c r="F16" s="56">
        <v>1.9621097277623976</v>
      </c>
      <c r="G16" s="56">
        <v>1.9621097277623976</v>
      </c>
      <c r="H16" s="56">
        <v>1.9621097277623976</v>
      </c>
      <c r="I16" s="56">
        <v>1.9621097277623976</v>
      </c>
      <c r="J16" s="56">
        <v>1.9621097277623976</v>
      </c>
      <c r="K16" s="57">
        <v>1.9621097277623976</v>
      </c>
      <c r="M16" s="81" t="s">
        <v>89</v>
      </c>
      <c r="N16" s="56">
        <f t="shared" ref="N16:V16" si="9">N5</f>
        <v>1.5059123664843808</v>
      </c>
      <c r="O16" s="56">
        <f t="shared" si="9"/>
        <v>8.4616878582316559</v>
      </c>
      <c r="P16" s="56">
        <f t="shared" si="9"/>
        <v>15.584944356671325</v>
      </c>
      <c r="Q16" s="56">
        <f t="shared" si="9"/>
        <v>15.148680416827359</v>
      </c>
      <c r="R16" s="56">
        <f t="shared" si="9"/>
        <v>16.985461813032707</v>
      </c>
      <c r="S16" s="56">
        <f t="shared" si="9"/>
        <v>16.673180659940527</v>
      </c>
      <c r="T16" s="56">
        <f t="shared" si="9"/>
        <v>15.416529485440703</v>
      </c>
      <c r="U16" s="56">
        <f t="shared" si="9"/>
        <v>9.9430513420029776</v>
      </c>
      <c r="V16" s="57">
        <f t="shared" si="9"/>
        <v>4.7554020415516034E-6</v>
      </c>
    </row>
    <row r="17" spans="2:22" x14ac:dyDescent="0.3">
      <c r="B17" s="16" t="s">
        <v>84</v>
      </c>
      <c r="C17" s="53">
        <v>3.144046932672</v>
      </c>
      <c r="D17" s="56">
        <v>3.144046932672</v>
      </c>
      <c r="E17" s="56">
        <v>3.144046932672</v>
      </c>
      <c r="F17" s="56">
        <v>3.144046932672</v>
      </c>
      <c r="G17" s="56">
        <v>3.144046932672</v>
      </c>
      <c r="H17" s="56">
        <v>3.144046932672</v>
      </c>
      <c r="I17" s="56">
        <v>3.144046932672</v>
      </c>
      <c r="J17" s="56">
        <v>3.144046932672</v>
      </c>
      <c r="K17" s="57">
        <v>3.144046932672</v>
      </c>
      <c r="M17" s="81" t="s">
        <v>22</v>
      </c>
      <c r="N17" s="56">
        <f t="shared" ref="N17:V17" si="10">N6</f>
        <v>21.08746150387298</v>
      </c>
      <c r="O17" s="56">
        <f t="shared" si="10"/>
        <v>6.8087513218090745</v>
      </c>
      <c r="P17" s="56">
        <f t="shared" si="10"/>
        <v>4.4222513219809043</v>
      </c>
      <c r="Q17" s="56">
        <f t="shared" si="10"/>
        <v>2.0357513220763637</v>
      </c>
      <c r="R17" s="56">
        <f t="shared" si="10"/>
        <v>0</v>
      </c>
      <c r="S17" s="56">
        <f t="shared" si="10"/>
        <v>0</v>
      </c>
      <c r="T17" s="56">
        <f t="shared" si="10"/>
        <v>0</v>
      </c>
      <c r="U17" s="56">
        <f t="shared" si="10"/>
        <v>0</v>
      </c>
      <c r="V17" s="57">
        <f t="shared" si="10"/>
        <v>0</v>
      </c>
    </row>
    <row r="18" spans="2:22" x14ac:dyDescent="0.3">
      <c r="B18" s="26" t="s">
        <v>80</v>
      </c>
      <c r="C18" s="53">
        <v>4.69974E-3</v>
      </c>
      <c r="D18" s="56">
        <v>6.0969599999999999E-2</v>
      </c>
      <c r="E18" s="56">
        <v>6.0969599999999999E-2</v>
      </c>
      <c r="F18" s="56">
        <v>6.0969599999999999E-2</v>
      </c>
      <c r="G18" s="56">
        <v>6.0969599999999999E-2</v>
      </c>
      <c r="H18" s="56">
        <v>6.0969599999999999E-2</v>
      </c>
      <c r="I18" s="56">
        <v>6.0969599999999999E-2</v>
      </c>
      <c r="J18" s="56">
        <v>6.0969599999999999E-2</v>
      </c>
      <c r="K18" s="57">
        <v>6.0969599999999999E-2</v>
      </c>
      <c r="M18" s="82" t="s">
        <v>98</v>
      </c>
      <c r="N18" s="59">
        <f>N7+N8+N9+N10+N11</f>
        <v>118.44256215159275</v>
      </c>
      <c r="O18" s="59">
        <f t="shared" ref="O18:V18" si="11">O7+O8+O9+O10+O11</f>
        <v>173.45953186904796</v>
      </c>
      <c r="P18" s="59">
        <f t="shared" si="11"/>
        <v>236.31252619190738</v>
      </c>
      <c r="Q18" s="59">
        <f t="shared" si="11"/>
        <v>294.80669674682593</v>
      </c>
      <c r="R18" s="59">
        <f t="shared" si="11"/>
        <v>351.78009562393436</v>
      </c>
      <c r="S18" s="59">
        <f t="shared" si="11"/>
        <v>421.3950798902834</v>
      </c>
      <c r="T18" s="59">
        <f t="shared" si="11"/>
        <v>490.04461732186365</v>
      </c>
      <c r="U18" s="59">
        <f t="shared" si="11"/>
        <v>535.79034025251156</v>
      </c>
      <c r="V18" s="60">
        <f t="shared" si="11"/>
        <v>574.0316678902858</v>
      </c>
    </row>
    <row r="19" spans="2:22" x14ac:dyDescent="0.3">
      <c r="B19" s="47" t="s">
        <v>37</v>
      </c>
      <c r="C19" s="54">
        <v>63.52559957044884</v>
      </c>
      <c r="D19" s="55">
        <v>63.525599789049885</v>
      </c>
      <c r="E19" s="55">
        <v>63.525599470019458</v>
      </c>
      <c r="F19" s="55">
        <v>63.525599680346339</v>
      </c>
      <c r="G19" s="55">
        <v>63.5255994601604</v>
      </c>
      <c r="H19" s="55">
        <v>63.525583781132013</v>
      </c>
      <c r="I19" s="55">
        <v>63.525586126669154</v>
      </c>
      <c r="J19" s="55">
        <v>63.525572174255593</v>
      </c>
      <c r="K19" s="79">
        <v>63.525519091438653</v>
      </c>
      <c r="M19" s="81" t="s">
        <v>100</v>
      </c>
      <c r="N19" s="12">
        <f>N18/SUM(N15:N18)</f>
        <v>0.21537853554190267</v>
      </c>
      <c r="O19" s="12">
        <f t="shared" ref="O19:V19" si="12">O18/SUM(O15:O18)</f>
        <v>0.28782833684636921</v>
      </c>
      <c r="P19" s="12">
        <f t="shared" si="12"/>
        <v>0.37125941092454889</v>
      </c>
      <c r="Q19" s="12">
        <f t="shared" si="12"/>
        <v>0.4573561104449419</v>
      </c>
      <c r="R19" s="12">
        <f t="shared" si="12"/>
        <v>0.54596492934147622</v>
      </c>
      <c r="S19" s="12">
        <f t="shared" si="12"/>
        <v>0.65200641425498274</v>
      </c>
      <c r="T19" s="12">
        <f t="shared" si="12"/>
        <v>0.76844742085571294</v>
      </c>
      <c r="U19" s="12">
        <f t="shared" si="12"/>
        <v>0.85327296504609551</v>
      </c>
      <c r="V19" s="13">
        <f t="shared" si="12"/>
        <v>0.86066624456023255</v>
      </c>
    </row>
    <row r="20" spans="2:22" x14ac:dyDescent="0.3">
      <c r="B20" s="47" t="s">
        <v>36</v>
      </c>
      <c r="C20" s="89">
        <v>549.92741896765904</v>
      </c>
      <c r="D20" s="84">
        <v>602.64925187554911</v>
      </c>
      <c r="E20" s="84">
        <v>636.51592185479512</v>
      </c>
      <c r="F20" s="84">
        <v>644.58895380236925</v>
      </c>
      <c r="G20" s="84">
        <v>644.32727583480357</v>
      </c>
      <c r="H20" s="84">
        <v>646.30511399460977</v>
      </c>
      <c r="I20" s="84">
        <v>637.70741370459564</v>
      </c>
      <c r="J20" s="84">
        <v>627.92372687392844</v>
      </c>
      <c r="K20" s="85">
        <v>666.96198615712422</v>
      </c>
      <c r="M20" s="82" t="s">
        <v>101</v>
      </c>
      <c r="N20" s="14">
        <f>N15/SUM(N15:N18)</f>
        <v>0.74353718116709433</v>
      </c>
      <c r="O20" s="14">
        <f t="shared" ref="O20:V20" si="13">O15/SUM(O15:O18)</f>
        <v>0.68683281284805675</v>
      </c>
      <c r="P20" s="14">
        <f t="shared" si="13"/>
        <v>0.59730823209630179</v>
      </c>
      <c r="Q20" s="14">
        <f t="shared" si="13"/>
        <v>0.51598437012405585</v>
      </c>
      <c r="R20" s="14">
        <f t="shared" si="13"/>
        <v>0.42767352668845676</v>
      </c>
      <c r="S20" s="14">
        <f t="shared" si="13"/>
        <v>0.32219589313991182</v>
      </c>
      <c r="T20" s="14">
        <f t="shared" si="13"/>
        <v>0.20737765322350724</v>
      </c>
      <c r="U20" s="14">
        <f t="shared" si="13"/>
        <v>0.13089222745028664</v>
      </c>
      <c r="V20" s="15">
        <f t="shared" si="13"/>
        <v>0.13933374830982284</v>
      </c>
    </row>
    <row r="22" spans="2:22" x14ac:dyDescent="0.3">
      <c r="B22" s="33" t="s">
        <v>139</v>
      </c>
      <c r="C22" s="30">
        <v>2020</v>
      </c>
      <c r="D22" s="27">
        <v>2025</v>
      </c>
      <c r="E22" s="27">
        <v>2030</v>
      </c>
      <c r="F22" s="27">
        <v>2035</v>
      </c>
      <c r="G22" s="27">
        <v>2040</v>
      </c>
      <c r="H22" s="27">
        <v>2045</v>
      </c>
      <c r="I22" s="27">
        <v>2050</v>
      </c>
      <c r="J22" s="27">
        <v>2055</v>
      </c>
      <c r="K22" s="28">
        <v>2060</v>
      </c>
      <c r="M22" s="48" t="s">
        <v>92</v>
      </c>
      <c r="N22" s="86">
        <f>Consommation!N13</f>
        <v>467.67852966064106</v>
      </c>
      <c r="O22" s="86">
        <f>Consommation!O13</f>
        <v>507.99432555276275</v>
      </c>
      <c r="P22" s="86">
        <f>Consommation!P13</f>
        <v>553.84589235478859</v>
      </c>
      <c r="Q22" s="86">
        <f>Consommation!Q13</f>
        <v>574.67468399085533</v>
      </c>
      <c r="R22" s="86">
        <f>Consommation!R13</f>
        <v>594.35089441591117</v>
      </c>
      <c r="S22" s="86">
        <f>Consommation!S13</f>
        <v>617.61217399843702</v>
      </c>
      <c r="T22" s="86">
        <f>Consommation!T13</f>
        <v>638.54917896690858</v>
      </c>
      <c r="U22" s="86">
        <f>Consommation!U13</f>
        <v>640.64415127904476</v>
      </c>
      <c r="V22" s="87">
        <f>Consommation!V13</f>
        <v>645.73695483099937</v>
      </c>
    </row>
    <row r="23" spans="2:22" x14ac:dyDescent="0.3">
      <c r="B23" s="17" t="s">
        <v>64</v>
      </c>
      <c r="C23" s="29">
        <v>3.0572498508685726</v>
      </c>
      <c r="D23" s="24">
        <v>3.078612084578296</v>
      </c>
      <c r="E23" s="24">
        <v>3.8751007498829888</v>
      </c>
      <c r="F23" s="24">
        <v>8.1597570834577233</v>
      </c>
      <c r="G23" s="24">
        <v>9.1967061831827515</v>
      </c>
      <c r="H23" s="24">
        <v>9.9732120126880464</v>
      </c>
      <c r="I23" s="24">
        <v>10.581789377880485</v>
      </c>
      <c r="J23" s="24">
        <v>10.863138721963029</v>
      </c>
      <c r="K23" s="25">
        <v>11.090430593912298</v>
      </c>
    </row>
    <row r="24" spans="2:22" x14ac:dyDescent="0.3">
      <c r="B24" s="19" t="s">
        <v>63</v>
      </c>
      <c r="C24" s="21">
        <v>1.7245978754423668E-6</v>
      </c>
      <c r="D24" s="22">
        <v>3.7474464738652059E-6</v>
      </c>
      <c r="E24" s="22">
        <v>6.9609873004787676E-6</v>
      </c>
      <c r="F24" s="22">
        <v>0.60464704746202746</v>
      </c>
      <c r="G24" s="22">
        <v>0.66114974262497261</v>
      </c>
      <c r="H24" s="22">
        <v>0.71319523885729286</v>
      </c>
      <c r="I24" s="22">
        <v>0.85387848901689556</v>
      </c>
      <c r="J24" s="22">
        <v>0.91879460944775326</v>
      </c>
      <c r="K24" s="23">
        <v>0.92591378670352364</v>
      </c>
    </row>
    <row r="26" spans="2:22" x14ac:dyDescent="0.3">
      <c r="B26" s="33" t="s">
        <v>97</v>
      </c>
      <c r="C26" s="30">
        <v>2020</v>
      </c>
      <c r="D26" s="27">
        <v>2025</v>
      </c>
      <c r="E26" s="27">
        <v>2030</v>
      </c>
      <c r="F26" s="27">
        <v>2035</v>
      </c>
      <c r="G26" s="27">
        <v>2040</v>
      </c>
      <c r="H26" s="27">
        <v>2045</v>
      </c>
      <c r="I26" s="27">
        <v>2050</v>
      </c>
      <c r="J26" s="27">
        <v>2055</v>
      </c>
      <c r="K26" s="28">
        <v>2060</v>
      </c>
    </row>
    <row r="27" spans="2:22" x14ac:dyDescent="0.3">
      <c r="B27" s="17" t="s">
        <v>118</v>
      </c>
      <c r="C27" s="29">
        <v>0</v>
      </c>
      <c r="D27" s="24">
        <v>7.0517850283499991E-11</v>
      </c>
      <c r="E27" s="24">
        <v>7.0205372941828026</v>
      </c>
      <c r="F27" s="24">
        <v>9.3904470924644858</v>
      </c>
      <c r="G27" s="24">
        <v>12.32162940463213</v>
      </c>
      <c r="H27" s="24">
        <v>17.484536499280214</v>
      </c>
      <c r="I27" s="24">
        <v>21.796001594553164</v>
      </c>
      <c r="J27" s="24">
        <v>21.90439142684744</v>
      </c>
      <c r="K27" s="25">
        <v>25.047985254935895</v>
      </c>
    </row>
    <row r="28" spans="2:22" x14ac:dyDescent="0.3">
      <c r="B28" s="19" t="s">
        <v>132</v>
      </c>
      <c r="C28" s="21">
        <v>0</v>
      </c>
      <c r="D28" s="22">
        <v>12.819457529225557</v>
      </c>
      <c r="E28" s="22">
        <v>25.084766293801632</v>
      </c>
      <c r="F28" s="22">
        <v>26.101652049793433</v>
      </c>
      <c r="G28" s="22">
        <v>27.312235020202202</v>
      </c>
      <c r="H28" s="22">
        <v>28.962725423065741</v>
      </c>
      <c r="I28" s="22">
        <v>30.345656502737377</v>
      </c>
      <c r="J28" s="22">
        <v>30.497773884823083</v>
      </c>
      <c r="K28" s="23">
        <v>31.127103187731688</v>
      </c>
    </row>
    <row r="31" spans="2:22" x14ac:dyDescent="0.3">
      <c r="C31" s="114" t="s">
        <v>87</v>
      </c>
      <c r="D31" s="115"/>
      <c r="E31" s="115"/>
      <c r="F31" s="115"/>
      <c r="G31" s="115"/>
      <c r="H31" s="115"/>
      <c r="I31" s="115"/>
      <c r="J31" s="115"/>
      <c r="K31" s="116"/>
    </row>
    <row r="32" spans="2:22" x14ac:dyDescent="0.3">
      <c r="B32" s="48" t="s">
        <v>88</v>
      </c>
      <c r="C32" s="27">
        <v>2020</v>
      </c>
      <c r="D32" s="27">
        <v>2025</v>
      </c>
      <c r="E32" s="27">
        <v>2030</v>
      </c>
      <c r="F32" s="27">
        <v>2035</v>
      </c>
      <c r="G32" s="27">
        <v>2040</v>
      </c>
      <c r="H32" s="27">
        <v>2045</v>
      </c>
      <c r="I32" s="27">
        <v>2050</v>
      </c>
      <c r="J32" s="27">
        <v>2055</v>
      </c>
      <c r="K32" s="28">
        <v>2060</v>
      </c>
    </row>
    <row r="33" spans="2:11" x14ac:dyDescent="0.3">
      <c r="B33" s="33" t="s">
        <v>73</v>
      </c>
      <c r="C33" s="66">
        <v>5.97194223859207</v>
      </c>
      <c r="D33" s="66">
        <v>21.344844520843303</v>
      </c>
      <c r="E33" s="66">
        <v>38.182149710275809</v>
      </c>
      <c r="F33" s="66">
        <v>51.687449389278783</v>
      </c>
      <c r="G33" s="66">
        <v>65.624520041650783</v>
      </c>
      <c r="H33" s="66">
        <v>77.713657863884009</v>
      </c>
      <c r="I33" s="66">
        <v>93.893685786378498</v>
      </c>
      <c r="J33" s="66">
        <v>107.54708083074905</v>
      </c>
      <c r="K33" s="67">
        <v>107.12579171634418</v>
      </c>
    </row>
    <row r="34" spans="2:11" x14ac:dyDescent="0.3">
      <c r="B34" s="44" t="s">
        <v>74</v>
      </c>
      <c r="C34" s="68">
        <v>0</v>
      </c>
      <c r="D34" s="68">
        <v>3.3798018512999995E-11</v>
      </c>
      <c r="E34" s="68">
        <v>3.4259653732100005E-10</v>
      </c>
      <c r="F34" s="68">
        <v>6.9952462457999998E-10</v>
      </c>
      <c r="G34" s="68">
        <v>9.8441309953699999E-10</v>
      </c>
      <c r="H34" s="68">
        <v>1.1570626902241918</v>
      </c>
      <c r="I34" s="68">
        <v>11.257614687118728</v>
      </c>
      <c r="J34" s="68">
        <v>11.257614693379821</v>
      </c>
      <c r="K34" s="69">
        <v>11.257614699465085</v>
      </c>
    </row>
    <row r="35" spans="2:11" x14ac:dyDescent="0.3">
      <c r="B35" s="78" t="s">
        <v>72</v>
      </c>
      <c r="C35" s="70">
        <v>5.97194223859207</v>
      </c>
      <c r="D35" s="70">
        <v>21.3448445208771</v>
      </c>
      <c r="E35" s="70">
        <v>38.182149710618404</v>
      </c>
      <c r="F35" s="70">
        <v>51.687449389978305</v>
      </c>
      <c r="G35" s="70">
        <v>65.624520042635197</v>
      </c>
      <c r="H35" s="70">
        <v>78.870720554108203</v>
      </c>
      <c r="I35" s="70">
        <v>105.15130047349723</v>
      </c>
      <c r="J35" s="70">
        <v>118.80469552412887</v>
      </c>
      <c r="K35" s="71">
        <v>118.38340641580926</v>
      </c>
    </row>
    <row r="36" spans="2:11" x14ac:dyDescent="0.3">
      <c r="B36" s="44" t="s">
        <v>69</v>
      </c>
      <c r="C36" s="68">
        <v>4.5457780203837457</v>
      </c>
      <c r="D36" s="68">
        <v>9.1058082147274497</v>
      </c>
      <c r="E36" s="68">
        <v>13.409349278797201</v>
      </c>
      <c r="F36" s="68">
        <v>22.502931647535906</v>
      </c>
      <c r="G36" s="68">
        <v>30.221807684954509</v>
      </c>
      <c r="H36" s="68">
        <v>38.897023831030495</v>
      </c>
      <c r="I36" s="68">
        <v>46.818676012757152</v>
      </c>
      <c r="J36" s="95">
        <v>46.80313033567846</v>
      </c>
      <c r="K36" s="69">
        <v>46.71680380600845</v>
      </c>
    </row>
    <row r="37" spans="2:11" x14ac:dyDescent="0.3">
      <c r="B37" s="44" t="s">
        <v>70</v>
      </c>
      <c r="C37" s="68">
        <v>2.0172086556820736</v>
      </c>
      <c r="D37" s="68">
        <v>2.2723765580125219</v>
      </c>
      <c r="E37" s="68">
        <v>2.5260870550763537</v>
      </c>
      <c r="F37" s="68">
        <v>8.453821665641911</v>
      </c>
      <c r="G37" s="68">
        <v>14.381556202164397</v>
      </c>
      <c r="H37" s="68">
        <v>20.30929080962099</v>
      </c>
      <c r="I37" s="68">
        <v>26.237025380222274</v>
      </c>
      <c r="J37" s="68">
        <v>25.867387580239654</v>
      </c>
      <c r="K37" s="69">
        <v>26.237025358701043</v>
      </c>
    </row>
    <row r="38" spans="2:11" x14ac:dyDescent="0.3">
      <c r="B38" s="78" t="s">
        <v>71</v>
      </c>
      <c r="C38" s="70">
        <v>6.5629866760658189</v>
      </c>
      <c r="D38" s="70">
        <v>11.378184772739971</v>
      </c>
      <c r="E38" s="70">
        <v>15.935436333873554</v>
      </c>
      <c r="F38" s="70">
        <v>30.956753313177817</v>
      </c>
      <c r="G38" s="70">
        <v>44.603363887118903</v>
      </c>
      <c r="H38" s="70">
        <v>59.206314640651485</v>
      </c>
      <c r="I38" s="70">
        <v>73.055701392979429</v>
      </c>
      <c r="J38" s="70">
        <v>72.670517915918111</v>
      </c>
      <c r="K38" s="71">
        <v>72.953829164709489</v>
      </c>
    </row>
    <row r="39" spans="2:11" x14ac:dyDescent="0.3">
      <c r="B39" s="44" t="s">
        <v>66</v>
      </c>
      <c r="C39" s="68">
        <v>34.788272598718017</v>
      </c>
      <c r="D39" s="68">
        <v>59.589533118767562</v>
      </c>
      <c r="E39" s="68">
        <v>84.41509608420624</v>
      </c>
      <c r="F39" s="68">
        <v>100.20555027293139</v>
      </c>
      <c r="G39" s="68">
        <v>115.50781663619171</v>
      </c>
      <c r="H39" s="68">
        <v>143.50544401474298</v>
      </c>
      <c r="I39" s="68">
        <v>160.06641387567126</v>
      </c>
      <c r="J39" s="68">
        <v>192.50149523454752</v>
      </c>
      <c r="K39" s="69">
        <v>230.88085381492797</v>
      </c>
    </row>
    <row r="40" spans="2:11" x14ac:dyDescent="0.3">
      <c r="B40" s="44" t="s">
        <v>76</v>
      </c>
      <c r="C40" s="68">
        <v>0</v>
      </c>
      <c r="D40" s="68">
        <v>6.9072818888946053</v>
      </c>
      <c r="E40" s="68">
        <v>22.61394063430992</v>
      </c>
      <c r="F40" s="68">
        <v>33.317729455303116</v>
      </c>
      <c r="G40" s="68">
        <v>43.844337753885625</v>
      </c>
      <c r="H40" s="68">
        <v>54.139248378789276</v>
      </c>
      <c r="I40" s="68">
        <v>62.259709706690792</v>
      </c>
      <c r="J40" s="68">
        <v>62.259709706675558</v>
      </c>
      <c r="K40" s="69">
        <v>62.259709706657283</v>
      </c>
    </row>
    <row r="41" spans="2:11" x14ac:dyDescent="0.3">
      <c r="B41" s="44" t="s">
        <v>75</v>
      </c>
      <c r="C41" s="68">
        <v>0</v>
      </c>
      <c r="D41" s="68">
        <v>2.7057364694444432</v>
      </c>
      <c r="E41" s="68">
        <v>3.6319526496054406</v>
      </c>
      <c r="F41" s="68">
        <v>7.1052633258145566</v>
      </c>
      <c r="G41" s="68">
        <v>10.666106534668121</v>
      </c>
      <c r="H41" s="68">
        <v>14.139417211585034</v>
      </c>
      <c r="I41" s="68">
        <v>17.977554437081359</v>
      </c>
      <c r="J41" s="68">
        <v>18.019998387711507</v>
      </c>
      <c r="K41" s="69">
        <v>18.019998387468693</v>
      </c>
    </row>
    <row r="42" spans="2:11" x14ac:dyDescent="0.3">
      <c r="B42" s="44" t="s">
        <v>37</v>
      </c>
      <c r="C42" s="72">
        <v>63.52559957044884</v>
      </c>
      <c r="D42" s="72">
        <v>63.525599789049885</v>
      </c>
      <c r="E42" s="72">
        <v>63.525599470019458</v>
      </c>
      <c r="F42" s="72">
        <v>63.525599680346339</v>
      </c>
      <c r="G42" s="72">
        <v>63.5255994601604</v>
      </c>
      <c r="H42" s="72">
        <v>63.525583781132013</v>
      </c>
      <c r="I42" s="72">
        <v>63.525586126669154</v>
      </c>
      <c r="J42" s="72">
        <v>63.525572174255593</v>
      </c>
      <c r="K42" s="73">
        <v>63.525519091438653</v>
      </c>
    </row>
    <row r="43" spans="2:11" x14ac:dyDescent="0.3">
      <c r="B43" s="20" t="s">
        <v>35</v>
      </c>
      <c r="C43" s="74">
        <v>7.5937610677679972</v>
      </c>
      <c r="D43" s="74">
        <v>8.0083513092743956</v>
      </c>
      <c r="E43" s="74">
        <v>8.0083513092743956</v>
      </c>
      <c r="F43" s="74">
        <v>8.0083513092743956</v>
      </c>
      <c r="G43" s="74">
        <v>8.0083513092743956</v>
      </c>
      <c r="H43" s="74">
        <v>8.0083513092743956</v>
      </c>
      <c r="I43" s="74">
        <v>8.0083513092743956</v>
      </c>
      <c r="J43" s="74">
        <v>8.0083513092743956</v>
      </c>
      <c r="K43" s="75">
        <v>8.0083513092743956</v>
      </c>
    </row>
    <row r="44" spans="2:11" x14ac:dyDescent="0.3">
      <c r="B44" s="45" t="s">
        <v>36</v>
      </c>
      <c r="C44" s="22">
        <v>118.44256215159274</v>
      </c>
      <c r="D44" s="22">
        <v>173.45953186904796</v>
      </c>
      <c r="E44" s="22">
        <v>236.31252619190741</v>
      </c>
      <c r="F44" s="22">
        <v>294.80669674682593</v>
      </c>
      <c r="G44" s="22">
        <v>351.78009562393436</v>
      </c>
      <c r="H44" s="22">
        <v>421.39507989028334</v>
      </c>
      <c r="I44" s="22">
        <v>490.04461732186365</v>
      </c>
      <c r="J44" s="22">
        <v>535.79034025251156</v>
      </c>
      <c r="K44" s="23">
        <v>574.0316678902858</v>
      </c>
    </row>
    <row r="46" spans="2:11" x14ac:dyDescent="0.3">
      <c r="B46" t="s">
        <v>146</v>
      </c>
    </row>
    <row r="48" spans="2:11" x14ac:dyDescent="0.3">
      <c r="B48" t="s">
        <v>147</v>
      </c>
    </row>
    <row r="49" spans="2:2" x14ac:dyDescent="0.3">
      <c r="B49" t="s">
        <v>148</v>
      </c>
    </row>
    <row r="50" spans="2:2" x14ac:dyDescent="0.3">
      <c r="B50" t="s">
        <v>149</v>
      </c>
    </row>
    <row r="73" spans="27:34" x14ac:dyDescent="0.3">
      <c r="AA73" s="8"/>
      <c r="AB73" s="8"/>
      <c r="AC73" s="8"/>
      <c r="AD73" s="8"/>
      <c r="AE73" s="8"/>
      <c r="AF73" s="8"/>
      <c r="AG73" s="8"/>
      <c r="AH73" s="8"/>
    </row>
  </sheetData>
  <mergeCells count="4">
    <mergeCell ref="N13:V13"/>
    <mergeCell ref="N2:V2"/>
    <mergeCell ref="C31:K31"/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AD1D-90E9-4CEC-80A3-92B32F5383D3}">
  <sheetPr>
    <tabColor theme="6"/>
  </sheetPr>
  <dimension ref="B2:V28"/>
  <sheetViews>
    <sheetView zoomScale="55" zoomScaleNormal="55" workbookViewId="0">
      <selection activeCell="L39" sqref="L39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8" customWidth="1"/>
    <col min="4" max="4" width="23" customWidth="1"/>
    <col min="5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24.5546875" bestFit="1" customWidth="1"/>
    <col min="13" max="13" width="33.5546875" bestFit="1" customWidth="1"/>
  </cols>
  <sheetData>
    <row r="2" spans="2:22" x14ac:dyDescent="0.3">
      <c r="C2" s="111" t="s">
        <v>93</v>
      </c>
      <c r="D2" s="112"/>
      <c r="E2" s="112"/>
      <c r="F2" s="112"/>
      <c r="G2" s="112"/>
      <c r="H2" s="112"/>
      <c r="I2" s="112"/>
      <c r="J2" s="112"/>
      <c r="K2" s="113"/>
      <c r="L2" s="98"/>
      <c r="M2" t="s">
        <v>127</v>
      </c>
      <c r="N2" s="111" t="s">
        <v>93</v>
      </c>
      <c r="O2" s="112"/>
      <c r="P2" s="112"/>
      <c r="Q2" s="112"/>
      <c r="R2" s="112"/>
      <c r="S2" s="112"/>
      <c r="T2" s="112"/>
      <c r="U2" s="112"/>
      <c r="V2" s="113"/>
    </row>
    <row r="3" spans="2:22" x14ac:dyDescent="0.3">
      <c r="B3" s="106" t="s">
        <v>117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106" t="s">
        <v>117</v>
      </c>
      <c r="N3" s="30">
        <v>2020</v>
      </c>
      <c r="O3" s="27">
        <v>2025</v>
      </c>
      <c r="P3" s="27">
        <v>2030</v>
      </c>
      <c r="Q3" s="27">
        <v>2035</v>
      </c>
      <c r="R3" s="27">
        <v>2040</v>
      </c>
      <c r="S3" s="27">
        <v>2045</v>
      </c>
      <c r="T3" s="27">
        <v>2050</v>
      </c>
      <c r="U3" s="27">
        <v>2055</v>
      </c>
      <c r="V3" s="28">
        <v>2060</v>
      </c>
    </row>
    <row r="4" spans="2:22" x14ac:dyDescent="0.3">
      <c r="B4" s="46" t="s">
        <v>102</v>
      </c>
      <c r="C4" s="97">
        <v>0</v>
      </c>
      <c r="D4" s="99">
        <v>5.1157650462408046</v>
      </c>
      <c r="E4" s="99">
        <v>8.341824717682135</v>
      </c>
      <c r="F4" s="99">
        <v>8.5685906549700235</v>
      </c>
      <c r="G4" s="99">
        <v>8.3148319366635199</v>
      </c>
      <c r="H4" s="99">
        <v>8.0556897593207779</v>
      </c>
      <c r="I4" s="99">
        <v>7.4347821432029937</v>
      </c>
      <c r="J4" s="99">
        <v>7.4347943510652925</v>
      </c>
      <c r="K4" s="100">
        <v>7.434856620105541</v>
      </c>
      <c r="M4" s="80" t="s">
        <v>119</v>
      </c>
      <c r="N4" s="54">
        <f>C4+C5</f>
        <v>48.491996159341383</v>
      </c>
      <c r="O4" s="55">
        <f t="shared" ref="O4:V4" si="0">D4+D5</f>
        <v>40.931267899516207</v>
      </c>
      <c r="P4" s="55">
        <f t="shared" si="0"/>
        <v>33.37082486285847</v>
      </c>
      <c r="Q4" s="55">
        <f t="shared" si="0"/>
        <v>28.564789777534251</v>
      </c>
      <c r="R4" s="55">
        <f t="shared" si="0"/>
        <v>23.758826028464622</v>
      </c>
      <c r="S4" s="55">
        <f t="shared" si="0"/>
        <v>20.140884140136222</v>
      </c>
      <c r="T4" s="55">
        <f t="shared" si="0"/>
        <v>16.522971948373957</v>
      </c>
      <c r="U4" s="55">
        <f t="shared" si="0"/>
        <v>16.522988149604522</v>
      </c>
      <c r="V4" s="79">
        <f t="shared" si="0"/>
        <v>16.523048429372803</v>
      </c>
    </row>
    <row r="5" spans="2:22" x14ac:dyDescent="0.3">
      <c r="B5" s="16" t="s">
        <v>103</v>
      </c>
      <c r="C5" s="101">
        <v>48.491996159341383</v>
      </c>
      <c r="D5" s="107">
        <v>35.815502853275405</v>
      </c>
      <c r="E5" s="107">
        <v>25.029000145176333</v>
      </c>
      <c r="F5" s="107">
        <v>19.996199122564228</v>
      </c>
      <c r="G5" s="107">
        <v>15.443994091801102</v>
      </c>
      <c r="H5" s="107">
        <v>12.085194380815443</v>
      </c>
      <c r="I5" s="107">
        <v>9.0881898051709644</v>
      </c>
      <c r="J5" s="107">
        <v>9.0881937985392316</v>
      </c>
      <c r="K5" s="102">
        <v>9.0881918092672631</v>
      </c>
      <c r="M5" s="81" t="s">
        <v>120</v>
      </c>
      <c r="N5" s="53">
        <f>C6+C7+C8+C9</f>
        <v>12.280996511604465</v>
      </c>
      <c r="O5" s="56">
        <f t="shared" ref="O5:V5" si="1">D6+D7+D8+D9</f>
        <v>24.081777750943097</v>
      </c>
      <c r="P5" s="56">
        <f t="shared" si="1"/>
        <v>35.893793725654838</v>
      </c>
      <c r="Q5" s="56">
        <f t="shared" si="1"/>
        <v>36.605765179572003</v>
      </c>
      <c r="R5" s="56">
        <f t="shared" si="1"/>
        <v>37.315002720806277</v>
      </c>
      <c r="S5" s="56">
        <f t="shared" si="1"/>
        <v>35.411098610518913</v>
      </c>
      <c r="T5" s="56">
        <f t="shared" si="1"/>
        <v>33.457747653593671</v>
      </c>
      <c r="U5" s="56">
        <f t="shared" si="1"/>
        <v>33.363497799084939</v>
      </c>
      <c r="V5" s="57">
        <f t="shared" si="1"/>
        <v>33.352601216208825</v>
      </c>
    </row>
    <row r="6" spans="2:22" x14ac:dyDescent="0.3">
      <c r="B6" s="16" t="s">
        <v>110</v>
      </c>
      <c r="C6" s="101">
        <v>0</v>
      </c>
      <c r="D6" s="107">
        <v>2.7991056912858512</v>
      </c>
      <c r="E6" s="107">
        <v>7.7407740451634268</v>
      </c>
      <c r="F6" s="107">
        <v>9.3932535523880514</v>
      </c>
      <c r="G6" s="107">
        <v>11.077270163716744</v>
      </c>
      <c r="H6" s="107">
        <v>11.966049727460998</v>
      </c>
      <c r="I6" s="107">
        <v>12.691670428017558</v>
      </c>
      <c r="J6" s="107">
        <v>12.693835911304069</v>
      </c>
      <c r="K6" s="102">
        <v>12.694769439139078</v>
      </c>
      <c r="M6" s="81" t="s">
        <v>121</v>
      </c>
      <c r="N6" s="53">
        <f t="shared" ref="N6:V6" si="2">SUM(C10:C13)</f>
        <v>117.93597600011594</v>
      </c>
      <c r="O6" s="56">
        <f t="shared" si="2"/>
        <v>109.94143445860163</v>
      </c>
      <c r="P6" s="56">
        <f t="shared" si="2"/>
        <v>101.97292091599284</v>
      </c>
      <c r="Q6" s="56">
        <f t="shared" si="2"/>
        <v>96.30443311812283</v>
      </c>
      <c r="R6" s="56">
        <f t="shared" si="2"/>
        <v>90.634635484073328</v>
      </c>
      <c r="S6" s="56">
        <f t="shared" si="2"/>
        <v>86.6398030873534</v>
      </c>
      <c r="T6" s="56">
        <f t="shared" si="2"/>
        <v>82.643880619851529</v>
      </c>
      <c r="U6" s="56">
        <f t="shared" si="2"/>
        <v>82.64396878178465</v>
      </c>
      <c r="V6" s="57">
        <f t="shared" si="2"/>
        <v>82.645423621006557</v>
      </c>
    </row>
    <row r="7" spans="2:22" x14ac:dyDescent="0.3">
      <c r="B7" s="16" t="s">
        <v>111</v>
      </c>
      <c r="C7" s="101">
        <v>12.280996511604465</v>
      </c>
      <c r="D7" s="107">
        <v>19.576468758812652</v>
      </c>
      <c r="E7" s="107">
        <v>23.18737392960826</v>
      </c>
      <c r="F7" s="107">
        <v>21.866149355921937</v>
      </c>
      <c r="G7" s="107">
        <v>20.515527561883207</v>
      </c>
      <c r="H7" s="107">
        <v>17.894589960111794</v>
      </c>
      <c r="I7" s="107">
        <v>15.463263686974875</v>
      </c>
      <c r="J7" s="107">
        <v>15.463245005830503</v>
      </c>
      <c r="K7" s="102">
        <v>15.463236055501985</v>
      </c>
      <c r="M7" s="81" t="s">
        <v>122</v>
      </c>
      <c r="N7" s="53">
        <f t="shared" ref="N7:V7" si="3">C14+C15</f>
        <v>25.811986001152157</v>
      </c>
      <c r="O7" s="56">
        <f t="shared" si="3"/>
        <v>25.595533588314627</v>
      </c>
      <c r="P7" s="56">
        <f t="shared" si="3"/>
        <v>25.379109216930438</v>
      </c>
      <c r="Q7" s="56">
        <f t="shared" si="3"/>
        <v>27.10686228296009</v>
      </c>
      <c r="R7" s="56">
        <f t="shared" si="3"/>
        <v>28.834590865810213</v>
      </c>
      <c r="S7" s="56">
        <f t="shared" si="3"/>
        <v>30.292325097301259</v>
      </c>
      <c r="T7" s="56">
        <f t="shared" si="3"/>
        <v>31.750049098103979</v>
      </c>
      <c r="U7" s="56">
        <f t="shared" si="3"/>
        <v>31.750063475237091</v>
      </c>
      <c r="V7" s="57">
        <f t="shared" si="3"/>
        <v>31.750151753520669</v>
      </c>
    </row>
    <row r="8" spans="2:22" x14ac:dyDescent="0.3">
      <c r="B8" s="16" t="s">
        <v>144</v>
      </c>
      <c r="C8" s="101">
        <v>0</v>
      </c>
      <c r="D8" s="107">
        <v>0.21370268994072292</v>
      </c>
      <c r="E8" s="107">
        <v>1.244301571560358</v>
      </c>
      <c r="F8" s="107">
        <v>1.6085319236256888</v>
      </c>
      <c r="G8" s="107">
        <v>2.0087382999045307</v>
      </c>
      <c r="H8" s="107">
        <v>2.2263837107500248</v>
      </c>
      <c r="I8" s="107">
        <v>2.392635721961649</v>
      </c>
      <c r="J8" s="107">
        <v>2.349269836356628</v>
      </c>
      <c r="K8" s="102">
        <v>2.3454548730684976</v>
      </c>
      <c r="M8" s="81" t="s">
        <v>123</v>
      </c>
      <c r="N8" s="53">
        <f t="shared" ref="N8:V8" si="4">C16+C17</f>
        <v>0.32384198842582212</v>
      </c>
      <c r="O8" s="56">
        <f t="shared" si="4"/>
        <v>10.090479599470417</v>
      </c>
      <c r="P8" s="56">
        <f t="shared" si="4"/>
        <v>19.856940244152977</v>
      </c>
      <c r="Q8" s="56">
        <f t="shared" si="4"/>
        <v>36.772775494364815</v>
      </c>
      <c r="R8" s="56">
        <f t="shared" si="4"/>
        <v>53.679811066885506</v>
      </c>
      <c r="S8" s="56">
        <f t="shared" si="4"/>
        <v>70.581735897897545</v>
      </c>
      <c r="T8" s="56">
        <f t="shared" si="4"/>
        <v>87.478072515484911</v>
      </c>
      <c r="U8" s="56">
        <f t="shared" si="4"/>
        <v>87.479139165641357</v>
      </c>
      <c r="V8" s="57">
        <f t="shared" si="4"/>
        <v>87.482690131485271</v>
      </c>
    </row>
    <row r="9" spans="2:22" x14ac:dyDescent="0.3">
      <c r="B9" s="16" t="s">
        <v>145</v>
      </c>
      <c r="C9" s="101">
        <v>0</v>
      </c>
      <c r="D9" s="107">
        <v>1.4925006109038694</v>
      </c>
      <c r="E9" s="107">
        <v>3.7213441793227919</v>
      </c>
      <c r="F9" s="107">
        <v>3.7378303476363235</v>
      </c>
      <c r="G9" s="107">
        <v>3.7134666953018001</v>
      </c>
      <c r="H9" s="107">
        <v>3.3240752121960928</v>
      </c>
      <c r="I9" s="107">
        <v>2.9101778166395889</v>
      </c>
      <c r="J9" s="107">
        <v>2.8571470455937442</v>
      </c>
      <c r="K9" s="102">
        <v>2.8491408484992635</v>
      </c>
      <c r="M9" s="81" t="s">
        <v>124</v>
      </c>
      <c r="N9" s="53">
        <f t="shared" ref="N9:V9" si="5">C18+C19</f>
        <v>127.4017550000211</v>
      </c>
      <c r="O9" s="56">
        <f t="shared" si="5"/>
        <v>143.24287199999932</v>
      </c>
      <c r="P9" s="56">
        <f t="shared" si="5"/>
        <v>159.08398900001919</v>
      </c>
      <c r="Q9" s="56">
        <f t="shared" si="5"/>
        <v>153.95399099997908</v>
      </c>
      <c r="R9" s="56">
        <f t="shared" si="5"/>
        <v>148.82398599999345</v>
      </c>
      <c r="S9" s="56">
        <f t="shared" si="5"/>
        <v>143.69398799991387</v>
      </c>
      <c r="T9" s="56">
        <f t="shared" si="5"/>
        <v>138.56398800003183</v>
      </c>
      <c r="U9" s="56">
        <f t="shared" si="5"/>
        <v>138.56398800003183</v>
      </c>
      <c r="V9" s="57">
        <f t="shared" si="5"/>
        <v>138.56398800003183</v>
      </c>
    </row>
    <row r="10" spans="2:22" x14ac:dyDescent="0.3">
      <c r="B10" s="16" t="s">
        <v>104</v>
      </c>
      <c r="C10" s="101">
        <v>0</v>
      </c>
      <c r="D10" s="107">
        <v>10.986546937803286</v>
      </c>
      <c r="E10" s="107">
        <v>19.305392206235844</v>
      </c>
      <c r="F10" s="107">
        <v>18.048502328072519</v>
      </c>
      <c r="G10" s="107">
        <v>16.896163669776126</v>
      </c>
      <c r="H10" s="107">
        <v>15.9746107361361</v>
      </c>
      <c r="I10" s="107">
        <v>15.053079064443653</v>
      </c>
      <c r="J10" s="107">
        <v>15.053122056788091</v>
      </c>
      <c r="K10" s="102">
        <v>15.053899336188984</v>
      </c>
      <c r="M10" s="81" t="s">
        <v>126</v>
      </c>
      <c r="N10" s="53">
        <f t="shared" ref="N10:V10" si="6">C20</f>
        <v>135.43197799998015</v>
      </c>
      <c r="O10" s="56">
        <f t="shared" si="6"/>
        <v>136.78736900011191</v>
      </c>
      <c r="P10" s="56">
        <f t="shared" si="6"/>
        <v>134.90276900001169</v>
      </c>
      <c r="Q10" s="56">
        <f t="shared" si="6"/>
        <v>147.40377100013586</v>
      </c>
      <c r="R10" s="56">
        <f t="shared" si="6"/>
        <v>157.74476600010175</v>
      </c>
      <c r="S10" s="56">
        <f t="shared" si="6"/>
        <v>168.08576899998349</v>
      </c>
      <c r="T10" s="56">
        <f t="shared" si="6"/>
        <v>177.670768999995</v>
      </c>
      <c r="U10" s="56">
        <f t="shared" si="6"/>
        <v>179.50676899999752</v>
      </c>
      <c r="V10" s="57">
        <f t="shared" si="6"/>
        <v>179.50677000009284</v>
      </c>
    </row>
    <row r="11" spans="2:22" x14ac:dyDescent="0.3">
      <c r="B11" s="16" t="s">
        <v>105</v>
      </c>
      <c r="C11" s="101">
        <v>27.431989000045188</v>
      </c>
      <c r="D11" s="107">
        <v>13.454088999997246</v>
      </c>
      <c r="E11" s="107">
        <v>2.1491880000015215</v>
      </c>
      <c r="F11" s="107">
        <v>1.5724669999988143</v>
      </c>
      <c r="G11" s="107">
        <v>0.89098800000119471</v>
      </c>
      <c r="H11" s="107">
        <v>0.84238699999952948</v>
      </c>
      <c r="I11" s="107">
        <v>0.79378700000061375</v>
      </c>
      <c r="J11" s="107">
        <v>0.79378799999940497</v>
      </c>
      <c r="K11" s="102">
        <v>0.79378999999976696</v>
      </c>
      <c r="M11" s="82" t="s">
        <v>125</v>
      </c>
      <c r="N11" s="58">
        <f t="shared" ref="N11:V11" si="7">C21+C22</f>
        <v>0</v>
      </c>
      <c r="O11" s="59">
        <f t="shared" si="7"/>
        <v>17.323591255805507</v>
      </c>
      <c r="P11" s="59">
        <f t="shared" si="7"/>
        <v>43.385545389168158</v>
      </c>
      <c r="Q11" s="59">
        <f t="shared" si="7"/>
        <v>47.962296138186375</v>
      </c>
      <c r="R11" s="59">
        <f t="shared" si="7"/>
        <v>53.559276249776119</v>
      </c>
      <c r="S11" s="59">
        <f t="shared" si="7"/>
        <v>62.766570165332375</v>
      </c>
      <c r="T11" s="59">
        <f t="shared" si="7"/>
        <v>70.461700131473705</v>
      </c>
      <c r="U11" s="59">
        <f t="shared" si="7"/>
        <v>70.813736907662872</v>
      </c>
      <c r="V11" s="60">
        <f t="shared" si="7"/>
        <v>75.912281679280511</v>
      </c>
    </row>
    <row r="12" spans="2:22" x14ac:dyDescent="0.3">
      <c r="B12" s="16" t="s">
        <v>106</v>
      </c>
      <c r="C12" s="101">
        <v>0</v>
      </c>
      <c r="D12" s="107">
        <v>17.072009520790651</v>
      </c>
      <c r="E12" s="107">
        <v>24.120751709755581</v>
      </c>
      <c r="F12" s="107">
        <v>24.504354790043461</v>
      </c>
      <c r="G12" s="107">
        <v>25.462494814317953</v>
      </c>
      <c r="H12" s="107">
        <v>25.800938351196773</v>
      </c>
      <c r="I12" s="107">
        <v>26.685826555418402</v>
      </c>
      <c r="J12" s="107">
        <v>26.685871724969601</v>
      </c>
      <c r="K12" s="102">
        <v>26.686547284816083</v>
      </c>
      <c r="M12" s="31"/>
    </row>
    <row r="13" spans="2:22" x14ac:dyDescent="0.3">
      <c r="B13" s="16" t="s">
        <v>107</v>
      </c>
      <c r="C13" s="101">
        <v>90.503987000070751</v>
      </c>
      <c r="D13" s="107">
        <v>68.428789000010454</v>
      </c>
      <c r="E13" s="107">
        <v>56.397588999999897</v>
      </c>
      <c r="F13" s="107">
        <v>52.179109000008047</v>
      </c>
      <c r="G13" s="107">
        <v>47.384988999978049</v>
      </c>
      <c r="H13" s="107">
        <v>44.021867000020997</v>
      </c>
      <c r="I13" s="107">
        <v>40.111187999988864</v>
      </c>
      <c r="J13" s="107">
        <v>40.111187000027563</v>
      </c>
      <c r="K13" s="102">
        <v>40.111187000001721</v>
      </c>
      <c r="M13" s="48" t="s">
        <v>92</v>
      </c>
      <c r="N13" s="89">
        <f>SUM(N4:N11)</f>
        <v>467.67852966064106</v>
      </c>
      <c r="O13" s="84">
        <f t="shared" ref="O13:V13" si="8">SUM(O4:O11)</f>
        <v>507.99432555276275</v>
      </c>
      <c r="P13" s="84">
        <f t="shared" si="8"/>
        <v>553.84589235478859</v>
      </c>
      <c r="Q13" s="84">
        <f t="shared" si="8"/>
        <v>574.67468399085533</v>
      </c>
      <c r="R13" s="84">
        <f t="shared" si="8"/>
        <v>594.35089441591117</v>
      </c>
      <c r="S13" s="84">
        <f t="shared" si="8"/>
        <v>617.61217399843702</v>
      </c>
      <c r="T13" s="84">
        <f t="shared" si="8"/>
        <v>638.54917896690858</v>
      </c>
      <c r="U13" s="84">
        <f t="shared" si="8"/>
        <v>640.64415127904476</v>
      </c>
      <c r="V13" s="85">
        <f t="shared" si="8"/>
        <v>645.73695483099937</v>
      </c>
    </row>
    <row r="14" spans="2:22" x14ac:dyDescent="0.3">
      <c r="B14" s="16" t="s">
        <v>112</v>
      </c>
      <c r="C14" s="101">
        <v>0</v>
      </c>
      <c r="D14" s="107">
        <v>3.1990475900575333</v>
      </c>
      <c r="E14" s="107">
        <v>6.3441242175705597</v>
      </c>
      <c r="F14" s="107">
        <v>8.1312732840718418</v>
      </c>
      <c r="G14" s="107">
        <v>10.09120286583124</v>
      </c>
      <c r="H14" s="107">
        <v>12.11593809861977</v>
      </c>
      <c r="I14" s="107">
        <v>14.286461097866193</v>
      </c>
      <c r="J14" s="107">
        <v>14.28647547636109</v>
      </c>
      <c r="K14" s="102">
        <v>14.286561753233622</v>
      </c>
      <c r="M14" s="31"/>
      <c r="N14" s="32"/>
    </row>
    <row r="15" spans="2:22" x14ac:dyDescent="0.3">
      <c r="B15" s="16" t="s">
        <v>113</v>
      </c>
      <c r="C15" s="101">
        <v>25.811986001152157</v>
      </c>
      <c r="D15" s="107">
        <v>22.396485998257095</v>
      </c>
      <c r="E15" s="107">
        <v>19.034984999359878</v>
      </c>
      <c r="F15" s="107">
        <v>18.975588998888249</v>
      </c>
      <c r="G15" s="107">
        <v>18.743387999978975</v>
      </c>
      <c r="H15" s="107">
        <v>18.17638699868149</v>
      </c>
      <c r="I15" s="107">
        <v>17.463588000237788</v>
      </c>
      <c r="J15" s="107">
        <v>17.463587998876001</v>
      </c>
      <c r="K15" s="102">
        <v>17.463590000287045</v>
      </c>
      <c r="M15" s="31"/>
      <c r="N15" s="32"/>
    </row>
    <row r="16" spans="2:22" x14ac:dyDescent="0.3">
      <c r="B16" s="16" t="s">
        <v>108</v>
      </c>
      <c r="C16" s="101">
        <v>3.8776676327725211E-2</v>
      </c>
      <c r="D16" s="107">
        <v>3.0228614485061751</v>
      </c>
      <c r="E16" s="107">
        <v>6.9417601388974299</v>
      </c>
      <c r="F16" s="107">
        <v>14.694644777512929</v>
      </c>
      <c r="G16" s="107">
        <v>26.817814001985379</v>
      </c>
      <c r="H16" s="107">
        <v>42.321294546601351</v>
      </c>
      <c r="I16" s="107">
        <v>61.204609927026809</v>
      </c>
      <c r="J16" s="107">
        <v>61.205674577827082</v>
      </c>
      <c r="K16" s="102">
        <v>61.209228537142167</v>
      </c>
      <c r="M16" s="31"/>
    </row>
    <row r="17" spans="2:22" x14ac:dyDescent="0.3">
      <c r="B17" s="16" t="s">
        <v>109</v>
      </c>
      <c r="C17" s="101">
        <v>0.28506531209809693</v>
      </c>
      <c r="D17" s="107">
        <v>7.0676181509642406</v>
      </c>
      <c r="E17" s="107">
        <v>12.915180105255548</v>
      </c>
      <c r="F17" s="107">
        <v>22.078130716851884</v>
      </c>
      <c r="G17" s="107">
        <v>26.861997064900127</v>
      </c>
      <c r="H17" s="107">
        <v>28.260441351296201</v>
      </c>
      <c r="I17" s="107">
        <v>26.273462588458099</v>
      </c>
      <c r="J17" s="107">
        <v>26.273464587814267</v>
      </c>
      <c r="K17" s="102">
        <v>26.273461594343097</v>
      </c>
      <c r="M17" t="s">
        <v>128</v>
      </c>
      <c r="N17" s="111" t="s">
        <v>93</v>
      </c>
      <c r="O17" s="112"/>
      <c r="P17" s="112"/>
      <c r="Q17" s="112"/>
      <c r="R17" s="112"/>
      <c r="S17" s="112"/>
      <c r="T17" s="112"/>
      <c r="U17" s="112"/>
      <c r="V17" s="113"/>
    </row>
    <row r="18" spans="2:22" x14ac:dyDescent="0.3">
      <c r="B18" s="16" t="s">
        <v>114</v>
      </c>
      <c r="C18" s="101">
        <v>25.480347999999172</v>
      </c>
      <c r="D18" s="107">
        <v>42.972859000030851</v>
      </c>
      <c r="E18" s="107">
        <v>63.633594999961986</v>
      </c>
      <c r="F18" s="107">
        <v>65.430446000014058</v>
      </c>
      <c r="G18" s="107">
        <v>66.97079300003206</v>
      </c>
      <c r="H18" s="107">
        <v>68.254644999962949</v>
      </c>
      <c r="I18" s="107">
        <v>69.281994000015914</v>
      </c>
      <c r="J18" s="107">
        <v>69.281994000015914</v>
      </c>
      <c r="K18" s="102">
        <v>69.281994000015914</v>
      </c>
      <c r="M18" s="106" t="s">
        <v>117</v>
      </c>
      <c r="N18" s="30">
        <v>2020</v>
      </c>
      <c r="O18" s="27">
        <v>2025</v>
      </c>
      <c r="P18" s="27">
        <v>2030</v>
      </c>
      <c r="Q18" s="27">
        <v>2035</v>
      </c>
      <c r="R18" s="27">
        <v>2040</v>
      </c>
      <c r="S18" s="27">
        <v>2045</v>
      </c>
      <c r="T18" s="27">
        <v>2050</v>
      </c>
      <c r="U18" s="27">
        <v>2055</v>
      </c>
      <c r="V18" s="28">
        <v>2060</v>
      </c>
    </row>
    <row r="19" spans="2:22" x14ac:dyDescent="0.3">
      <c r="B19" s="16" t="s">
        <v>115</v>
      </c>
      <c r="C19" s="101">
        <v>101.92140700002193</v>
      </c>
      <c r="D19" s="107">
        <v>100.27001299996847</v>
      </c>
      <c r="E19" s="107">
        <v>95.450394000057216</v>
      </c>
      <c r="F19" s="107">
        <v>88.523544999965026</v>
      </c>
      <c r="G19" s="107">
        <v>81.853192999961379</v>
      </c>
      <c r="H19" s="107">
        <v>75.43934299995091</v>
      </c>
      <c r="I19" s="107">
        <v>69.281994000015914</v>
      </c>
      <c r="J19" s="107">
        <v>69.281994000015914</v>
      </c>
      <c r="K19" s="102">
        <v>69.281994000015914</v>
      </c>
      <c r="M19" s="80" t="s">
        <v>62</v>
      </c>
      <c r="N19" s="54">
        <f>C4+C6+C8</f>
        <v>0</v>
      </c>
      <c r="O19" s="55">
        <f t="shared" ref="O19:V19" si="9">D4+D6+D8</f>
        <v>8.1285734274673782</v>
      </c>
      <c r="P19" s="55">
        <f t="shared" si="9"/>
        <v>17.32690033440592</v>
      </c>
      <c r="Q19" s="55">
        <f t="shared" si="9"/>
        <v>19.570376130983764</v>
      </c>
      <c r="R19" s="55">
        <f t="shared" si="9"/>
        <v>21.400840400284793</v>
      </c>
      <c r="S19" s="55">
        <f t="shared" si="9"/>
        <v>22.2481231975318</v>
      </c>
      <c r="T19" s="55">
        <f t="shared" si="9"/>
        <v>22.5190882931822</v>
      </c>
      <c r="U19" s="55">
        <f t="shared" si="9"/>
        <v>22.477900098725989</v>
      </c>
      <c r="V19" s="79">
        <f t="shared" si="9"/>
        <v>22.475080932313116</v>
      </c>
    </row>
    <row r="20" spans="2:22" x14ac:dyDescent="0.3">
      <c r="B20" s="16" t="s">
        <v>116</v>
      </c>
      <c r="C20" s="101">
        <v>135.43197799998015</v>
      </c>
      <c r="D20" s="107">
        <v>136.78736900011191</v>
      </c>
      <c r="E20" s="107">
        <v>134.90276900001169</v>
      </c>
      <c r="F20" s="107">
        <v>147.40377100013586</v>
      </c>
      <c r="G20" s="107">
        <v>157.74476600010175</v>
      </c>
      <c r="H20" s="107">
        <v>168.08576899998349</v>
      </c>
      <c r="I20" s="107">
        <v>177.670768999995</v>
      </c>
      <c r="J20" s="107">
        <v>179.50676899999752</v>
      </c>
      <c r="K20" s="102">
        <v>179.50677000009284</v>
      </c>
      <c r="M20" s="81" t="s">
        <v>112</v>
      </c>
      <c r="N20" s="53">
        <f>C14</f>
        <v>0</v>
      </c>
      <c r="O20" s="56">
        <f t="shared" ref="O20:V20" si="10">D14</f>
        <v>3.1990475900575333</v>
      </c>
      <c r="P20" s="56">
        <f t="shared" si="10"/>
        <v>6.3441242175705597</v>
      </c>
      <c r="Q20" s="56">
        <f t="shared" si="10"/>
        <v>8.1312732840718418</v>
      </c>
      <c r="R20" s="56">
        <f t="shared" si="10"/>
        <v>10.09120286583124</v>
      </c>
      <c r="S20" s="56">
        <f t="shared" si="10"/>
        <v>12.11593809861977</v>
      </c>
      <c r="T20" s="56">
        <f t="shared" si="10"/>
        <v>14.286461097866193</v>
      </c>
      <c r="U20" s="56">
        <f t="shared" si="10"/>
        <v>14.28647547636109</v>
      </c>
      <c r="V20" s="57">
        <f t="shared" si="10"/>
        <v>14.286561753233622</v>
      </c>
    </row>
    <row r="21" spans="2:22" x14ac:dyDescent="0.3">
      <c r="B21" s="16" t="s">
        <v>118</v>
      </c>
      <c r="C21" s="101">
        <v>0</v>
      </c>
      <c r="D21" s="107">
        <v>9.5294392274999985E-11</v>
      </c>
      <c r="E21" s="107">
        <v>9.4872125597064905</v>
      </c>
      <c r="F21" s="107">
        <v>12.68979336819525</v>
      </c>
      <c r="G21" s="107">
        <v>16.650850546800175</v>
      </c>
      <c r="H21" s="107">
        <v>23.627752026054345</v>
      </c>
      <c r="I21" s="107">
        <v>29.454056208855626</v>
      </c>
      <c r="J21" s="107">
        <v>29.600528955199245</v>
      </c>
      <c r="K21" s="102">
        <v>33.848628722886346</v>
      </c>
      <c r="M21" s="81" t="s">
        <v>129</v>
      </c>
      <c r="N21" s="53">
        <f>C10+C12</f>
        <v>0</v>
      </c>
      <c r="O21" s="56">
        <f t="shared" ref="O21:V21" si="11">D10+D12</f>
        <v>28.058556458593937</v>
      </c>
      <c r="P21" s="56">
        <f t="shared" si="11"/>
        <v>43.426143915991425</v>
      </c>
      <c r="Q21" s="56">
        <f t="shared" si="11"/>
        <v>42.55285711811598</v>
      </c>
      <c r="R21" s="56">
        <f t="shared" si="11"/>
        <v>42.358658484094079</v>
      </c>
      <c r="S21" s="56">
        <f t="shared" si="11"/>
        <v>41.775549087332877</v>
      </c>
      <c r="T21" s="56">
        <f t="shared" si="11"/>
        <v>41.738905619862052</v>
      </c>
      <c r="U21" s="56">
        <f t="shared" si="11"/>
        <v>41.738993781757692</v>
      </c>
      <c r="V21" s="57">
        <f t="shared" si="11"/>
        <v>41.740446621005063</v>
      </c>
    </row>
    <row r="22" spans="2:22" x14ac:dyDescent="0.3">
      <c r="B22" s="26" t="s">
        <v>132</v>
      </c>
      <c r="C22" s="103">
        <v>0</v>
      </c>
      <c r="D22" s="104">
        <v>17.323591255710213</v>
      </c>
      <c r="E22" s="104">
        <v>33.898332829461665</v>
      </c>
      <c r="F22" s="104">
        <v>35.272502769991128</v>
      </c>
      <c r="G22" s="104">
        <v>36.908425702975947</v>
      </c>
      <c r="H22" s="104">
        <v>39.13881813927803</v>
      </c>
      <c r="I22" s="104">
        <v>41.00764392261808</v>
      </c>
      <c r="J22" s="104">
        <v>41.213207952463627</v>
      </c>
      <c r="K22" s="105">
        <v>42.063652956394172</v>
      </c>
      <c r="M22" s="81" t="s">
        <v>130</v>
      </c>
      <c r="N22" s="53">
        <f>C16</f>
        <v>3.8776676327725211E-2</v>
      </c>
      <c r="O22" s="56">
        <f t="shared" ref="O22:V22" si="12">D16</f>
        <v>3.0228614485061751</v>
      </c>
      <c r="P22" s="56">
        <f t="shared" si="12"/>
        <v>6.9417601388974299</v>
      </c>
      <c r="Q22" s="56">
        <f t="shared" si="12"/>
        <v>14.694644777512929</v>
      </c>
      <c r="R22" s="56">
        <f t="shared" si="12"/>
        <v>26.817814001985379</v>
      </c>
      <c r="S22" s="56">
        <f t="shared" si="12"/>
        <v>42.321294546601351</v>
      </c>
      <c r="T22" s="56">
        <f t="shared" si="12"/>
        <v>61.204609927026809</v>
      </c>
      <c r="U22" s="56">
        <f t="shared" si="12"/>
        <v>61.205674577827082</v>
      </c>
      <c r="V22" s="57">
        <f t="shared" si="12"/>
        <v>61.209228537142167</v>
      </c>
    </row>
    <row r="23" spans="2:22" x14ac:dyDescent="0.3">
      <c r="M23" s="81" t="s">
        <v>114</v>
      </c>
      <c r="N23" s="53">
        <f>C18</f>
        <v>25.480347999999172</v>
      </c>
      <c r="O23" s="56">
        <f t="shared" ref="O23:V23" si="13">D18</f>
        <v>42.972859000030851</v>
      </c>
      <c r="P23" s="56">
        <f t="shared" si="13"/>
        <v>63.633594999961986</v>
      </c>
      <c r="Q23" s="56">
        <f t="shared" si="13"/>
        <v>65.430446000014058</v>
      </c>
      <c r="R23" s="56">
        <f t="shared" si="13"/>
        <v>66.97079300003206</v>
      </c>
      <c r="S23" s="56">
        <f t="shared" si="13"/>
        <v>68.254644999962949</v>
      </c>
      <c r="T23" s="56">
        <f t="shared" si="13"/>
        <v>69.281994000015914</v>
      </c>
      <c r="U23" s="56">
        <f t="shared" si="13"/>
        <v>69.281994000015914</v>
      </c>
      <c r="V23" s="57">
        <f t="shared" si="13"/>
        <v>69.281994000015914</v>
      </c>
    </row>
    <row r="24" spans="2:22" x14ac:dyDescent="0.3">
      <c r="B24" s="33" t="s">
        <v>140</v>
      </c>
      <c r="C24" s="30">
        <v>2020</v>
      </c>
      <c r="D24" s="27">
        <v>2025</v>
      </c>
      <c r="E24" s="27">
        <v>2030</v>
      </c>
      <c r="F24" s="27">
        <v>2035</v>
      </c>
      <c r="G24" s="27">
        <v>2040</v>
      </c>
      <c r="H24" s="27">
        <v>2045</v>
      </c>
      <c r="I24" s="27">
        <v>2050</v>
      </c>
      <c r="J24" s="27">
        <v>2055</v>
      </c>
      <c r="K24" s="28">
        <v>2060</v>
      </c>
      <c r="M24" s="81" t="s">
        <v>131</v>
      </c>
      <c r="N24" s="53">
        <f>C5+C7+C11+C13+C15+C17+C19+C20+C9</f>
        <v>442.15940498431405</v>
      </c>
      <c r="O24" s="56">
        <f t="shared" ref="O24:V24" si="14">D5+D7+D11+D13+D15+D17+D19+D20+D9</f>
        <v>405.28883637230132</v>
      </c>
      <c r="P24" s="56">
        <f t="shared" si="14"/>
        <v>372.7878233587931</v>
      </c>
      <c r="Q24" s="56">
        <f t="shared" si="14"/>
        <v>376.33279054197033</v>
      </c>
      <c r="R24" s="56">
        <f t="shared" si="14"/>
        <v>373.15230941390757</v>
      </c>
      <c r="S24" s="56">
        <f t="shared" si="14"/>
        <v>368.13005390305591</v>
      </c>
      <c r="T24" s="56">
        <f t="shared" si="14"/>
        <v>359.0564198974817</v>
      </c>
      <c r="U24" s="56">
        <f t="shared" si="14"/>
        <v>360.83937643669418</v>
      </c>
      <c r="V24" s="57">
        <f t="shared" si="14"/>
        <v>360.83136130800887</v>
      </c>
    </row>
    <row r="25" spans="2:22" ht="15" customHeight="1" x14ac:dyDescent="0.3">
      <c r="B25" s="17" t="s">
        <v>64</v>
      </c>
      <c r="C25" s="29">
        <v>3.7743826903459561</v>
      </c>
      <c r="D25" s="24">
        <v>3.8007558093956448</v>
      </c>
      <c r="E25" s="24">
        <v>4.7840810402501832</v>
      </c>
      <c r="F25" s="24">
        <v>10.073802033951113</v>
      </c>
      <c r="G25" s="24">
        <v>11.353998274357036</v>
      </c>
      <c r="H25" s="24">
        <v>12.312718104330511</v>
      </c>
      <c r="I25" s="24">
        <v>13.064016662853481</v>
      </c>
      <c r="J25" s="24">
        <v>13.411391162316821</v>
      </c>
      <c r="K25" s="25">
        <v>13.692041824793138</v>
      </c>
      <c r="M25" s="81" t="str">
        <f>B21</f>
        <v>Electrolyseurs optimisés</v>
      </c>
      <c r="N25" s="53">
        <f>C21</f>
        <v>0</v>
      </c>
      <c r="O25" s="56">
        <f t="shared" ref="O25:V26" si="15">D21</f>
        <v>9.5294392274999985E-11</v>
      </c>
      <c r="P25" s="56">
        <f t="shared" si="15"/>
        <v>9.4872125597064905</v>
      </c>
      <c r="Q25" s="56">
        <f t="shared" si="15"/>
        <v>12.68979336819525</v>
      </c>
      <c r="R25" s="56">
        <f t="shared" si="15"/>
        <v>16.650850546800175</v>
      </c>
      <c r="S25" s="56">
        <f t="shared" si="15"/>
        <v>23.627752026054345</v>
      </c>
      <c r="T25" s="56">
        <f t="shared" si="15"/>
        <v>29.454056208855626</v>
      </c>
      <c r="U25" s="56">
        <f t="shared" si="15"/>
        <v>29.600528955199245</v>
      </c>
      <c r="V25" s="57">
        <f t="shared" si="15"/>
        <v>33.848628722886346</v>
      </c>
    </row>
    <row r="26" spans="2:22" ht="15" customHeight="1" x14ac:dyDescent="0.3">
      <c r="B26" s="19" t="s">
        <v>63</v>
      </c>
      <c r="C26" s="21">
        <v>6.4211925519276197E-7</v>
      </c>
      <c r="D26" s="22">
        <v>7.8196575902599393E-7</v>
      </c>
      <c r="E26" s="22">
        <v>1.6950684348777501E-6</v>
      </c>
      <c r="F26" s="22">
        <v>0.71693721556444556</v>
      </c>
      <c r="G26" s="22">
        <v>0.78338732760429286</v>
      </c>
      <c r="H26" s="22">
        <v>0.84480487720914077</v>
      </c>
      <c r="I26" s="22">
        <v>1.0111346882469052</v>
      </c>
      <c r="J26" s="22">
        <v>1.0884009461868831</v>
      </c>
      <c r="K26" s="23">
        <v>1.0969278359143562</v>
      </c>
      <c r="M26" s="82" t="str">
        <f>B22</f>
        <v>Electrolyseurs quasi-base</v>
      </c>
      <c r="N26" s="58">
        <f>C22</f>
        <v>0</v>
      </c>
      <c r="O26" s="59">
        <f t="shared" si="15"/>
        <v>17.323591255710213</v>
      </c>
      <c r="P26" s="59">
        <f t="shared" si="15"/>
        <v>33.898332829461665</v>
      </c>
      <c r="Q26" s="59">
        <f t="shared" si="15"/>
        <v>35.272502769991128</v>
      </c>
      <c r="R26" s="59">
        <f t="shared" si="15"/>
        <v>36.908425702975947</v>
      </c>
      <c r="S26" s="59">
        <f t="shared" si="15"/>
        <v>39.13881813927803</v>
      </c>
      <c r="T26" s="59">
        <f t="shared" si="15"/>
        <v>41.00764392261808</v>
      </c>
      <c r="U26" s="59">
        <f t="shared" si="15"/>
        <v>41.213207952463627</v>
      </c>
      <c r="V26" s="60">
        <f t="shared" si="15"/>
        <v>42.063652956394172</v>
      </c>
    </row>
    <row r="27" spans="2:22" ht="15" customHeight="1" x14ac:dyDescent="0.3"/>
    <row r="28" spans="2:22" ht="15" customHeight="1" x14ac:dyDescent="0.3">
      <c r="M28" s="47" t="s">
        <v>142</v>
      </c>
      <c r="N28" s="89">
        <v>0</v>
      </c>
      <c r="O28" s="84">
        <v>0.81918485837462995</v>
      </c>
      <c r="P28" s="84">
        <v>2.4274007622152203</v>
      </c>
      <c r="Q28" s="84">
        <v>2.6495888719102099</v>
      </c>
      <c r="R28" s="84">
        <v>2.8649712253585298</v>
      </c>
      <c r="S28" s="84">
        <v>2.9181223961717202</v>
      </c>
      <c r="T28" s="84">
        <v>3.1478509279249303</v>
      </c>
      <c r="U28" s="84">
        <v>3.5832924456520199</v>
      </c>
      <c r="V28" s="85">
        <v>3.6239377578727203</v>
      </c>
    </row>
  </sheetData>
  <mergeCells count="3">
    <mergeCell ref="C2:K2"/>
    <mergeCell ref="N2:V2"/>
    <mergeCell ref="N17:V1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B1:K24"/>
  <sheetViews>
    <sheetView zoomScale="55" zoomScaleNormal="55" workbookViewId="0">
      <selection activeCell="D10" sqref="D10"/>
    </sheetView>
  </sheetViews>
  <sheetFormatPr baseColWidth="10" defaultRowHeight="14.4" x14ac:dyDescent="0.3"/>
  <cols>
    <col min="1" max="1" width="3.77734375" customWidth="1"/>
    <col min="2" max="2" width="49.21875" customWidth="1"/>
    <col min="3" max="3" width="17" customWidth="1"/>
  </cols>
  <sheetData>
    <row r="1" spans="2:11" x14ac:dyDescent="0.3">
      <c r="B1" s="11"/>
      <c r="C1" s="10"/>
      <c r="D1" s="10"/>
      <c r="E1" s="10"/>
      <c r="F1" s="10"/>
      <c r="G1" s="10"/>
      <c r="H1" s="10"/>
      <c r="I1" s="10"/>
      <c r="J1" s="10"/>
      <c r="K1" s="10"/>
    </row>
    <row r="2" spans="2:11" x14ac:dyDescent="0.3">
      <c r="B2" s="34" t="s">
        <v>135</v>
      </c>
      <c r="C2" s="30">
        <v>2020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  <c r="J2" s="27">
        <v>2055</v>
      </c>
      <c r="K2" s="28">
        <v>2060</v>
      </c>
    </row>
    <row r="3" spans="2:11" x14ac:dyDescent="0.3">
      <c r="B3" s="35" t="s">
        <v>49</v>
      </c>
      <c r="C3" s="37">
        <v>99.107907124589403</v>
      </c>
      <c r="D3" s="38">
        <v>118.260493521296</v>
      </c>
      <c r="E3" s="38">
        <v>121.991801389272</v>
      </c>
      <c r="F3" s="38">
        <v>126.10786526231699</v>
      </c>
      <c r="G3" s="38">
        <v>127.515069270661</v>
      </c>
      <c r="H3" s="38">
        <v>129.35830977906801</v>
      </c>
      <c r="I3" s="38">
        <v>131.742108839042</v>
      </c>
      <c r="J3" s="38">
        <v>136.61992191495</v>
      </c>
      <c r="K3" s="39">
        <v>166.81483097949399</v>
      </c>
    </row>
    <row r="4" spans="2:11" x14ac:dyDescent="0.3">
      <c r="B4" s="36" t="s">
        <v>48</v>
      </c>
      <c r="C4" s="40">
        <v>17.318972873733699</v>
      </c>
      <c r="D4" s="41">
        <v>24.320667825410197</v>
      </c>
      <c r="E4" s="41">
        <v>40.400810200472996</v>
      </c>
      <c r="F4" s="41">
        <v>59.563095093075205</v>
      </c>
      <c r="G4" s="41">
        <v>82.183982992801205</v>
      </c>
      <c r="H4" s="41">
        <v>106.92988923600299</v>
      </c>
      <c r="I4" s="41">
        <v>141.55119319213799</v>
      </c>
      <c r="J4" s="41">
        <v>161.474784069707</v>
      </c>
      <c r="K4" s="42">
        <v>159.78537787866</v>
      </c>
    </row>
    <row r="5" spans="2:11" x14ac:dyDescent="0.3">
      <c r="B5" s="34" t="s">
        <v>50</v>
      </c>
      <c r="C5" s="40">
        <f>C3-C4</f>
        <v>81.788934250855704</v>
      </c>
      <c r="D5" s="41">
        <f t="shared" ref="D5:K5" si="0">D3-D4</f>
        <v>93.939825695885801</v>
      </c>
      <c r="E5" s="41">
        <f t="shared" si="0"/>
        <v>81.590991188798995</v>
      </c>
      <c r="F5" s="41">
        <f t="shared" si="0"/>
        <v>66.544770169241787</v>
      </c>
      <c r="G5" s="41">
        <f t="shared" si="0"/>
        <v>45.331086277859796</v>
      </c>
      <c r="H5" s="41">
        <f t="shared" si="0"/>
        <v>22.428420543065016</v>
      </c>
      <c r="I5" s="41">
        <f t="shared" si="0"/>
        <v>-9.809084353095983</v>
      </c>
      <c r="J5" s="41">
        <f t="shared" si="0"/>
        <v>-24.854862154757001</v>
      </c>
      <c r="K5" s="42">
        <f t="shared" si="0"/>
        <v>7.0294531008339902</v>
      </c>
    </row>
    <row r="8" spans="2:11" x14ac:dyDescent="0.3">
      <c r="C8" s="111" t="s">
        <v>94</v>
      </c>
      <c r="D8" s="112"/>
      <c r="E8" s="112"/>
      <c r="F8" s="112"/>
      <c r="G8" s="112"/>
      <c r="H8" s="112"/>
      <c r="I8" s="112"/>
      <c r="J8" s="112"/>
      <c r="K8" s="113"/>
    </row>
    <row r="9" spans="2:11" x14ac:dyDescent="0.3">
      <c r="B9" s="48" t="s">
        <v>48</v>
      </c>
      <c r="C9" s="27">
        <v>2020</v>
      </c>
      <c r="D9" s="27">
        <v>2025</v>
      </c>
      <c r="E9" s="27">
        <v>2030</v>
      </c>
      <c r="F9" s="27">
        <v>2035</v>
      </c>
      <c r="G9" s="27">
        <v>2040</v>
      </c>
      <c r="H9" s="27">
        <v>2045</v>
      </c>
      <c r="I9" s="27">
        <v>2050</v>
      </c>
      <c r="J9" s="27">
        <v>2055</v>
      </c>
      <c r="K9" s="28">
        <v>2060</v>
      </c>
    </row>
    <row r="10" spans="2:11" x14ac:dyDescent="0.3">
      <c r="B10" s="17" t="s">
        <v>51</v>
      </c>
      <c r="C10" s="90">
        <v>4.1000000000000005</v>
      </c>
      <c r="D10" s="66">
        <v>5.548</v>
      </c>
      <c r="E10" s="66">
        <v>7</v>
      </c>
      <c r="F10" s="66">
        <v>9</v>
      </c>
      <c r="G10" s="66">
        <v>11</v>
      </c>
      <c r="H10" s="66">
        <v>13</v>
      </c>
      <c r="I10" s="66">
        <v>15.000000000000002</v>
      </c>
      <c r="J10" s="66">
        <v>17</v>
      </c>
      <c r="K10" s="67">
        <v>19</v>
      </c>
    </row>
    <row r="11" spans="2:11" x14ac:dyDescent="0.3">
      <c r="B11" s="18" t="s">
        <v>52</v>
      </c>
      <c r="C11" s="91">
        <v>2.6</v>
      </c>
      <c r="D11" s="68">
        <v>3.8000000000000003</v>
      </c>
      <c r="E11" s="68">
        <v>5</v>
      </c>
      <c r="F11" s="68">
        <v>6.25</v>
      </c>
      <c r="G11" s="68">
        <v>7.5000000000000009</v>
      </c>
      <c r="H11" s="68">
        <v>8.75</v>
      </c>
      <c r="I11" s="68">
        <v>10</v>
      </c>
      <c r="J11" s="68">
        <v>11.25</v>
      </c>
      <c r="K11" s="69">
        <v>12.5</v>
      </c>
    </row>
    <row r="12" spans="2:11" x14ac:dyDescent="0.3">
      <c r="B12" s="18" t="s">
        <v>95</v>
      </c>
      <c r="C12" s="91">
        <v>1.31</v>
      </c>
      <c r="D12" s="68">
        <v>1.6540000000000001</v>
      </c>
      <c r="E12" s="68">
        <v>2</v>
      </c>
      <c r="F12" s="68">
        <v>2.5</v>
      </c>
      <c r="G12" s="68">
        <v>3</v>
      </c>
      <c r="H12" s="68">
        <v>3.5</v>
      </c>
      <c r="I12" s="68">
        <v>4</v>
      </c>
      <c r="J12" s="68">
        <v>4.5</v>
      </c>
      <c r="K12" s="69">
        <v>5</v>
      </c>
    </row>
    <row r="13" spans="2:11" x14ac:dyDescent="0.3">
      <c r="B13" s="18" t="s">
        <v>96</v>
      </c>
      <c r="C13" s="91">
        <v>1.3</v>
      </c>
      <c r="D13" s="68">
        <v>1.3</v>
      </c>
      <c r="E13" s="68">
        <v>1.3</v>
      </c>
      <c r="F13" s="68">
        <v>1.9750000000000001</v>
      </c>
      <c r="G13" s="68">
        <v>2.6500000000000004</v>
      </c>
      <c r="H13" s="68">
        <v>3.3250000000000002</v>
      </c>
      <c r="I13" s="68">
        <v>4</v>
      </c>
      <c r="J13" s="68">
        <v>4.6750000000000007</v>
      </c>
      <c r="K13" s="69">
        <v>5.3500000000000005</v>
      </c>
    </row>
    <row r="14" spans="2:11" x14ac:dyDescent="0.3">
      <c r="B14" s="18" t="s">
        <v>53</v>
      </c>
      <c r="C14" s="92">
        <v>2</v>
      </c>
      <c r="D14" s="93">
        <v>4.5</v>
      </c>
      <c r="E14" s="93">
        <v>7</v>
      </c>
      <c r="F14" s="93">
        <v>8.25</v>
      </c>
      <c r="G14" s="93">
        <v>9.5</v>
      </c>
      <c r="H14" s="93">
        <v>10.75</v>
      </c>
      <c r="I14" s="93">
        <v>12</v>
      </c>
      <c r="J14" s="93">
        <v>13.25</v>
      </c>
      <c r="K14" s="94">
        <v>14.500000000000002</v>
      </c>
    </row>
    <row r="15" spans="2:11" x14ac:dyDescent="0.3">
      <c r="B15" s="45" t="s">
        <v>36</v>
      </c>
      <c r="C15" s="59">
        <f>SUM(C10:C14)</f>
        <v>11.310000000000002</v>
      </c>
      <c r="D15" s="59">
        <f t="shared" ref="D15:K15" si="1">SUM(D10:D14)</f>
        <v>16.802</v>
      </c>
      <c r="E15" s="59">
        <f t="shared" si="1"/>
        <v>22.3</v>
      </c>
      <c r="F15" s="59">
        <f t="shared" si="1"/>
        <v>27.975000000000001</v>
      </c>
      <c r="G15" s="59">
        <f t="shared" si="1"/>
        <v>33.65</v>
      </c>
      <c r="H15" s="59">
        <f t="shared" si="1"/>
        <v>39.325000000000003</v>
      </c>
      <c r="I15" s="59">
        <f t="shared" si="1"/>
        <v>45</v>
      </c>
      <c r="J15" s="59">
        <f t="shared" si="1"/>
        <v>50.674999999999997</v>
      </c>
      <c r="K15" s="60">
        <f t="shared" si="1"/>
        <v>56.35</v>
      </c>
    </row>
    <row r="17" spans="2:11" x14ac:dyDescent="0.3">
      <c r="C17" s="111" t="s">
        <v>94</v>
      </c>
      <c r="D17" s="112"/>
      <c r="E17" s="112"/>
      <c r="F17" s="112"/>
      <c r="G17" s="112"/>
      <c r="H17" s="112"/>
      <c r="I17" s="112"/>
      <c r="J17" s="112"/>
      <c r="K17" s="113"/>
    </row>
    <row r="18" spans="2:11" x14ac:dyDescent="0.3">
      <c r="B18" s="48" t="s">
        <v>49</v>
      </c>
      <c r="C18" s="27">
        <v>2020</v>
      </c>
      <c r="D18" s="27">
        <v>2025</v>
      </c>
      <c r="E18" s="27">
        <v>2030</v>
      </c>
      <c r="F18" s="27">
        <v>2035</v>
      </c>
      <c r="G18" s="27">
        <v>2040</v>
      </c>
      <c r="H18" s="27">
        <v>2045</v>
      </c>
      <c r="I18" s="27">
        <v>2050</v>
      </c>
      <c r="J18" s="27">
        <v>2055</v>
      </c>
      <c r="K18" s="28">
        <v>2060</v>
      </c>
    </row>
    <row r="19" spans="2:11" x14ac:dyDescent="0.3">
      <c r="B19" s="17" t="s">
        <v>51</v>
      </c>
      <c r="C19" s="90">
        <v>5.48</v>
      </c>
      <c r="D19" s="66">
        <v>6.9280000000000008</v>
      </c>
      <c r="E19" s="66">
        <v>8.3800000000000008</v>
      </c>
      <c r="F19" s="66">
        <v>10.38</v>
      </c>
      <c r="G19" s="66">
        <v>12.38</v>
      </c>
      <c r="H19" s="66">
        <v>14.38</v>
      </c>
      <c r="I19" s="66">
        <v>16.380000000000003</v>
      </c>
      <c r="J19" s="66">
        <v>18.380000000000003</v>
      </c>
      <c r="K19" s="67">
        <v>20.380000000000003</v>
      </c>
    </row>
    <row r="20" spans="2:11" x14ac:dyDescent="0.3">
      <c r="B20" s="18" t="s">
        <v>52</v>
      </c>
      <c r="C20" s="91">
        <v>2.8000000000000003</v>
      </c>
      <c r="D20" s="68">
        <v>4</v>
      </c>
      <c r="E20" s="68">
        <v>5.2</v>
      </c>
      <c r="F20" s="68">
        <v>6.45</v>
      </c>
      <c r="G20" s="68">
        <v>7.7</v>
      </c>
      <c r="H20" s="68">
        <v>8.9500000000000011</v>
      </c>
      <c r="I20" s="68">
        <v>10.200000000000001</v>
      </c>
      <c r="J20" s="68">
        <v>11.450000000000001</v>
      </c>
      <c r="K20" s="69">
        <v>12.700000000000001</v>
      </c>
    </row>
    <row r="21" spans="2:11" x14ac:dyDescent="0.3">
      <c r="B21" s="18" t="s">
        <v>95</v>
      </c>
      <c r="C21" s="91">
        <v>3.2</v>
      </c>
      <c r="D21" s="68">
        <v>3.544</v>
      </c>
      <c r="E21" s="68">
        <v>3.89</v>
      </c>
      <c r="F21" s="68">
        <v>4.3900000000000006</v>
      </c>
      <c r="G21" s="68">
        <v>4.8900000000000006</v>
      </c>
      <c r="H21" s="68">
        <v>5.3900000000000006</v>
      </c>
      <c r="I21" s="68">
        <v>5.8900000000000006</v>
      </c>
      <c r="J21" s="68">
        <v>6.3900000000000006</v>
      </c>
      <c r="K21" s="69">
        <v>6.8900000000000006</v>
      </c>
    </row>
    <row r="22" spans="2:11" x14ac:dyDescent="0.3">
      <c r="B22" s="18" t="s">
        <v>96</v>
      </c>
      <c r="C22" s="91">
        <v>3.1500000000000004</v>
      </c>
      <c r="D22" s="68">
        <v>3.1500000000000004</v>
      </c>
      <c r="E22" s="68">
        <v>3.1500000000000004</v>
      </c>
      <c r="F22" s="68">
        <v>3.8250000000000002</v>
      </c>
      <c r="G22" s="68">
        <v>4.5</v>
      </c>
      <c r="H22" s="68">
        <v>5.1750000000000007</v>
      </c>
      <c r="I22" s="68">
        <v>5.8500000000000005</v>
      </c>
      <c r="J22" s="68">
        <v>6.5250000000000004</v>
      </c>
      <c r="K22" s="69">
        <v>7.2</v>
      </c>
    </row>
    <row r="23" spans="2:11" x14ac:dyDescent="0.3">
      <c r="B23" s="18" t="s">
        <v>53</v>
      </c>
      <c r="C23" s="92">
        <v>2</v>
      </c>
      <c r="D23" s="93">
        <v>4.5</v>
      </c>
      <c r="E23" s="93">
        <v>7</v>
      </c>
      <c r="F23" s="93">
        <v>8.25</v>
      </c>
      <c r="G23" s="93">
        <v>9.5</v>
      </c>
      <c r="H23" s="93">
        <v>10.75</v>
      </c>
      <c r="I23" s="93">
        <v>12</v>
      </c>
      <c r="J23" s="93">
        <v>13.25</v>
      </c>
      <c r="K23" s="94">
        <v>14.500000000000002</v>
      </c>
    </row>
    <row r="24" spans="2:11" x14ac:dyDescent="0.3">
      <c r="B24" s="45" t="s">
        <v>36</v>
      </c>
      <c r="C24" s="59">
        <f t="shared" ref="C24:K24" si="2">SUM(C19:C23)</f>
        <v>16.630000000000003</v>
      </c>
      <c r="D24" s="59">
        <f t="shared" si="2"/>
        <v>22.122</v>
      </c>
      <c r="E24" s="59">
        <f t="shared" si="2"/>
        <v>27.620000000000005</v>
      </c>
      <c r="F24" s="59">
        <f t="shared" si="2"/>
        <v>33.295000000000002</v>
      </c>
      <c r="G24" s="59">
        <f t="shared" si="2"/>
        <v>38.97</v>
      </c>
      <c r="H24" s="59">
        <f t="shared" si="2"/>
        <v>44.645000000000003</v>
      </c>
      <c r="I24" s="59">
        <f t="shared" si="2"/>
        <v>50.320000000000007</v>
      </c>
      <c r="J24" s="59">
        <f t="shared" si="2"/>
        <v>55.995000000000005</v>
      </c>
      <c r="K24" s="60">
        <f t="shared" si="2"/>
        <v>61.670000000000009</v>
      </c>
    </row>
  </sheetData>
  <mergeCells count="2">
    <mergeCell ref="C8:K8"/>
    <mergeCell ref="C17:K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B1:K4"/>
  <sheetViews>
    <sheetView zoomScale="70" zoomScaleNormal="70" workbookViewId="0">
      <selection activeCell="E7" sqref="E7"/>
    </sheetView>
  </sheetViews>
  <sheetFormatPr baseColWidth="10" defaultRowHeight="14.4" x14ac:dyDescent="0.3"/>
  <cols>
    <col min="1" max="1" width="3" customWidth="1"/>
    <col min="2" max="2" width="26.5546875" bestFit="1" customWidth="1"/>
    <col min="4" max="4" width="16" customWidth="1"/>
    <col min="5" max="5" width="14.77734375" customWidth="1"/>
    <col min="6" max="6" width="18.21875" customWidth="1"/>
    <col min="7" max="7" width="14.21875" customWidth="1"/>
    <col min="8" max="8" width="16" customWidth="1"/>
    <col min="21" max="21" width="17" customWidth="1"/>
  </cols>
  <sheetData>
    <row r="1" spans="2:11" x14ac:dyDescent="0.3">
      <c r="F1" s="9"/>
      <c r="G1" s="8"/>
    </row>
    <row r="2" spans="2:11" x14ac:dyDescent="0.3">
      <c r="C2" s="111" t="s">
        <v>134</v>
      </c>
      <c r="D2" s="112"/>
      <c r="E2" s="112"/>
      <c r="F2" s="112"/>
      <c r="G2" s="112"/>
      <c r="H2" s="112"/>
      <c r="I2" s="112"/>
      <c r="J2" s="112"/>
      <c r="K2" s="113"/>
    </row>
    <row r="3" spans="2:11" x14ac:dyDescent="0.3">
      <c r="B3" s="52"/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</row>
    <row r="4" spans="2:11" x14ac:dyDescent="0.3">
      <c r="B4" s="45" t="s">
        <v>36</v>
      </c>
      <c r="C4" s="108">
        <v>6.9187906878295499E-7</v>
      </c>
      <c r="D4" s="109">
        <v>2.9825130923029873E-3</v>
      </c>
      <c r="E4" s="109">
        <v>0.18840114350098341</v>
      </c>
      <c r="F4" s="109">
        <v>1.3629602974226835</v>
      </c>
      <c r="G4" s="109">
        <v>2.3884880181976635</v>
      </c>
      <c r="H4" s="109">
        <v>3.8547031046340994</v>
      </c>
      <c r="I4" s="109">
        <v>6.4104025925258075</v>
      </c>
      <c r="J4" s="109">
        <v>9.5625442329652053</v>
      </c>
      <c r="K4" s="110">
        <v>11.530709745440642</v>
      </c>
    </row>
  </sheetData>
  <mergeCells count="1"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4:J7"/>
  <sheetViews>
    <sheetView zoomScale="55" zoomScaleNormal="55" workbookViewId="0">
      <selection activeCell="K13" sqref="K13"/>
    </sheetView>
  </sheetViews>
  <sheetFormatPr baseColWidth="10" defaultRowHeight="14.4" x14ac:dyDescent="0.3"/>
  <cols>
    <col min="1" max="1" width="18.77734375" bestFit="1" customWidth="1"/>
  </cols>
  <sheetData>
    <row r="4" spans="1:10" x14ac:dyDescent="0.3">
      <c r="B4" s="111" t="s">
        <v>137</v>
      </c>
      <c r="C4" s="112"/>
      <c r="D4" s="112"/>
      <c r="E4" s="112"/>
      <c r="F4" s="112"/>
      <c r="G4" s="112"/>
      <c r="H4" s="112"/>
      <c r="I4" s="112"/>
      <c r="J4" s="113"/>
    </row>
    <row r="5" spans="1:10" x14ac:dyDescent="0.3">
      <c r="B5" s="30">
        <v>2020</v>
      </c>
      <c r="C5" s="27">
        <v>2025</v>
      </c>
      <c r="D5" s="27">
        <v>2030</v>
      </c>
      <c r="E5" s="27">
        <v>2035</v>
      </c>
      <c r="F5" s="27">
        <v>2040</v>
      </c>
      <c r="G5" s="27">
        <v>2045</v>
      </c>
      <c r="H5" s="27">
        <v>2050</v>
      </c>
      <c r="I5" s="27">
        <v>2055</v>
      </c>
      <c r="J5" s="28">
        <v>2060</v>
      </c>
    </row>
    <row r="6" spans="1:10" x14ac:dyDescent="0.3">
      <c r="A6" s="80" t="s">
        <v>136</v>
      </c>
      <c r="B6" s="24">
        <v>30.033377163000001</v>
      </c>
      <c r="C6" s="24">
        <v>39.733621898000003</v>
      </c>
      <c r="D6" s="24">
        <v>41.380457188000001</v>
      </c>
      <c r="E6" s="24">
        <v>46.709706431000001</v>
      </c>
      <c r="F6" s="24">
        <v>55.546122763</v>
      </c>
      <c r="G6" s="24">
        <v>58.26256163</v>
      </c>
      <c r="H6" s="24">
        <v>63.443186726</v>
      </c>
      <c r="I6" s="24">
        <v>71.891083941000005</v>
      </c>
      <c r="J6" s="25">
        <v>69.282444018999996</v>
      </c>
    </row>
    <row r="7" spans="1:10" x14ac:dyDescent="0.3">
      <c r="A7" s="82" t="s">
        <v>138</v>
      </c>
      <c r="B7" s="22">
        <v>30.822283823999999</v>
      </c>
      <c r="C7" s="22">
        <v>41.561297488999998</v>
      </c>
      <c r="D7" s="22">
        <v>43.089038821999999</v>
      </c>
      <c r="E7" s="22">
        <v>48.361047374000002</v>
      </c>
      <c r="F7" s="22">
        <v>56.588631434</v>
      </c>
      <c r="G7" s="22">
        <v>58.714641356000001</v>
      </c>
      <c r="H7" s="22">
        <v>63.415721642000001</v>
      </c>
      <c r="I7" s="22">
        <v>71.700130576000006</v>
      </c>
      <c r="J7" s="23">
        <v>69.264823804000002</v>
      </c>
    </row>
  </sheetData>
  <mergeCells count="1">
    <mergeCell ref="B4:J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0"/>
  <sheetViews>
    <sheetView workbookViewId="0">
      <selection activeCell="F17" sqref="F17"/>
    </sheetView>
  </sheetViews>
  <sheetFormatPr baseColWidth="10" defaultRowHeight="14.4" x14ac:dyDescent="0.3"/>
  <cols>
    <col min="1" max="1" width="48.21875" customWidth="1"/>
    <col min="3" max="3" width="13.5546875" bestFit="1" customWidth="1"/>
    <col min="4" max="5" width="12.5546875" bestFit="1" customWidth="1"/>
    <col min="6" max="6" width="11.77734375" bestFit="1" customWidth="1"/>
    <col min="7" max="7" width="13.5546875" bestFit="1" customWidth="1"/>
    <col min="8" max="8" width="12.5546875" bestFit="1" customWidth="1"/>
    <col min="9" max="9" width="11.77734375" bestFit="1" customWidth="1"/>
    <col min="10" max="11" width="12.5546875" bestFit="1" customWidth="1"/>
    <col min="12" max="12" width="11.77734375" bestFit="1" customWidth="1"/>
    <col min="13" max="15" width="12.5546875" bestFit="1" customWidth="1"/>
  </cols>
  <sheetData>
    <row r="1" spans="1:28" x14ac:dyDescent="0.3">
      <c r="C1" s="1" t="s">
        <v>39</v>
      </c>
      <c r="D1" s="1" t="s">
        <v>40</v>
      </c>
      <c r="E1" s="1" t="s">
        <v>0</v>
      </c>
      <c r="F1" s="1" t="s">
        <v>7</v>
      </c>
      <c r="G1" s="1" t="s">
        <v>23</v>
      </c>
      <c r="H1" s="1" t="s">
        <v>41</v>
      </c>
      <c r="I1" s="1" t="s">
        <v>8</v>
      </c>
      <c r="J1" s="1" t="s">
        <v>42</v>
      </c>
      <c r="K1" s="1" t="s">
        <v>1</v>
      </c>
      <c r="L1" s="1" t="s">
        <v>43</v>
      </c>
      <c r="M1" s="1" t="s">
        <v>9</v>
      </c>
      <c r="N1" s="1" t="s">
        <v>44</v>
      </c>
      <c r="O1" s="1" t="s">
        <v>45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46</v>
      </c>
      <c r="V1" s="1" t="s">
        <v>14</v>
      </c>
      <c r="W1" s="1" t="s">
        <v>15</v>
      </c>
      <c r="X1" s="1" t="s">
        <v>55</v>
      </c>
      <c r="Y1" s="1" t="s">
        <v>16</v>
      </c>
      <c r="Z1" s="1" t="s">
        <v>17</v>
      </c>
      <c r="AA1" s="1" t="s">
        <v>18</v>
      </c>
      <c r="AB1" s="1" t="s">
        <v>19</v>
      </c>
    </row>
    <row r="2" spans="1:28" x14ac:dyDescent="0.3">
      <c r="A2" s="6" t="s">
        <v>24</v>
      </c>
      <c r="B2" s="6" t="s">
        <v>25</v>
      </c>
      <c r="C2" s="7" t="e">
        <f>#REF!/1000000000000</f>
        <v>#REF!</v>
      </c>
      <c r="D2" s="7" t="e">
        <f>#REF!/1000000000000</f>
        <v>#REF!</v>
      </c>
      <c r="E2" s="7" t="e">
        <f>#REF!/1000000000000</f>
        <v>#REF!</v>
      </c>
      <c r="F2" s="7" t="e">
        <f>#REF!/1000000000000</f>
        <v>#REF!</v>
      </c>
      <c r="G2" s="7" t="e">
        <f>#REF!/1000000000000</f>
        <v>#REF!</v>
      </c>
      <c r="H2" s="7" t="e">
        <f>#REF!/1000000000000</f>
        <v>#REF!</v>
      </c>
      <c r="I2" s="7" t="e">
        <f>#REF!/1000000000000</f>
        <v>#REF!</v>
      </c>
      <c r="J2" s="7" t="e">
        <f>#REF!/1000000000000</f>
        <v>#REF!</v>
      </c>
      <c r="K2" s="7" t="e">
        <f>#REF!/1000000000000</f>
        <v>#REF!</v>
      </c>
      <c r="L2" s="7" t="e">
        <f>#REF!/1000000000000</f>
        <v>#REF!</v>
      </c>
      <c r="M2" s="7" t="e">
        <f>#REF!/1000000000000</f>
        <v>#REF!</v>
      </c>
      <c r="N2" s="7" t="e">
        <f>#REF!/1000000000000</f>
        <v>#REF!</v>
      </c>
      <c r="O2" s="7" t="e">
        <f>#REF!/1000000000000</f>
        <v>#REF!</v>
      </c>
      <c r="P2" s="7" t="e">
        <f>#REF!/1000000000000</f>
        <v>#REF!</v>
      </c>
      <c r="Q2" s="7" t="e">
        <f>#REF!/1000000000000</f>
        <v>#REF!</v>
      </c>
      <c r="R2" s="7" t="e">
        <f>#REF!/1000000000000</f>
        <v>#REF!</v>
      </c>
      <c r="S2" s="7" t="e">
        <f>#REF!/1000000000000</f>
        <v>#REF!</v>
      </c>
      <c r="T2" s="7" t="e">
        <f>#REF!/1000000000000</f>
        <v>#REF!</v>
      </c>
      <c r="U2" s="7" t="e">
        <f>#REF!/1000000000000</f>
        <v>#REF!</v>
      </c>
      <c r="V2" s="7" t="e">
        <f>#REF!/1000000000000</f>
        <v>#REF!</v>
      </c>
      <c r="W2" s="7" t="e">
        <f>#REF!/1000000000000</f>
        <v>#REF!</v>
      </c>
      <c r="X2" s="7" t="e">
        <f>#REF!/1000000000000</f>
        <v>#REF!</v>
      </c>
      <c r="Y2" s="7" t="e">
        <f>#REF!/1000000000000</f>
        <v>#REF!</v>
      </c>
      <c r="Z2" s="7" t="e">
        <f>#REF!/1000000000000</f>
        <v>#REF!</v>
      </c>
      <c r="AA2" s="7" t="e">
        <f>#REF!/1000000000000</f>
        <v>#REF!</v>
      </c>
      <c r="AB2" s="7" t="e">
        <f>#REF!/1000000000000</f>
        <v>#REF!</v>
      </c>
    </row>
    <row r="3" spans="1:28" x14ac:dyDescent="0.3">
      <c r="A3" s="6" t="s">
        <v>26</v>
      </c>
      <c r="B3" s="6" t="s">
        <v>25</v>
      </c>
      <c r="C3" s="7" t="e">
        <f>#REF!/1000000000000</f>
        <v>#REF!</v>
      </c>
      <c r="D3" s="7" t="e">
        <f>#REF!/1000000000000</f>
        <v>#REF!</v>
      </c>
      <c r="E3" s="7" t="e">
        <f>#REF!/1000000000000</f>
        <v>#REF!</v>
      </c>
      <c r="F3" s="7" t="e">
        <f>#REF!/1000000000000</f>
        <v>#REF!</v>
      </c>
      <c r="G3" s="7" t="e">
        <f>#REF!/1000000000000</f>
        <v>#REF!</v>
      </c>
      <c r="H3" s="7" t="e">
        <f>#REF!/1000000000000</f>
        <v>#REF!</v>
      </c>
      <c r="I3" s="7" t="e">
        <f>#REF!/1000000000000</f>
        <v>#REF!</v>
      </c>
      <c r="J3" s="7" t="e">
        <f>#REF!/1000000000000</f>
        <v>#REF!</v>
      </c>
      <c r="K3" s="7" t="e">
        <f>#REF!/1000000000000</f>
        <v>#REF!</v>
      </c>
      <c r="L3" s="7" t="e">
        <f>#REF!/1000000000000</f>
        <v>#REF!</v>
      </c>
      <c r="M3" s="7" t="e">
        <f>#REF!/1000000000000</f>
        <v>#REF!</v>
      </c>
      <c r="N3" s="7" t="e">
        <f>#REF!/1000000000000</f>
        <v>#REF!</v>
      </c>
      <c r="O3" s="7" t="e">
        <f>#REF!/1000000000000</f>
        <v>#REF!</v>
      </c>
      <c r="P3" s="7" t="e">
        <f>#REF!/1000000000000</f>
        <v>#REF!</v>
      </c>
      <c r="Q3" s="7" t="e">
        <f>#REF!/1000000000000</f>
        <v>#REF!</v>
      </c>
      <c r="R3" s="7" t="e">
        <f>#REF!/1000000000000</f>
        <v>#REF!</v>
      </c>
      <c r="S3" s="7" t="e">
        <f>#REF!/1000000000000</f>
        <v>#REF!</v>
      </c>
      <c r="T3" s="7" t="e">
        <f>#REF!/1000000000000</f>
        <v>#REF!</v>
      </c>
      <c r="U3" s="7" t="e">
        <f>#REF!/1000000000000</f>
        <v>#REF!</v>
      </c>
      <c r="V3" s="7" t="e">
        <f>#REF!/1000000000000</f>
        <v>#REF!</v>
      </c>
      <c r="W3" s="7" t="e">
        <f>#REF!/1000000000000</f>
        <v>#REF!</v>
      </c>
      <c r="X3" s="7" t="e">
        <f>#REF!/1000000000000</f>
        <v>#REF!</v>
      </c>
      <c r="Y3" s="7" t="e">
        <f>#REF!/1000000000000</f>
        <v>#REF!</v>
      </c>
      <c r="Z3" s="7" t="e">
        <f>#REF!/1000000000000</f>
        <v>#REF!</v>
      </c>
      <c r="AA3" s="7" t="e">
        <f>#REF!/1000000000000</f>
        <v>#REF!</v>
      </c>
      <c r="AB3" s="7" t="e">
        <f>#REF!/1000000000000</f>
        <v>#REF!</v>
      </c>
    </row>
    <row r="4" spans="1:28" x14ac:dyDescent="0.3">
      <c r="A4" s="6" t="s">
        <v>27</v>
      </c>
      <c r="B4" s="6" t="s">
        <v>25</v>
      </c>
      <c r="C4" s="7" t="e">
        <f>#REF!/1000000000000</f>
        <v>#REF!</v>
      </c>
      <c r="D4" s="7" t="e">
        <f>#REF!/1000000000000</f>
        <v>#REF!</v>
      </c>
      <c r="E4" s="7" t="e">
        <f>#REF!/1000000000000</f>
        <v>#REF!</v>
      </c>
      <c r="F4" s="7" t="e">
        <f>#REF!/1000000000000</f>
        <v>#REF!</v>
      </c>
      <c r="G4" s="7" t="e">
        <f>#REF!/1000000000000</f>
        <v>#REF!</v>
      </c>
      <c r="H4" s="7" t="e">
        <f>#REF!/1000000000000</f>
        <v>#REF!</v>
      </c>
      <c r="I4" s="7" t="e">
        <f>#REF!/1000000000000</f>
        <v>#REF!</v>
      </c>
      <c r="J4" s="7" t="e">
        <f>#REF!/1000000000000</f>
        <v>#REF!</v>
      </c>
      <c r="K4" s="7" t="e">
        <f>#REF!/1000000000000</f>
        <v>#REF!</v>
      </c>
      <c r="L4" s="7" t="e">
        <f>#REF!/1000000000000</f>
        <v>#REF!</v>
      </c>
      <c r="M4" s="7" t="e">
        <f>#REF!/1000000000000</f>
        <v>#REF!</v>
      </c>
      <c r="N4" s="7" t="e">
        <f>#REF!/1000000000000</f>
        <v>#REF!</v>
      </c>
      <c r="O4" s="7" t="e">
        <f>#REF!/1000000000000</f>
        <v>#REF!</v>
      </c>
      <c r="P4" s="7" t="e">
        <f>#REF!/1000000000000</f>
        <v>#REF!</v>
      </c>
      <c r="Q4" s="7" t="e">
        <f>#REF!/1000000000000</f>
        <v>#REF!</v>
      </c>
      <c r="R4" s="7" t="e">
        <f>#REF!/1000000000000</f>
        <v>#REF!</v>
      </c>
      <c r="S4" s="7" t="e">
        <f>#REF!/1000000000000</f>
        <v>#REF!</v>
      </c>
      <c r="T4" s="7" t="e">
        <f>#REF!/1000000000000</f>
        <v>#REF!</v>
      </c>
      <c r="U4" s="7" t="e">
        <f>#REF!/1000000000000</f>
        <v>#REF!</v>
      </c>
      <c r="V4" s="7" t="e">
        <f>#REF!/1000000000000</f>
        <v>#REF!</v>
      </c>
      <c r="W4" s="7" t="e">
        <f>#REF!/1000000000000</f>
        <v>#REF!</v>
      </c>
      <c r="X4" s="7" t="e">
        <f>#REF!/1000000000000</f>
        <v>#REF!</v>
      </c>
      <c r="Y4" s="7" t="e">
        <f>#REF!/1000000000000</f>
        <v>#REF!</v>
      </c>
      <c r="Z4" s="7" t="e">
        <f>#REF!/1000000000000</f>
        <v>#REF!</v>
      </c>
      <c r="AA4" s="7" t="e">
        <f>#REF!/1000000000000</f>
        <v>#REF!</v>
      </c>
      <c r="AB4" s="7" t="e">
        <f>#REF!/1000000000000</f>
        <v>#REF!</v>
      </c>
    </row>
    <row r="5" spans="1:28" x14ac:dyDescent="0.3">
      <c r="A5" s="6" t="s">
        <v>28</v>
      </c>
      <c r="B5" s="6" t="s">
        <v>25</v>
      </c>
      <c r="C5" s="7" t="e">
        <f>#REF!/1000000000000</f>
        <v>#REF!</v>
      </c>
      <c r="D5" s="7" t="e">
        <f>#REF!/1000000000000</f>
        <v>#REF!</v>
      </c>
      <c r="E5" s="7" t="e">
        <f>#REF!/1000000000000</f>
        <v>#REF!</v>
      </c>
      <c r="F5" s="7" t="e">
        <f>#REF!/1000000000000</f>
        <v>#REF!</v>
      </c>
      <c r="G5" s="7" t="e">
        <f>#REF!/1000000000000</f>
        <v>#REF!</v>
      </c>
      <c r="H5" s="7" t="e">
        <f>#REF!/1000000000000</f>
        <v>#REF!</v>
      </c>
      <c r="I5" s="7" t="e">
        <f>#REF!/1000000000000</f>
        <v>#REF!</v>
      </c>
      <c r="J5" s="7" t="e">
        <f>#REF!/1000000000000</f>
        <v>#REF!</v>
      </c>
      <c r="K5" s="7" t="e">
        <f>#REF!/1000000000000</f>
        <v>#REF!</v>
      </c>
      <c r="L5" s="7" t="e">
        <f>#REF!/1000000000000</f>
        <v>#REF!</v>
      </c>
      <c r="M5" s="7" t="e">
        <f>#REF!/1000000000000</f>
        <v>#REF!</v>
      </c>
      <c r="N5" s="7" t="e">
        <f>#REF!/1000000000000</f>
        <v>#REF!</v>
      </c>
      <c r="O5" s="7" t="e">
        <f>#REF!/1000000000000</f>
        <v>#REF!</v>
      </c>
      <c r="P5" s="7" t="e">
        <f>#REF!/1000000000000</f>
        <v>#REF!</v>
      </c>
      <c r="Q5" s="7" t="e">
        <f>#REF!/1000000000000</f>
        <v>#REF!</v>
      </c>
      <c r="R5" s="7" t="e">
        <f>#REF!/1000000000000</f>
        <v>#REF!</v>
      </c>
      <c r="S5" s="7" t="e">
        <f>#REF!/1000000000000</f>
        <v>#REF!</v>
      </c>
      <c r="T5" s="7" t="e">
        <f>#REF!/1000000000000</f>
        <v>#REF!</v>
      </c>
      <c r="U5" s="7" t="e">
        <f>#REF!/1000000000000</f>
        <v>#REF!</v>
      </c>
      <c r="V5" s="7" t="e">
        <f>#REF!/1000000000000</f>
        <v>#REF!</v>
      </c>
      <c r="W5" s="7" t="e">
        <f>#REF!/1000000000000</f>
        <v>#REF!</v>
      </c>
      <c r="X5" s="7" t="e">
        <f>#REF!/1000000000000</f>
        <v>#REF!</v>
      </c>
      <c r="Y5" s="7" t="e">
        <f>#REF!/1000000000000</f>
        <v>#REF!</v>
      </c>
      <c r="Z5" s="7" t="e">
        <f>#REF!/1000000000000</f>
        <v>#REF!</v>
      </c>
      <c r="AA5" s="7" t="e">
        <f>#REF!/1000000000000</f>
        <v>#REF!</v>
      </c>
      <c r="AB5" s="7" t="e">
        <f>#REF!/1000000000000</f>
        <v>#REF!</v>
      </c>
    </row>
    <row r="6" spans="1:28" x14ac:dyDescent="0.3">
      <c r="A6" s="6" t="s">
        <v>29</v>
      </c>
      <c r="B6" s="6" t="s">
        <v>25</v>
      </c>
      <c r="C6" s="7" t="e">
        <f>#REF!/1000000000000</f>
        <v>#REF!</v>
      </c>
      <c r="D6" s="7" t="e">
        <f>#REF!/1000000000000</f>
        <v>#REF!</v>
      </c>
      <c r="E6" s="7" t="e">
        <f>#REF!/1000000000000</f>
        <v>#REF!</v>
      </c>
      <c r="F6" s="7" t="e">
        <f>#REF!/1000000000000</f>
        <v>#REF!</v>
      </c>
      <c r="G6" s="7" t="e">
        <f>#REF!/1000000000000</f>
        <v>#REF!</v>
      </c>
      <c r="H6" s="7" t="e">
        <f>#REF!/1000000000000</f>
        <v>#REF!</v>
      </c>
      <c r="I6" s="7" t="e">
        <f>#REF!/1000000000000</f>
        <v>#REF!</v>
      </c>
      <c r="J6" s="7" t="e">
        <f>#REF!/1000000000000</f>
        <v>#REF!</v>
      </c>
      <c r="K6" s="7" t="e">
        <f>#REF!/1000000000000</f>
        <v>#REF!</v>
      </c>
      <c r="L6" s="7" t="e">
        <f>#REF!/1000000000000</f>
        <v>#REF!</v>
      </c>
      <c r="M6" s="7" t="e">
        <f>#REF!/1000000000000</f>
        <v>#REF!</v>
      </c>
      <c r="N6" s="7" t="e">
        <f>#REF!/1000000000000</f>
        <v>#REF!</v>
      </c>
      <c r="O6" s="7" t="e">
        <f>#REF!/1000000000000</f>
        <v>#REF!</v>
      </c>
      <c r="P6" s="7" t="e">
        <f>#REF!/1000000000000</f>
        <v>#REF!</v>
      </c>
      <c r="Q6" s="7" t="e">
        <f>#REF!/1000000000000</f>
        <v>#REF!</v>
      </c>
      <c r="R6" s="7" t="e">
        <f>#REF!/1000000000000</f>
        <v>#REF!</v>
      </c>
      <c r="S6" s="7" t="e">
        <f>#REF!/1000000000000</f>
        <v>#REF!</v>
      </c>
      <c r="T6" s="7" t="e">
        <f>#REF!/1000000000000</f>
        <v>#REF!</v>
      </c>
      <c r="U6" s="7" t="e">
        <f>#REF!/1000000000000</f>
        <v>#REF!</v>
      </c>
      <c r="V6" s="7" t="e">
        <f>#REF!/1000000000000</f>
        <v>#REF!</v>
      </c>
      <c r="W6" s="7" t="e">
        <f>#REF!/1000000000000</f>
        <v>#REF!</v>
      </c>
      <c r="X6" s="7" t="e">
        <f>#REF!/1000000000000</f>
        <v>#REF!</v>
      </c>
      <c r="Y6" s="7" t="e">
        <f>#REF!/1000000000000</f>
        <v>#REF!</v>
      </c>
      <c r="Z6" s="7" t="e">
        <f>#REF!/1000000000000</f>
        <v>#REF!</v>
      </c>
      <c r="AA6" s="7" t="e">
        <f>#REF!/1000000000000</f>
        <v>#REF!</v>
      </c>
      <c r="AB6" s="7" t="e">
        <f>#REF!/1000000000000</f>
        <v>#REF!</v>
      </c>
    </row>
    <row r="7" spans="1:28" x14ac:dyDescent="0.3">
      <c r="A7" s="6" t="s">
        <v>30</v>
      </c>
      <c r="B7" s="6" t="s">
        <v>25</v>
      </c>
      <c r="C7" s="7" t="e">
        <f>#REF!/1000000000000</f>
        <v>#REF!</v>
      </c>
      <c r="D7" s="7" t="e">
        <f>#REF!/1000000000000</f>
        <v>#REF!</v>
      </c>
      <c r="E7" s="7" t="e">
        <f>#REF!/1000000000000</f>
        <v>#REF!</v>
      </c>
      <c r="F7" s="7" t="e">
        <f>#REF!/1000000000000</f>
        <v>#REF!</v>
      </c>
      <c r="G7" s="7" t="e">
        <f>#REF!/1000000000000</f>
        <v>#REF!</v>
      </c>
      <c r="H7" s="7" t="e">
        <f>#REF!/1000000000000</f>
        <v>#REF!</v>
      </c>
      <c r="I7" s="7" t="e">
        <f>#REF!/1000000000000</f>
        <v>#REF!</v>
      </c>
      <c r="J7" s="7" t="e">
        <f>#REF!/1000000000000</f>
        <v>#REF!</v>
      </c>
      <c r="K7" s="7" t="e">
        <f>#REF!/1000000000000</f>
        <v>#REF!</v>
      </c>
      <c r="L7" s="7" t="e">
        <f>#REF!/1000000000000</f>
        <v>#REF!</v>
      </c>
      <c r="M7" s="7" t="e">
        <f>#REF!/1000000000000</f>
        <v>#REF!</v>
      </c>
      <c r="N7" s="7" t="e">
        <f>#REF!/1000000000000</f>
        <v>#REF!</v>
      </c>
      <c r="O7" s="7" t="e">
        <f>#REF!/1000000000000</f>
        <v>#REF!</v>
      </c>
      <c r="P7" s="7" t="e">
        <f>#REF!/1000000000000</f>
        <v>#REF!</v>
      </c>
      <c r="Q7" s="7" t="e">
        <f>#REF!/1000000000000</f>
        <v>#REF!</v>
      </c>
      <c r="R7" s="7" t="e">
        <f>#REF!/1000000000000</f>
        <v>#REF!</v>
      </c>
      <c r="S7" s="7" t="e">
        <f>#REF!/1000000000000</f>
        <v>#REF!</v>
      </c>
      <c r="T7" s="7" t="e">
        <f>#REF!/1000000000000</f>
        <v>#REF!</v>
      </c>
      <c r="U7" s="7" t="e">
        <f>#REF!/1000000000000</f>
        <v>#REF!</v>
      </c>
      <c r="V7" s="7" t="e">
        <f>#REF!/1000000000000</f>
        <v>#REF!</v>
      </c>
      <c r="W7" s="7" t="e">
        <f>#REF!/1000000000000</f>
        <v>#REF!</v>
      </c>
      <c r="X7" s="7" t="e">
        <f>#REF!/1000000000000</f>
        <v>#REF!</v>
      </c>
      <c r="Y7" s="7" t="e">
        <f>#REF!/1000000000000</f>
        <v>#REF!</v>
      </c>
      <c r="Z7" s="7" t="e">
        <f>#REF!/1000000000000</f>
        <v>#REF!</v>
      </c>
      <c r="AA7" s="7" t="e">
        <f>#REF!/1000000000000</f>
        <v>#REF!</v>
      </c>
      <c r="AB7" s="7" t="e">
        <f>#REF!/1000000000000</f>
        <v>#REF!</v>
      </c>
    </row>
    <row r="8" spans="1:28" x14ac:dyDescent="0.3">
      <c r="A8" s="6" t="s">
        <v>31</v>
      </c>
      <c r="B8" s="6" t="s">
        <v>25</v>
      </c>
      <c r="C8" s="7" t="e">
        <f>#REF!/1000000000000</f>
        <v>#REF!</v>
      </c>
      <c r="D8" s="7" t="e">
        <f>#REF!/1000000000000</f>
        <v>#REF!</v>
      </c>
      <c r="E8" s="7" t="e">
        <f>#REF!/1000000000000</f>
        <v>#REF!</v>
      </c>
      <c r="F8" s="7" t="e">
        <f>#REF!/1000000000000</f>
        <v>#REF!</v>
      </c>
      <c r="G8" s="7" t="e">
        <f>#REF!/1000000000000</f>
        <v>#REF!</v>
      </c>
      <c r="H8" s="7" t="e">
        <f>#REF!/1000000000000</f>
        <v>#REF!</v>
      </c>
      <c r="I8" s="7" t="e">
        <f>#REF!/1000000000000</f>
        <v>#REF!</v>
      </c>
      <c r="J8" s="7" t="e">
        <f>#REF!/1000000000000</f>
        <v>#REF!</v>
      </c>
      <c r="K8" s="7" t="e">
        <f>#REF!/1000000000000</f>
        <v>#REF!</v>
      </c>
      <c r="L8" s="7" t="e">
        <f>#REF!/1000000000000</f>
        <v>#REF!</v>
      </c>
      <c r="M8" s="7" t="e">
        <f>#REF!/1000000000000</f>
        <v>#REF!</v>
      </c>
      <c r="N8" s="7" t="e">
        <f>#REF!/1000000000000</f>
        <v>#REF!</v>
      </c>
      <c r="O8" s="7" t="e">
        <f>#REF!/1000000000000</f>
        <v>#REF!</v>
      </c>
      <c r="P8" s="7" t="e">
        <f>#REF!/1000000000000</f>
        <v>#REF!</v>
      </c>
      <c r="Q8" s="7" t="e">
        <f>#REF!/1000000000000</f>
        <v>#REF!</v>
      </c>
      <c r="R8" s="7" t="e">
        <f>#REF!/1000000000000</f>
        <v>#REF!</v>
      </c>
      <c r="S8" s="7" t="e">
        <f>#REF!/1000000000000</f>
        <v>#REF!</v>
      </c>
      <c r="T8" s="7" t="e">
        <f>#REF!/1000000000000</f>
        <v>#REF!</v>
      </c>
      <c r="U8" s="7" t="e">
        <f>#REF!/1000000000000</f>
        <v>#REF!</v>
      </c>
      <c r="V8" s="7" t="e">
        <f>#REF!/1000000000000</f>
        <v>#REF!</v>
      </c>
      <c r="W8" s="7" t="e">
        <f>#REF!/1000000000000</f>
        <v>#REF!</v>
      </c>
      <c r="X8" s="7" t="e">
        <f>#REF!/1000000000000</f>
        <v>#REF!</v>
      </c>
      <c r="Y8" s="7" t="e">
        <f>#REF!/1000000000000</f>
        <v>#REF!</v>
      </c>
      <c r="Z8" s="7" t="e">
        <f>#REF!/1000000000000</f>
        <v>#REF!</v>
      </c>
      <c r="AA8" s="7" t="e">
        <f>#REF!/1000000000000</f>
        <v>#REF!</v>
      </c>
      <c r="AB8" s="7" t="e">
        <f>#REF!/1000000000000</f>
        <v>#REF!</v>
      </c>
    </row>
    <row r="9" spans="1:28" x14ac:dyDescent="0.3">
      <c r="A9" s="6" t="s">
        <v>32</v>
      </c>
      <c r="B9" s="6" t="s">
        <v>25</v>
      </c>
      <c r="C9" s="7" t="e">
        <f>#REF!/1000000000000</f>
        <v>#REF!</v>
      </c>
      <c r="D9" s="7" t="e">
        <f>#REF!/1000000000000</f>
        <v>#REF!</v>
      </c>
      <c r="E9" s="7" t="e">
        <f>#REF!/1000000000000</f>
        <v>#REF!</v>
      </c>
      <c r="F9" s="7" t="e">
        <f>#REF!/1000000000000</f>
        <v>#REF!</v>
      </c>
      <c r="G9" s="7" t="e">
        <f>#REF!/1000000000000</f>
        <v>#REF!</v>
      </c>
      <c r="H9" s="7" t="e">
        <f>#REF!/1000000000000</f>
        <v>#REF!</v>
      </c>
      <c r="I9" s="7" t="e">
        <f>#REF!/1000000000000</f>
        <v>#REF!</v>
      </c>
      <c r="J9" s="7" t="e">
        <f>#REF!/1000000000000</f>
        <v>#REF!</v>
      </c>
      <c r="K9" s="7" t="e">
        <f>#REF!/1000000000000</f>
        <v>#REF!</v>
      </c>
      <c r="L9" s="7" t="e">
        <f>#REF!/1000000000000</f>
        <v>#REF!</v>
      </c>
      <c r="M9" s="7" t="e">
        <f>#REF!/1000000000000</f>
        <v>#REF!</v>
      </c>
      <c r="N9" s="7" t="e">
        <f>#REF!/1000000000000</f>
        <v>#REF!</v>
      </c>
      <c r="O9" s="7" t="e">
        <f>#REF!/1000000000000</f>
        <v>#REF!</v>
      </c>
      <c r="P9" s="7" t="e">
        <f>#REF!/1000000000000</f>
        <v>#REF!</v>
      </c>
      <c r="Q9" s="7" t="e">
        <f>#REF!/1000000000000</f>
        <v>#REF!</v>
      </c>
      <c r="R9" s="7" t="e">
        <f>#REF!/1000000000000</f>
        <v>#REF!</v>
      </c>
      <c r="S9" s="7" t="e">
        <f>#REF!/1000000000000</f>
        <v>#REF!</v>
      </c>
      <c r="T9" s="7" t="e">
        <f>#REF!/1000000000000</f>
        <v>#REF!</v>
      </c>
      <c r="U9" s="7" t="e">
        <f>#REF!/1000000000000</f>
        <v>#REF!</v>
      </c>
      <c r="V9" s="7" t="e">
        <f>#REF!/1000000000000</f>
        <v>#REF!</v>
      </c>
      <c r="W9" s="7" t="e">
        <f>#REF!/1000000000000</f>
        <v>#REF!</v>
      </c>
      <c r="X9" s="7" t="e">
        <f>#REF!/1000000000000</f>
        <v>#REF!</v>
      </c>
      <c r="Y9" s="7" t="e">
        <f>#REF!/1000000000000</f>
        <v>#REF!</v>
      </c>
      <c r="Z9" s="7" t="e">
        <f>#REF!/1000000000000</f>
        <v>#REF!</v>
      </c>
      <c r="AA9" s="7" t="e">
        <f>#REF!/1000000000000</f>
        <v>#REF!</v>
      </c>
      <c r="AB9" s="7" t="e">
        <f>#REF!/1000000000000</f>
        <v>#REF!</v>
      </c>
    </row>
    <row r="10" spans="1:28" x14ac:dyDescent="0.3">
      <c r="A10" s="6" t="s">
        <v>33</v>
      </c>
      <c r="B10" s="6" t="s">
        <v>25</v>
      </c>
      <c r="C10" s="7" t="e">
        <f>#REF!/1000000000000</f>
        <v>#REF!</v>
      </c>
      <c r="D10" s="7" t="e">
        <f>#REF!/1000000000000</f>
        <v>#REF!</v>
      </c>
      <c r="E10" s="7" t="e">
        <f>#REF!/1000000000000</f>
        <v>#REF!</v>
      </c>
      <c r="F10" s="7" t="e">
        <f>#REF!/1000000000000</f>
        <v>#REF!</v>
      </c>
      <c r="G10" s="7" t="e">
        <f>#REF!/1000000000000</f>
        <v>#REF!</v>
      </c>
      <c r="H10" s="7" t="e">
        <f>#REF!/1000000000000</f>
        <v>#REF!</v>
      </c>
      <c r="I10" s="7" t="e">
        <f>#REF!/1000000000000</f>
        <v>#REF!</v>
      </c>
      <c r="J10" s="7" t="e">
        <f>#REF!/1000000000000</f>
        <v>#REF!</v>
      </c>
      <c r="K10" s="7" t="e">
        <f>#REF!/1000000000000</f>
        <v>#REF!</v>
      </c>
      <c r="L10" s="7" t="e">
        <f>#REF!/1000000000000</f>
        <v>#REF!</v>
      </c>
      <c r="M10" s="7" t="e">
        <f>#REF!/1000000000000</f>
        <v>#REF!</v>
      </c>
      <c r="N10" s="7" t="e">
        <f>#REF!/1000000000000</f>
        <v>#REF!</v>
      </c>
      <c r="O10" s="7" t="e">
        <f>#REF!/1000000000000</f>
        <v>#REF!</v>
      </c>
      <c r="P10" s="7" t="e">
        <f>#REF!/1000000000000</f>
        <v>#REF!</v>
      </c>
      <c r="Q10" s="7" t="e">
        <f>#REF!/1000000000000</f>
        <v>#REF!</v>
      </c>
      <c r="R10" s="7" t="e">
        <f>#REF!/1000000000000</f>
        <v>#REF!</v>
      </c>
      <c r="S10" s="7" t="e">
        <f>#REF!/1000000000000</f>
        <v>#REF!</v>
      </c>
      <c r="T10" s="7" t="e">
        <f>#REF!/1000000000000</f>
        <v>#REF!</v>
      </c>
      <c r="U10" s="7" t="e">
        <f>#REF!/1000000000000</f>
        <v>#REF!</v>
      </c>
      <c r="V10" s="7" t="e">
        <f>#REF!/1000000000000</f>
        <v>#REF!</v>
      </c>
      <c r="W10" s="7" t="e">
        <f>#REF!/1000000000000</f>
        <v>#REF!</v>
      </c>
      <c r="X10" s="7" t="e">
        <f>#REF!/1000000000000</f>
        <v>#REF!</v>
      </c>
      <c r="Y10" s="7" t="e">
        <f>#REF!/1000000000000</f>
        <v>#REF!</v>
      </c>
      <c r="Z10" s="7" t="e">
        <f>#REF!/1000000000000</f>
        <v>#REF!</v>
      </c>
      <c r="AA10" s="7" t="e">
        <f>#REF!/1000000000000</f>
        <v>#REF!</v>
      </c>
      <c r="AB10" s="7" t="e">
        <f>#REF!/1000000000000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0"/>
  <sheetViews>
    <sheetView zoomScale="90" zoomScaleNormal="90" workbookViewId="0">
      <selection activeCell="C28" sqref="C28"/>
    </sheetView>
  </sheetViews>
  <sheetFormatPr baseColWidth="10" defaultRowHeight="14.4" x14ac:dyDescent="0.3"/>
  <cols>
    <col min="1" max="1" width="13.77734375" customWidth="1"/>
    <col min="2" max="2" width="22.5546875" customWidth="1"/>
    <col min="3" max="11" width="25.5546875" customWidth="1"/>
  </cols>
  <sheetData>
    <row r="1" spans="1:11" x14ac:dyDescent="0.3">
      <c r="A1" s="3" t="s">
        <v>4</v>
      </c>
      <c r="B1" s="3" t="s">
        <v>5</v>
      </c>
      <c r="C1" s="4">
        <v>2020</v>
      </c>
      <c r="D1" s="4">
        <v>2025</v>
      </c>
      <c r="E1" s="4">
        <v>2030</v>
      </c>
      <c r="F1" s="4">
        <v>2035</v>
      </c>
      <c r="G1" s="4">
        <v>2040</v>
      </c>
      <c r="H1" s="4">
        <v>2045</v>
      </c>
      <c r="I1" s="4">
        <v>2050</v>
      </c>
      <c r="J1" s="4">
        <v>2055</v>
      </c>
      <c r="K1" s="4">
        <v>2060</v>
      </c>
    </row>
    <row r="2" spans="1:11" x14ac:dyDescent="0.3">
      <c r="A2" s="2" t="s">
        <v>3</v>
      </c>
      <c r="B2" s="43" t="s">
        <v>39</v>
      </c>
      <c r="C2" s="5" t="e">
        <f>#REF!/1000000</f>
        <v>#REF!</v>
      </c>
      <c r="D2" s="5" t="e">
        <f>#REF!/1000000</f>
        <v>#REF!</v>
      </c>
      <c r="E2" s="5" t="e">
        <f>#REF!/1000000</f>
        <v>#REF!</v>
      </c>
      <c r="F2" s="5" t="e">
        <f>#REF!/1000000</f>
        <v>#REF!</v>
      </c>
      <c r="G2" s="5" t="e">
        <f>#REF!/1000000</f>
        <v>#REF!</v>
      </c>
      <c r="H2" s="5" t="e">
        <f>#REF!/1000000</f>
        <v>#REF!</v>
      </c>
      <c r="I2" s="5" t="e">
        <f>#REF!/1000000</f>
        <v>#REF!</v>
      </c>
      <c r="J2" s="5" t="e">
        <f>#REF!/1000000</f>
        <v>#REF!</v>
      </c>
      <c r="K2" s="5" t="e">
        <f>#REF!/1000000</f>
        <v>#REF!</v>
      </c>
    </row>
    <row r="3" spans="1:11" x14ac:dyDescent="0.3">
      <c r="A3" s="2" t="s">
        <v>3</v>
      </c>
      <c r="B3" s="43" t="s">
        <v>40</v>
      </c>
      <c r="C3" s="5" t="e">
        <f>#REF!/1000000</f>
        <v>#REF!</v>
      </c>
      <c r="D3" s="5" t="e">
        <f>#REF!/1000000</f>
        <v>#REF!</v>
      </c>
      <c r="E3" s="5" t="e">
        <f>#REF!/1000000</f>
        <v>#REF!</v>
      </c>
      <c r="F3" s="5" t="e">
        <f>#REF!/1000000</f>
        <v>#REF!</v>
      </c>
      <c r="G3" s="5" t="e">
        <f>#REF!/1000000</f>
        <v>#REF!</v>
      </c>
      <c r="H3" s="5" t="e">
        <f>#REF!/1000000</f>
        <v>#REF!</v>
      </c>
      <c r="I3" s="5" t="e">
        <f>#REF!/1000000</f>
        <v>#REF!</v>
      </c>
      <c r="J3" s="5" t="e">
        <f>#REF!/1000000</f>
        <v>#REF!</v>
      </c>
      <c r="K3" s="5" t="e">
        <f>#REF!/1000000</f>
        <v>#REF!</v>
      </c>
    </row>
    <row r="4" spans="1:11" x14ac:dyDescent="0.3">
      <c r="A4" s="2" t="s">
        <v>3</v>
      </c>
      <c r="B4" s="43" t="s">
        <v>6</v>
      </c>
      <c r="C4" s="5" t="e">
        <f>#REF!/1000000</f>
        <v>#REF!</v>
      </c>
      <c r="D4" s="5" t="e">
        <f>#REF!/1000000</f>
        <v>#REF!</v>
      </c>
      <c r="E4" s="5" t="e">
        <f>#REF!/1000000</f>
        <v>#REF!</v>
      </c>
      <c r="F4" s="5" t="e">
        <f>#REF!/1000000</f>
        <v>#REF!</v>
      </c>
      <c r="G4" s="5" t="e">
        <f>#REF!/1000000</f>
        <v>#REF!</v>
      </c>
      <c r="H4" s="5" t="e">
        <f>#REF!/1000000</f>
        <v>#REF!</v>
      </c>
      <c r="I4" s="5" t="e">
        <f>#REF!/1000000</f>
        <v>#REF!</v>
      </c>
      <c r="J4" s="5" t="e">
        <f>#REF!/1000000</f>
        <v>#REF!</v>
      </c>
      <c r="K4" s="5" t="e">
        <f>#REF!/1000000</f>
        <v>#REF!</v>
      </c>
    </row>
    <row r="5" spans="1:11" x14ac:dyDescent="0.3">
      <c r="A5" s="2" t="s">
        <v>3</v>
      </c>
      <c r="B5" s="43" t="s">
        <v>0</v>
      </c>
      <c r="C5" s="5" t="e">
        <f>#REF!/1000000</f>
        <v>#REF!</v>
      </c>
      <c r="D5" s="5" t="e">
        <f>#REF!/1000000</f>
        <v>#REF!</v>
      </c>
      <c r="E5" s="5" t="e">
        <f>#REF!/1000000</f>
        <v>#REF!</v>
      </c>
      <c r="F5" s="5" t="e">
        <f>#REF!/1000000</f>
        <v>#REF!</v>
      </c>
      <c r="G5" s="5" t="e">
        <f>#REF!/1000000</f>
        <v>#REF!</v>
      </c>
      <c r="H5" s="5" t="e">
        <f>#REF!/1000000</f>
        <v>#REF!</v>
      </c>
      <c r="I5" s="5" t="e">
        <f>#REF!/1000000</f>
        <v>#REF!</v>
      </c>
      <c r="J5" s="5" t="e">
        <f>#REF!/1000000</f>
        <v>#REF!</v>
      </c>
      <c r="K5" s="5" t="e">
        <f>#REF!/1000000</f>
        <v>#REF!</v>
      </c>
    </row>
    <row r="6" spans="1:11" x14ac:dyDescent="0.3">
      <c r="A6" s="2" t="s">
        <v>3</v>
      </c>
      <c r="B6" s="43" t="s">
        <v>7</v>
      </c>
      <c r="C6" s="5" t="e">
        <f>#REF!/1000000</f>
        <v>#REF!</v>
      </c>
      <c r="D6" s="5" t="e">
        <f>#REF!/1000000</f>
        <v>#REF!</v>
      </c>
      <c r="E6" s="5" t="e">
        <f>#REF!/1000000</f>
        <v>#REF!</v>
      </c>
      <c r="F6" s="5" t="e">
        <f>#REF!/1000000</f>
        <v>#REF!</v>
      </c>
      <c r="G6" s="5" t="e">
        <f>#REF!/1000000</f>
        <v>#REF!</v>
      </c>
      <c r="H6" s="5" t="e">
        <f>#REF!/1000000</f>
        <v>#REF!</v>
      </c>
      <c r="I6" s="5" t="e">
        <f>#REF!/1000000</f>
        <v>#REF!</v>
      </c>
      <c r="J6" s="5" t="e">
        <f>#REF!/1000000</f>
        <v>#REF!</v>
      </c>
      <c r="K6" s="5" t="e">
        <f>#REF!/1000000</f>
        <v>#REF!</v>
      </c>
    </row>
    <row r="7" spans="1:11" x14ac:dyDescent="0.3">
      <c r="A7" s="2" t="s">
        <v>3</v>
      </c>
      <c r="B7" s="43" t="s">
        <v>41</v>
      </c>
      <c r="C7" s="5" t="e">
        <f>#REF!/1000000</f>
        <v>#REF!</v>
      </c>
      <c r="D7" s="5" t="e">
        <f>#REF!/1000000</f>
        <v>#REF!</v>
      </c>
      <c r="E7" s="5" t="e">
        <f>#REF!/1000000</f>
        <v>#REF!</v>
      </c>
      <c r="F7" s="5" t="e">
        <f>#REF!/1000000</f>
        <v>#REF!</v>
      </c>
      <c r="G7" s="5" t="e">
        <f>#REF!/1000000</f>
        <v>#REF!</v>
      </c>
      <c r="H7" s="5" t="e">
        <f>#REF!/1000000</f>
        <v>#REF!</v>
      </c>
      <c r="I7" s="5" t="e">
        <f>#REF!/1000000</f>
        <v>#REF!</v>
      </c>
      <c r="J7" s="5" t="e">
        <f>#REF!/1000000</f>
        <v>#REF!</v>
      </c>
      <c r="K7" s="5" t="e">
        <f>#REF!/1000000</f>
        <v>#REF!</v>
      </c>
    </row>
    <row r="8" spans="1:11" x14ac:dyDescent="0.3">
      <c r="A8" s="2" t="s">
        <v>3</v>
      </c>
      <c r="B8" s="43" t="s">
        <v>8</v>
      </c>
      <c r="C8" s="5" t="e">
        <f>#REF!/1000000</f>
        <v>#REF!</v>
      </c>
      <c r="D8" s="5" t="e">
        <f>#REF!/1000000</f>
        <v>#REF!</v>
      </c>
      <c r="E8" s="5" t="e">
        <f>#REF!/1000000</f>
        <v>#REF!</v>
      </c>
      <c r="F8" s="5" t="e">
        <f>#REF!/1000000</f>
        <v>#REF!</v>
      </c>
      <c r="G8" s="5" t="e">
        <f>#REF!/1000000</f>
        <v>#REF!</v>
      </c>
      <c r="H8" s="5" t="e">
        <f>#REF!/1000000</f>
        <v>#REF!</v>
      </c>
      <c r="I8" s="5" t="e">
        <f>#REF!/1000000</f>
        <v>#REF!</v>
      </c>
      <c r="J8" s="5" t="e">
        <f>#REF!/1000000</f>
        <v>#REF!</v>
      </c>
      <c r="K8" s="5" t="e">
        <f>#REF!/1000000</f>
        <v>#REF!</v>
      </c>
    </row>
    <row r="9" spans="1:11" x14ac:dyDescent="0.3">
      <c r="A9" s="2" t="s">
        <v>3</v>
      </c>
      <c r="B9" s="43" t="s">
        <v>42</v>
      </c>
      <c r="C9" s="5" t="e">
        <f>#REF!/1000000</f>
        <v>#REF!</v>
      </c>
      <c r="D9" s="5" t="e">
        <f>#REF!/1000000</f>
        <v>#REF!</v>
      </c>
      <c r="E9" s="5" t="e">
        <f>#REF!/1000000</f>
        <v>#REF!</v>
      </c>
      <c r="F9" s="5" t="e">
        <f>#REF!/1000000</f>
        <v>#REF!</v>
      </c>
      <c r="G9" s="5" t="e">
        <f>#REF!/1000000</f>
        <v>#REF!</v>
      </c>
      <c r="H9" s="5" t="e">
        <f>#REF!/1000000</f>
        <v>#REF!</v>
      </c>
      <c r="I9" s="5" t="e">
        <f>#REF!/1000000</f>
        <v>#REF!</v>
      </c>
      <c r="J9" s="5" t="e">
        <f>#REF!/1000000</f>
        <v>#REF!</v>
      </c>
      <c r="K9" s="5" t="e">
        <f>#REF!/1000000</f>
        <v>#REF!</v>
      </c>
    </row>
    <row r="10" spans="1:11" x14ac:dyDescent="0.3">
      <c r="A10" s="2" t="s">
        <v>3</v>
      </c>
      <c r="B10" s="43" t="s">
        <v>1</v>
      </c>
      <c r="C10" s="5" t="e">
        <f>#REF!/1000000</f>
        <v>#REF!</v>
      </c>
      <c r="D10" s="5" t="e">
        <f>#REF!/1000000</f>
        <v>#REF!</v>
      </c>
      <c r="E10" s="5" t="e">
        <f>#REF!/1000000</f>
        <v>#REF!</v>
      </c>
      <c r="F10" s="5" t="e">
        <f>#REF!/1000000</f>
        <v>#REF!</v>
      </c>
      <c r="G10" s="5" t="e">
        <f>#REF!/1000000</f>
        <v>#REF!</v>
      </c>
      <c r="H10" s="5" t="e">
        <f>#REF!/1000000</f>
        <v>#REF!</v>
      </c>
      <c r="I10" s="5" t="e">
        <f>#REF!/1000000</f>
        <v>#REF!</v>
      </c>
      <c r="J10" s="5" t="e">
        <f>#REF!/1000000</f>
        <v>#REF!</v>
      </c>
      <c r="K10" s="5" t="e">
        <f>#REF!/1000000</f>
        <v>#REF!</v>
      </c>
    </row>
    <row r="11" spans="1:11" x14ac:dyDescent="0.3">
      <c r="A11" s="2" t="s">
        <v>3</v>
      </c>
      <c r="B11" s="43" t="s">
        <v>43</v>
      </c>
      <c r="C11" s="5" t="e">
        <f>#REF!/1000000</f>
        <v>#REF!</v>
      </c>
      <c r="D11" s="5" t="e">
        <f>#REF!/1000000</f>
        <v>#REF!</v>
      </c>
      <c r="E11" s="5" t="e">
        <f>#REF!/1000000</f>
        <v>#REF!</v>
      </c>
      <c r="F11" s="5" t="e">
        <f>#REF!/1000000</f>
        <v>#REF!</v>
      </c>
      <c r="G11" s="5" t="e">
        <f>#REF!/1000000</f>
        <v>#REF!</v>
      </c>
      <c r="H11" s="5" t="e">
        <f>#REF!/1000000</f>
        <v>#REF!</v>
      </c>
      <c r="I11" s="5" t="e">
        <f>#REF!/1000000</f>
        <v>#REF!</v>
      </c>
      <c r="J11" s="5" t="e">
        <f>#REF!/1000000</f>
        <v>#REF!</v>
      </c>
      <c r="K11" s="5" t="e">
        <f>#REF!/1000000</f>
        <v>#REF!</v>
      </c>
    </row>
    <row r="12" spans="1:11" x14ac:dyDescent="0.3">
      <c r="A12" s="2" t="s">
        <v>3</v>
      </c>
      <c r="B12" s="43" t="s">
        <v>9</v>
      </c>
      <c r="C12" s="5" t="e">
        <f>#REF!/1000000</f>
        <v>#REF!</v>
      </c>
      <c r="D12" s="5" t="e">
        <f>#REF!/1000000</f>
        <v>#REF!</v>
      </c>
      <c r="E12" s="5" t="e">
        <f>#REF!/1000000</f>
        <v>#REF!</v>
      </c>
      <c r="F12" s="5" t="e">
        <f>#REF!/1000000</f>
        <v>#REF!</v>
      </c>
      <c r="G12" s="5" t="e">
        <f>#REF!/1000000</f>
        <v>#REF!</v>
      </c>
      <c r="H12" s="5" t="e">
        <f>#REF!/1000000</f>
        <v>#REF!</v>
      </c>
      <c r="I12" s="5" t="e">
        <f>#REF!/1000000</f>
        <v>#REF!</v>
      </c>
      <c r="J12" s="5" t="e">
        <f>#REF!/1000000</f>
        <v>#REF!</v>
      </c>
      <c r="K12" s="5" t="e">
        <f>#REF!/1000000</f>
        <v>#REF!</v>
      </c>
    </row>
    <row r="13" spans="1:11" x14ac:dyDescent="0.3">
      <c r="A13" s="2" t="s">
        <v>3</v>
      </c>
      <c r="B13" s="43" t="s">
        <v>44</v>
      </c>
      <c r="C13" s="5" t="e">
        <f>#REF!/1000000</f>
        <v>#REF!</v>
      </c>
      <c r="D13" s="5" t="e">
        <f>#REF!/1000000</f>
        <v>#REF!</v>
      </c>
      <c r="E13" s="5" t="e">
        <f>#REF!/1000000</f>
        <v>#REF!</v>
      </c>
      <c r="F13" s="5" t="e">
        <f>#REF!/1000000</f>
        <v>#REF!</v>
      </c>
      <c r="G13" s="5" t="e">
        <f>#REF!/1000000</f>
        <v>#REF!</v>
      </c>
      <c r="H13" s="5" t="e">
        <f>#REF!/1000000</f>
        <v>#REF!</v>
      </c>
      <c r="I13" s="5" t="e">
        <f>#REF!/1000000</f>
        <v>#REF!</v>
      </c>
      <c r="J13" s="5" t="e">
        <f>#REF!/1000000</f>
        <v>#REF!</v>
      </c>
      <c r="K13" s="5" t="e">
        <f>#REF!/1000000</f>
        <v>#REF!</v>
      </c>
    </row>
    <row r="14" spans="1:11" x14ac:dyDescent="0.3">
      <c r="A14" s="2" t="s">
        <v>3</v>
      </c>
      <c r="B14" s="43" t="s">
        <v>45</v>
      </c>
      <c r="C14" s="5" t="e">
        <f>#REF!/1000000</f>
        <v>#REF!</v>
      </c>
      <c r="D14" s="5" t="e">
        <f>#REF!/1000000</f>
        <v>#REF!</v>
      </c>
      <c r="E14" s="5" t="e">
        <f>#REF!/1000000</f>
        <v>#REF!</v>
      </c>
      <c r="F14" s="5" t="e">
        <f>#REF!/1000000</f>
        <v>#REF!</v>
      </c>
      <c r="G14" s="5" t="e">
        <f>#REF!/1000000</f>
        <v>#REF!</v>
      </c>
      <c r="H14" s="5" t="e">
        <f>#REF!/1000000</f>
        <v>#REF!</v>
      </c>
      <c r="I14" s="5" t="e">
        <f>#REF!/1000000</f>
        <v>#REF!</v>
      </c>
      <c r="J14" s="5" t="e">
        <f>#REF!/1000000</f>
        <v>#REF!</v>
      </c>
      <c r="K14" s="5" t="e">
        <f>#REF!/1000000</f>
        <v>#REF!</v>
      </c>
    </row>
    <row r="15" spans="1:11" x14ac:dyDescent="0.3">
      <c r="A15" s="2" t="s">
        <v>3</v>
      </c>
      <c r="B15" s="43" t="s">
        <v>2</v>
      </c>
      <c r="C15" s="5" t="e">
        <f>#REF!/1000000</f>
        <v>#REF!</v>
      </c>
      <c r="D15" s="5" t="e">
        <f>#REF!/1000000</f>
        <v>#REF!</v>
      </c>
      <c r="E15" s="5" t="e">
        <f>#REF!/1000000</f>
        <v>#REF!</v>
      </c>
      <c r="F15" s="5" t="e">
        <f>#REF!/1000000</f>
        <v>#REF!</v>
      </c>
      <c r="G15" s="5" t="e">
        <f>#REF!/1000000</f>
        <v>#REF!</v>
      </c>
      <c r="H15" s="5" t="e">
        <f>#REF!/1000000</f>
        <v>#REF!</v>
      </c>
      <c r="I15" s="5" t="e">
        <f>#REF!/1000000</f>
        <v>#REF!</v>
      </c>
      <c r="J15" s="5" t="e">
        <f>#REF!/1000000</f>
        <v>#REF!</v>
      </c>
      <c r="K15" s="5" t="e">
        <f>#REF!/1000000</f>
        <v>#REF!</v>
      </c>
    </row>
    <row r="16" spans="1:11" x14ac:dyDescent="0.3">
      <c r="A16" s="2" t="s">
        <v>3</v>
      </c>
      <c r="B16" s="43" t="s">
        <v>10</v>
      </c>
      <c r="C16" s="5" t="e">
        <f>#REF!/1000000</f>
        <v>#REF!</v>
      </c>
      <c r="D16" s="5" t="e">
        <f>#REF!/1000000</f>
        <v>#REF!</v>
      </c>
      <c r="E16" s="5" t="e">
        <f>#REF!/1000000</f>
        <v>#REF!</v>
      </c>
      <c r="F16" s="5" t="e">
        <f>#REF!/1000000</f>
        <v>#REF!</v>
      </c>
      <c r="G16" s="5" t="e">
        <f>#REF!/1000000</f>
        <v>#REF!</v>
      </c>
      <c r="H16" s="5" t="e">
        <f>#REF!/1000000</f>
        <v>#REF!</v>
      </c>
      <c r="I16" s="5" t="e">
        <f>#REF!/1000000</f>
        <v>#REF!</v>
      </c>
      <c r="J16" s="5" t="e">
        <f>#REF!/1000000</f>
        <v>#REF!</v>
      </c>
      <c r="K16" s="5" t="e">
        <f>#REF!/1000000</f>
        <v>#REF!</v>
      </c>
    </row>
    <row r="17" spans="1:11" x14ac:dyDescent="0.3">
      <c r="A17" s="2" t="s">
        <v>3</v>
      </c>
      <c r="B17" s="43" t="s">
        <v>11</v>
      </c>
      <c r="C17" s="5" t="e">
        <f>#REF!/1000000</f>
        <v>#REF!</v>
      </c>
      <c r="D17" s="5" t="e">
        <f>#REF!/1000000</f>
        <v>#REF!</v>
      </c>
      <c r="E17" s="5" t="e">
        <f>#REF!/1000000</f>
        <v>#REF!</v>
      </c>
      <c r="F17" s="5" t="e">
        <f>#REF!/1000000</f>
        <v>#REF!</v>
      </c>
      <c r="G17" s="5" t="e">
        <f>#REF!/1000000</f>
        <v>#REF!</v>
      </c>
      <c r="H17" s="5" t="e">
        <f>#REF!/1000000</f>
        <v>#REF!</v>
      </c>
      <c r="I17" s="5" t="e">
        <f>#REF!/1000000</f>
        <v>#REF!</v>
      </c>
      <c r="J17" s="5" t="e">
        <f>#REF!/1000000</f>
        <v>#REF!</v>
      </c>
      <c r="K17" s="5" t="e">
        <f>#REF!/1000000</f>
        <v>#REF!</v>
      </c>
    </row>
    <row r="18" spans="1:11" x14ac:dyDescent="0.3">
      <c r="A18" s="2" t="s">
        <v>3</v>
      </c>
      <c r="B18" s="43" t="s">
        <v>12</v>
      </c>
      <c r="C18" s="5" t="e">
        <f>#REF!/1000000</f>
        <v>#REF!</v>
      </c>
      <c r="D18" s="5" t="e">
        <f>#REF!/1000000</f>
        <v>#REF!</v>
      </c>
      <c r="E18" s="5" t="e">
        <f>#REF!/1000000</f>
        <v>#REF!</v>
      </c>
      <c r="F18" s="5" t="e">
        <f>#REF!/1000000</f>
        <v>#REF!</v>
      </c>
      <c r="G18" s="5" t="e">
        <f>#REF!/1000000</f>
        <v>#REF!</v>
      </c>
      <c r="H18" s="5" t="e">
        <f>#REF!/1000000</f>
        <v>#REF!</v>
      </c>
      <c r="I18" s="5" t="e">
        <f>#REF!/1000000</f>
        <v>#REF!</v>
      </c>
      <c r="J18" s="5" t="e">
        <f>#REF!/1000000</f>
        <v>#REF!</v>
      </c>
      <c r="K18" s="5" t="e">
        <f>#REF!/1000000</f>
        <v>#REF!</v>
      </c>
    </row>
    <row r="19" spans="1:11" x14ac:dyDescent="0.3">
      <c r="A19" s="2" t="s">
        <v>3</v>
      </c>
      <c r="B19" s="43" t="s">
        <v>13</v>
      </c>
      <c r="C19" s="5" t="e">
        <f>#REF!/1000000</f>
        <v>#REF!</v>
      </c>
      <c r="D19" s="5" t="e">
        <f>#REF!/1000000</f>
        <v>#REF!</v>
      </c>
      <c r="E19" s="5" t="e">
        <f>#REF!/1000000</f>
        <v>#REF!</v>
      </c>
      <c r="F19" s="5" t="e">
        <f>#REF!/1000000</f>
        <v>#REF!</v>
      </c>
      <c r="G19" s="5" t="e">
        <f>#REF!/1000000</f>
        <v>#REF!</v>
      </c>
      <c r="H19" s="5" t="e">
        <f>#REF!/1000000</f>
        <v>#REF!</v>
      </c>
      <c r="I19" s="5" t="e">
        <f>#REF!/1000000</f>
        <v>#REF!</v>
      </c>
      <c r="J19" s="5" t="e">
        <f>#REF!/1000000</f>
        <v>#REF!</v>
      </c>
      <c r="K19" s="5" t="e">
        <f>#REF!/1000000</f>
        <v>#REF!</v>
      </c>
    </row>
    <row r="20" spans="1:11" x14ac:dyDescent="0.3">
      <c r="A20" s="2" t="s">
        <v>3</v>
      </c>
      <c r="B20" s="43" t="s">
        <v>46</v>
      </c>
      <c r="C20" s="5" t="e">
        <f>#REF!/1000000</f>
        <v>#REF!</v>
      </c>
      <c r="D20" s="5" t="e">
        <f>#REF!/1000000</f>
        <v>#REF!</v>
      </c>
      <c r="E20" s="5" t="e">
        <f>#REF!/1000000</f>
        <v>#REF!</v>
      </c>
      <c r="F20" s="5" t="e">
        <f>#REF!/1000000</f>
        <v>#REF!</v>
      </c>
      <c r="G20" s="5" t="e">
        <f>#REF!/1000000</f>
        <v>#REF!</v>
      </c>
      <c r="H20" s="5" t="e">
        <f>#REF!/1000000</f>
        <v>#REF!</v>
      </c>
      <c r="I20" s="5" t="e">
        <f>#REF!/1000000</f>
        <v>#REF!</v>
      </c>
      <c r="J20" s="5" t="e">
        <f>#REF!/1000000</f>
        <v>#REF!</v>
      </c>
      <c r="K20" s="5" t="e">
        <f>#REF!/1000000</f>
        <v>#REF!</v>
      </c>
    </row>
    <row r="21" spans="1:11" x14ac:dyDescent="0.3">
      <c r="A21" s="2" t="s">
        <v>3</v>
      </c>
      <c r="B21" s="43" t="s">
        <v>14</v>
      </c>
      <c r="C21" s="5" t="e">
        <f>#REF!/1000000</f>
        <v>#REF!</v>
      </c>
      <c r="D21" s="5" t="e">
        <f>#REF!/1000000</f>
        <v>#REF!</v>
      </c>
      <c r="E21" s="5" t="e">
        <f>#REF!/1000000</f>
        <v>#REF!</v>
      </c>
      <c r="F21" s="5" t="e">
        <f>#REF!/1000000</f>
        <v>#REF!</v>
      </c>
      <c r="G21" s="5" t="e">
        <f>#REF!/1000000</f>
        <v>#REF!</v>
      </c>
      <c r="H21" s="5" t="e">
        <f>#REF!/1000000</f>
        <v>#REF!</v>
      </c>
      <c r="I21" s="5" t="e">
        <f>#REF!/1000000</f>
        <v>#REF!</v>
      </c>
      <c r="J21" s="5" t="e">
        <f>#REF!/1000000</f>
        <v>#REF!</v>
      </c>
      <c r="K21" s="5" t="e">
        <f>#REF!/1000000</f>
        <v>#REF!</v>
      </c>
    </row>
    <row r="22" spans="1:11" x14ac:dyDescent="0.3">
      <c r="A22" s="2" t="s">
        <v>3</v>
      </c>
      <c r="B22" s="43" t="s">
        <v>15</v>
      </c>
      <c r="C22" s="5" t="e">
        <f>#REF!/1000000</f>
        <v>#REF!</v>
      </c>
      <c r="D22" s="5" t="e">
        <f>#REF!/1000000</f>
        <v>#REF!</v>
      </c>
      <c r="E22" s="5" t="e">
        <f>#REF!/1000000</f>
        <v>#REF!</v>
      </c>
      <c r="F22" s="5" t="e">
        <f>#REF!/1000000</f>
        <v>#REF!</v>
      </c>
      <c r="G22" s="5" t="e">
        <f>#REF!/1000000</f>
        <v>#REF!</v>
      </c>
      <c r="H22" s="5" t="e">
        <f>#REF!/1000000</f>
        <v>#REF!</v>
      </c>
      <c r="I22" s="5" t="e">
        <f>#REF!/1000000</f>
        <v>#REF!</v>
      </c>
      <c r="J22" s="5" t="e">
        <f>#REF!/1000000</f>
        <v>#REF!</v>
      </c>
      <c r="K22" s="5" t="e">
        <f>#REF!/1000000</f>
        <v>#REF!</v>
      </c>
    </row>
    <row r="23" spans="1:11" x14ac:dyDescent="0.3">
      <c r="A23" s="2" t="s">
        <v>3</v>
      </c>
      <c r="B23" s="43" t="s">
        <v>55</v>
      </c>
      <c r="C23" s="5" t="e">
        <f>#REF!/1000000</f>
        <v>#REF!</v>
      </c>
      <c r="D23" s="5" t="e">
        <f>#REF!/1000000</f>
        <v>#REF!</v>
      </c>
      <c r="E23" s="5" t="e">
        <f>#REF!/1000000</f>
        <v>#REF!</v>
      </c>
      <c r="F23" s="5" t="e">
        <f>#REF!/1000000</f>
        <v>#REF!</v>
      </c>
      <c r="G23" s="5" t="e">
        <f>#REF!/1000000</f>
        <v>#REF!</v>
      </c>
      <c r="H23" s="5" t="e">
        <f>#REF!/1000000</f>
        <v>#REF!</v>
      </c>
      <c r="I23" s="5" t="e">
        <f>#REF!/1000000</f>
        <v>#REF!</v>
      </c>
      <c r="J23" s="5" t="e">
        <f>#REF!/1000000</f>
        <v>#REF!</v>
      </c>
      <c r="K23" s="5" t="e">
        <f>#REF!/1000000</f>
        <v>#REF!</v>
      </c>
    </row>
    <row r="24" spans="1:11" x14ac:dyDescent="0.3">
      <c r="A24" s="2" t="s">
        <v>3</v>
      </c>
      <c r="B24" s="43" t="s">
        <v>16</v>
      </c>
      <c r="C24" s="5" t="e">
        <f>#REF!/1000000</f>
        <v>#REF!</v>
      </c>
      <c r="D24" s="5" t="e">
        <f>#REF!/1000000</f>
        <v>#REF!</v>
      </c>
      <c r="E24" s="5" t="e">
        <f>#REF!/1000000</f>
        <v>#REF!</v>
      </c>
      <c r="F24" s="5" t="e">
        <f>#REF!/1000000</f>
        <v>#REF!</v>
      </c>
      <c r="G24" s="5" t="e">
        <f>#REF!/1000000</f>
        <v>#REF!</v>
      </c>
      <c r="H24" s="5" t="e">
        <f>#REF!/1000000</f>
        <v>#REF!</v>
      </c>
      <c r="I24" s="5" t="e">
        <f>#REF!/1000000</f>
        <v>#REF!</v>
      </c>
      <c r="J24" s="5" t="e">
        <f>#REF!/1000000</f>
        <v>#REF!</v>
      </c>
      <c r="K24" s="5" t="e">
        <f>#REF!/1000000</f>
        <v>#REF!</v>
      </c>
    </row>
    <row r="25" spans="1:11" x14ac:dyDescent="0.3">
      <c r="A25" s="2" t="s">
        <v>3</v>
      </c>
      <c r="B25" s="43" t="s">
        <v>17</v>
      </c>
      <c r="C25" s="5" t="e">
        <f>#REF!/1000000</f>
        <v>#REF!</v>
      </c>
      <c r="D25" s="5" t="e">
        <f>#REF!/1000000</f>
        <v>#REF!</v>
      </c>
      <c r="E25" s="5" t="e">
        <f>#REF!/1000000</f>
        <v>#REF!</v>
      </c>
      <c r="F25" s="5" t="e">
        <f>#REF!/1000000</f>
        <v>#REF!</v>
      </c>
      <c r="G25" s="5" t="e">
        <f>#REF!/1000000</f>
        <v>#REF!</v>
      </c>
      <c r="H25" s="5" t="e">
        <f>#REF!/1000000</f>
        <v>#REF!</v>
      </c>
      <c r="I25" s="5" t="e">
        <f>#REF!/1000000</f>
        <v>#REF!</v>
      </c>
      <c r="J25" s="5" t="e">
        <f>#REF!/1000000</f>
        <v>#REF!</v>
      </c>
      <c r="K25" s="5" t="e">
        <f>#REF!/1000000</f>
        <v>#REF!</v>
      </c>
    </row>
    <row r="26" spans="1:11" x14ac:dyDescent="0.3">
      <c r="A26" s="2" t="s">
        <v>3</v>
      </c>
      <c r="B26" s="43" t="s">
        <v>18</v>
      </c>
      <c r="C26" s="5" t="e">
        <f>#REF!/1000000</f>
        <v>#REF!</v>
      </c>
      <c r="D26" s="5" t="e">
        <f>#REF!/1000000</f>
        <v>#REF!</v>
      </c>
      <c r="E26" s="5" t="e">
        <f>#REF!/1000000</f>
        <v>#REF!</v>
      </c>
      <c r="F26" s="5" t="e">
        <f>#REF!/1000000</f>
        <v>#REF!</v>
      </c>
      <c r="G26" s="5" t="e">
        <f>#REF!/1000000</f>
        <v>#REF!</v>
      </c>
      <c r="H26" s="5" t="e">
        <f>#REF!/1000000</f>
        <v>#REF!</v>
      </c>
      <c r="I26" s="5" t="e">
        <f>#REF!/1000000</f>
        <v>#REF!</v>
      </c>
      <c r="J26" s="5" t="e">
        <f>#REF!/1000000</f>
        <v>#REF!</v>
      </c>
      <c r="K26" s="5" t="e">
        <f>#REF!/1000000</f>
        <v>#REF!</v>
      </c>
    </row>
    <row r="27" spans="1:11" x14ac:dyDescent="0.3">
      <c r="A27" s="2" t="s">
        <v>3</v>
      </c>
      <c r="B27" s="43" t="s">
        <v>19</v>
      </c>
      <c r="C27" s="5" t="e">
        <f>#REF!/1000000</f>
        <v>#REF!</v>
      </c>
      <c r="D27" s="5" t="e">
        <f>#REF!/1000000</f>
        <v>#REF!</v>
      </c>
      <c r="E27" s="5" t="e">
        <f>#REF!/1000000</f>
        <v>#REF!</v>
      </c>
      <c r="F27" s="5" t="e">
        <f>#REF!/1000000</f>
        <v>#REF!</v>
      </c>
      <c r="G27" s="5" t="e">
        <f>#REF!/1000000</f>
        <v>#REF!</v>
      </c>
      <c r="H27" s="5" t="e">
        <f>#REF!/1000000</f>
        <v>#REF!</v>
      </c>
      <c r="I27" s="5" t="e">
        <f>#REF!/1000000</f>
        <v>#REF!</v>
      </c>
      <c r="J27" s="5" t="e">
        <f>#REF!/1000000</f>
        <v>#REF!</v>
      </c>
      <c r="K27" s="5" t="e">
        <f>#REF!/1000000</f>
        <v>#REF!</v>
      </c>
    </row>
    <row r="28" spans="1:11" x14ac:dyDescent="0.3">
      <c r="A28" s="2" t="s">
        <v>3</v>
      </c>
      <c r="B28" s="2" t="s">
        <v>60</v>
      </c>
      <c r="C28" s="5" t="e">
        <f>#REF!/1000000</f>
        <v>#REF!</v>
      </c>
      <c r="D28" s="5" t="e">
        <f>#REF!/1000000</f>
        <v>#REF!</v>
      </c>
      <c r="E28" s="5" t="e">
        <f>#REF!/1000000</f>
        <v>#REF!</v>
      </c>
      <c r="F28" s="5" t="e">
        <f>#REF!/1000000</f>
        <v>#REF!</v>
      </c>
      <c r="G28" s="5" t="e">
        <f>#REF!/1000000</f>
        <v>#REF!</v>
      </c>
      <c r="H28" s="5" t="e">
        <f>#REF!/1000000</f>
        <v>#REF!</v>
      </c>
      <c r="I28" s="5" t="e">
        <f>#REF!/1000000</f>
        <v>#REF!</v>
      </c>
      <c r="J28" s="5" t="e">
        <f>#REF!/1000000</f>
        <v>#REF!</v>
      </c>
      <c r="K28" s="5" t="e">
        <f>#REF!/1000000</f>
        <v>#REF!</v>
      </c>
    </row>
    <row r="29" spans="1:11" x14ac:dyDescent="0.3">
      <c r="A29" s="2" t="s">
        <v>3</v>
      </c>
      <c r="B29" s="2" t="s">
        <v>61</v>
      </c>
      <c r="C29" s="5" t="e">
        <f>#REF!/1000000</f>
        <v>#REF!</v>
      </c>
      <c r="D29" s="5" t="e">
        <f>#REF!/1000000</f>
        <v>#REF!</v>
      </c>
      <c r="E29" s="5" t="e">
        <f>#REF!/1000000</f>
        <v>#REF!</v>
      </c>
      <c r="F29" s="5" t="e">
        <f>#REF!/1000000</f>
        <v>#REF!</v>
      </c>
      <c r="G29" s="5" t="e">
        <f>#REF!/1000000</f>
        <v>#REF!</v>
      </c>
      <c r="H29" s="5" t="e">
        <f>#REF!/1000000</f>
        <v>#REF!</v>
      </c>
      <c r="I29" s="5" t="e">
        <f>#REF!/1000000</f>
        <v>#REF!</v>
      </c>
      <c r="J29" s="5" t="e">
        <f>#REF!/1000000</f>
        <v>#REF!</v>
      </c>
      <c r="K29" s="5" t="e">
        <f>#REF!/1000000</f>
        <v>#REF!</v>
      </c>
    </row>
    <row r="30" spans="1:11" x14ac:dyDescent="0.3">
      <c r="A30" s="2" t="s">
        <v>3</v>
      </c>
      <c r="B30" s="2" t="s">
        <v>47</v>
      </c>
      <c r="C30" s="5" t="e">
        <f>#REF!/1000000</f>
        <v>#REF!</v>
      </c>
      <c r="D30" s="5" t="e">
        <f>#REF!/1000000</f>
        <v>#REF!</v>
      </c>
      <c r="E30" s="5" t="e">
        <f>#REF!/1000000</f>
        <v>#REF!</v>
      </c>
      <c r="F30" s="5" t="e">
        <f>#REF!/1000000</f>
        <v>#REF!</v>
      </c>
      <c r="G30" s="5" t="e">
        <f>#REF!/1000000</f>
        <v>#REF!</v>
      </c>
      <c r="H30" s="5" t="e">
        <f>#REF!/1000000</f>
        <v>#REF!</v>
      </c>
      <c r="I30" s="5" t="e">
        <f>#REF!/1000000</f>
        <v>#REF!</v>
      </c>
      <c r="J30" s="5" t="e">
        <f>#REF!/1000000</f>
        <v>#REF!</v>
      </c>
      <c r="K30" s="5" t="e">
        <f>#REF!/1000000</f>
        <v>#REF!</v>
      </c>
    </row>
  </sheetData>
  <autoFilter ref="A1:B19" xr:uid="{00000000-0009-0000-0000-00000C000000}"/>
  <sortState xmlns:xlrd2="http://schemas.microsoft.com/office/spreadsheetml/2017/richdata2" ref="A2:K20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Investissements</vt:lpstr>
      <vt:lpstr>Production</vt:lpstr>
      <vt:lpstr>Consommation</vt:lpstr>
      <vt:lpstr>Echanges européens</vt:lpstr>
      <vt:lpstr>Ecrêtement</vt:lpstr>
      <vt:lpstr>Coûts marginaux</vt:lpstr>
      <vt:lpstr>Prod_TWh</vt:lpstr>
      <vt:lpstr>Installé_CAPA_MW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PARROUFFE Jean-Michel</cp:lastModifiedBy>
  <dcterms:created xsi:type="dcterms:W3CDTF">2018-01-17T09:01:20Z</dcterms:created>
  <dcterms:modified xsi:type="dcterms:W3CDTF">2023-01-18T16:30:57Z</dcterms:modified>
</cp:coreProperties>
</file>