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RVICES\SRER\ECHANGES\ECHANGES_BRICE_ARNAUD\1- Marchés\2020\2020AC000016_Accord Cadre Artelys\Livrables Artelys\Données\Suites\A transmettre\"/>
    </mc:Choice>
  </mc:AlternateContent>
  <xr:revisionPtr revIDLastSave="0" documentId="13_ncr:1_{4C5465AD-B9A2-484A-891F-0326A964C435}" xr6:coauthVersionLast="47" xr6:coauthVersionMax="47" xr10:uidLastSave="{00000000-0000-0000-0000-000000000000}"/>
  <bookViews>
    <workbookView xWindow="-28920" yWindow="-120" windowWidth="29040" windowHeight="15840" tabRatio="894" xr2:uid="{00000000-000D-0000-FFFF-FFFF00000000}"/>
  </bookViews>
  <sheets>
    <sheet name="Investissements" sheetId="12" r:id="rId1"/>
    <sheet name="Production" sheetId="44" r:id="rId2"/>
    <sheet name="Consommation" sheetId="49" r:id="rId3"/>
    <sheet name="Echanges européens" sheetId="17" r:id="rId4"/>
    <sheet name="Ecrêtement" sheetId="23" r:id="rId5"/>
    <sheet name="Coûts marginaux" sheetId="47" r:id="rId6"/>
    <sheet name="Prod_TWh" sheetId="14" state="hidden" r:id="rId7"/>
    <sheet name="Installé_CAPA_MW" sheetId="2" state="hidden" r:id="rId8"/>
  </sheets>
  <externalReferences>
    <externalReference r:id="rId9"/>
    <externalReference r:id="rId10"/>
  </externalReferences>
  <definedNames>
    <definedName name="_xlnm._FilterDatabase" localSheetId="7" hidden="1">Installé_CAPA_MW!$A$1:$B$19</definedName>
    <definedName name="MWtoGW" localSheetId="2">[1]Annexe!$G$3</definedName>
    <definedName name="MWtoGW" localSheetId="5">[2]Annexe!$G$3</definedName>
    <definedName name="MWtoGW">#REF!</definedName>
    <definedName name="WtoMW" localSheetId="2">[1]Annexe!$G$2</definedName>
    <definedName name="WtoMW" localSheetId="5">[2]Annexe!$G$2</definedName>
    <definedName name="WtoMW">#REF!</definedName>
    <definedName name="WtoTW" localSheetId="2">[1]Annexe!$G$4</definedName>
    <definedName name="WtoTW" localSheetId="5">[2]Annexe!$G$4</definedName>
    <definedName name="WtoT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" i="49" l="1"/>
  <c r="U26" i="49"/>
  <c r="T26" i="49"/>
  <c r="S26" i="49"/>
  <c r="R26" i="49"/>
  <c r="Q26" i="49"/>
  <c r="P26" i="49"/>
  <c r="O26" i="49"/>
  <c r="N26" i="49"/>
  <c r="M26" i="49"/>
  <c r="V25" i="49"/>
  <c r="U25" i="49"/>
  <c r="T25" i="49"/>
  <c r="S25" i="49"/>
  <c r="R25" i="49"/>
  <c r="Q25" i="49"/>
  <c r="P25" i="49"/>
  <c r="O25" i="49"/>
  <c r="N25" i="49"/>
  <c r="M25" i="49"/>
  <c r="V24" i="49"/>
  <c r="U24" i="49"/>
  <c r="T24" i="49"/>
  <c r="S24" i="49"/>
  <c r="R24" i="49"/>
  <c r="Q24" i="49"/>
  <c r="P24" i="49"/>
  <c r="O24" i="49"/>
  <c r="N24" i="49"/>
  <c r="V23" i="49"/>
  <c r="U23" i="49"/>
  <c r="T23" i="49"/>
  <c r="S23" i="49"/>
  <c r="R23" i="49"/>
  <c r="Q23" i="49"/>
  <c r="P23" i="49"/>
  <c r="O23" i="49"/>
  <c r="N23" i="49"/>
  <c r="V22" i="49"/>
  <c r="U22" i="49"/>
  <c r="T22" i="49"/>
  <c r="S22" i="49"/>
  <c r="R22" i="49"/>
  <c r="Q22" i="49"/>
  <c r="P22" i="49"/>
  <c r="O22" i="49"/>
  <c r="N22" i="49"/>
  <c r="V21" i="49"/>
  <c r="U21" i="49"/>
  <c r="T21" i="49"/>
  <c r="S21" i="49"/>
  <c r="R21" i="49"/>
  <c r="Q21" i="49"/>
  <c r="P21" i="49"/>
  <c r="O21" i="49"/>
  <c r="N21" i="49"/>
  <c r="V20" i="49"/>
  <c r="U20" i="49"/>
  <c r="T20" i="49"/>
  <c r="S20" i="49"/>
  <c r="R20" i="49"/>
  <c r="Q20" i="49"/>
  <c r="P20" i="49"/>
  <c r="O20" i="49"/>
  <c r="N20" i="49"/>
  <c r="V19" i="49"/>
  <c r="U19" i="49"/>
  <c r="T19" i="49"/>
  <c r="S19" i="49"/>
  <c r="R19" i="49"/>
  <c r="Q19" i="49"/>
  <c r="P19" i="49"/>
  <c r="O19" i="49"/>
  <c r="N19" i="49"/>
  <c r="V11" i="49"/>
  <c r="U11" i="49"/>
  <c r="T11" i="49"/>
  <c r="S11" i="49"/>
  <c r="R11" i="49"/>
  <c r="Q11" i="49"/>
  <c r="P11" i="49"/>
  <c r="O11" i="49"/>
  <c r="N11" i="49"/>
  <c r="V10" i="49"/>
  <c r="U10" i="49"/>
  <c r="T10" i="49"/>
  <c r="S10" i="49"/>
  <c r="R10" i="49"/>
  <c r="Q10" i="49"/>
  <c r="P10" i="49"/>
  <c r="O10" i="49"/>
  <c r="N10" i="49"/>
  <c r="V9" i="49"/>
  <c r="U9" i="49"/>
  <c r="T9" i="49"/>
  <c r="S9" i="49"/>
  <c r="R9" i="49"/>
  <c r="Q9" i="49"/>
  <c r="P9" i="49"/>
  <c r="O9" i="49"/>
  <c r="N9" i="49"/>
  <c r="V8" i="49"/>
  <c r="U8" i="49"/>
  <c r="T8" i="49"/>
  <c r="S8" i="49"/>
  <c r="R8" i="49"/>
  <c r="Q8" i="49"/>
  <c r="P8" i="49"/>
  <c r="O8" i="49"/>
  <c r="N8" i="49"/>
  <c r="V7" i="49"/>
  <c r="U7" i="49"/>
  <c r="T7" i="49"/>
  <c r="S7" i="49"/>
  <c r="R7" i="49"/>
  <c r="Q7" i="49"/>
  <c r="P7" i="49"/>
  <c r="O7" i="49"/>
  <c r="N7" i="49"/>
  <c r="V6" i="49"/>
  <c r="U6" i="49"/>
  <c r="T6" i="49"/>
  <c r="S6" i="49"/>
  <c r="R6" i="49"/>
  <c r="Q6" i="49"/>
  <c r="P6" i="49"/>
  <c r="O6" i="49"/>
  <c r="N6" i="49"/>
  <c r="V5" i="49"/>
  <c r="U5" i="49"/>
  <c r="T5" i="49"/>
  <c r="S5" i="49"/>
  <c r="R5" i="49"/>
  <c r="Q5" i="49"/>
  <c r="P5" i="49"/>
  <c r="O5" i="49"/>
  <c r="N5" i="49"/>
  <c r="V4" i="49"/>
  <c r="U4" i="49"/>
  <c r="T4" i="49"/>
  <c r="S4" i="49"/>
  <c r="R4" i="49"/>
  <c r="Q4" i="49"/>
  <c r="Q13" i="49" s="1"/>
  <c r="Q22" i="44" s="1"/>
  <c r="P4" i="49"/>
  <c r="O4" i="49"/>
  <c r="N4" i="49"/>
  <c r="S13" i="49" l="1"/>
  <c r="S22" i="44" s="1"/>
  <c r="R13" i="49"/>
  <c r="R22" i="44" s="1"/>
  <c r="T13" i="49"/>
  <c r="T22" i="44" s="1"/>
  <c r="U13" i="49"/>
  <c r="U22" i="44" s="1"/>
  <c r="N13" i="49"/>
  <c r="N22" i="44" s="1"/>
  <c r="V13" i="49"/>
  <c r="V22" i="44" s="1"/>
  <c r="O13" i="49"/>
  <c r="O22" i="44" s="1"/>
  <c r="P13" i="49"/>
  <c r="P22" i="44" s="1"/>
  <c r="K15" i="17"/>
  <c r="G15" i="17"/>
  <c r="C15" i="17"/>
  <c r="J15" i="17"/>
  <c r="I15" i="17"/>
  <c r="H15" i="17"/>
  <c r="F15" i="17"/>
  <c r="E15" i="17"/>
  <c r="D15" i="17"/>
  <c r="H24" i="17" l="1"/>
  <c r="E24" i="17"/>
  <c r="F24" i="17"/>
  <c r="J24" i="17"/>
  <c r="C24" i="17"/>
  <c r="K24" i="17"/>
  <c r="I24" i="17"/>
  <c r="D24" i="17"/>
  <c r="G24" i="17"/>
  <c r="O8" i="44" l="1"/>
  <c r="S8" i="44"/>
  <c r="R8" i="44" l="1"/>
  <c r="P8" i="44"/>
  <c r="U8" i="44"/>
  <c r="N8" i="44"/>
  <c r="Q8" i="44"/>
  <c r="V8" i="44" l="1"/>
  <c r="T8" i="44"/>
  <c r="N6" i="44" l="1"/>
  <c r="T5" i="44"/>
  <c r="V6" i="44"/>
  <c r="N10" i="44"/>
  <c r="N5" i="44"/>
  <c r="V5" i="44"/>
  <c r="U5" i="44"/>
  <c r="P5" i="44"/>
  <c r="R6" i="44"/>
  <c r="R10" i="44"/>
  <c r="S5" i="44"/>
  <c r="U6" i="44"/>
  <c r="O10" i="44"/>
  <c r="R5" i="44"/>
  <c r="T6" i="44"/>
  <c r="P10" i="44"/>
  <c r="Q5" i="44"/>
  <c r="S6" i="44"/>
  <c r="Q10" i="44"/>
  <c r="V10" i="44"/>
  <c r="O5" i="44"/>
  <c r="Q6" i="44"/>
  <c r="S10" i="44"/>
  <c r="P6" i="44"/>
  <c r="T10" i="44"/>
  <c r="O6" i="44"/>
  <c r="U10" i="44"/>
  <c r="V11" i="44" l="1"/>
  <c r="P11" i="44"/>
  <c r="Q11" i="44"/>
  <c r="R11" i="44"/>
  <c r="T11" i="44"/>
  <c r="N11" i="44"/>
  <c r="U11" i="44"/>
  <c r="S11" i="44"/>
  <c r="O11" i="44"/>
  <c r="S17" i="44"/>
  <c r="P16" i="44"/>
  <c r="V16" i="44"/>
  <c r="V17" i="44"/>
  <c r="O17" i="44"/>
  <c r="P17" i="44"/>
  <c r="Q17" i="44"/>
  <c r="Q16" i="44"/>
  <c r="T17" i="44"/>
  <c r="U16" i="44"/>
  <c r="T16" i="44"/>
  <c r="R16" i="44"/>
  <c r="U17" i="44"/>
  <c r="O16" i="44"/>
  <c r="S16" i="44"/>
  <c r="R17" i="44"/>
  <c r="N16" i="44"/>
  <c r="N17" i="44"/>
  <c r="V9" i="44"/>
  <c r="T9" i="44"/>
  <c r="S9" i="44"/>
  <c r="N9" i="44"/>
  <c r="R9" i="44"/>
  <c r="O9" i="44"/>
  <c r="U9" i="44"/>
  <c r="Q9" i="44"/>
  <c r="P9" i="44"/>
  <c r="R4" i="44" l="1"/>
  <c r="R15" i="44" s="1"/>
  <c r="U4" i="44"/>
  <c r="U15" i="44" s="1"/>
  <c r="Q4" i="44"/>
  <c r="Q15" i="44" s="1"/>
  <c r="P4" i="44"/>
  <c r="P15" i="44" s="1"/>
  <c r="T4" i="44"/>
  <c r="T15" i="44" s="1"/>
  <c r="V4" i="44"/>
  <c r="V15" i="44" s="1"/>
  <c r="N4" i="44"/>
  <c r="N15" i="44" s="1"/>
  <c r="O4" i="44"/>
  <c r="O15" i="44" s="1"/>
  <c r="S4" i="44"/>
  <c r="S15" i="44" s="1"/>
  <c r="T7" i="44"/>
  <c r="S7" i="44"/>
  <c r="N7" i="44"/>
  <c r="Q7" i="44"/>
  <c r="R7" i="44"/>
  <c r="T18" i="44" l="1"/>
  <c r="T19" i="44" s="1"/>
  <c r="S18" i="44"/>
  <c r="S19" i="44" s="1"/>
  <c r="N18" i="44"/>
  <c r="N19" i="44" s="1"/>
  <c r="Q18" i="44"/>
  <c r="Q19" i="44" s="1"/>
  <c r="R18" i="44"/>
  <c r="R19" i="44" s="1"/>
  <c r="V7" i="44"/>
  <c r="P7" i="44"/>
  <c r="U7" i="44"/>
  <c r="O7" i="44"/>
  <c r="S20" i="44" l="1"/>
  <c r="T20" i="44"/>
  <c r="Q20" i="44"/>
  <c r="R20" i="44"/>
  <c r="N20" i="44"/>
  <c r="P18" i="44"/>
  <c r="P19" i="44" s="1"/>
  <c r="V18" i="44"/>
  <c r="V20" i="44" s="1"/>
  <c r="O18" i="44"/>
  <c r="O19" i="44" s="1"/>
  <c r="U18" i="44"/>
  <c r="U19" i="44" s="1"/>
  <c r="U20" i="44" l="1"/>
  <c r="V19" i="44"/>
  <c r="P20" i="44"/>
  <c r="O20" i="44"/>
  <c r="D2" i="14"/>
  <c r="K30" i="2" l="1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C2" i="14"/>
  <c r="J5" i="17"/>
  <c r="F5" i="17"/>
  <c r="D5" i="17" l="1"/>
  <c r="H5" i="17"/>
  <c r="G5" i="17"/>
  <c r="K5" i="17"/>
  <c r="C5" i="17"/>
  <c r="E5" i="17"/>
  <c r="I5" i="17"/>
</calcChain>
</file>

<file path=xl/sharedStrings.xml><?xml version="1.0" encoding="utf-8"?>
<sst xmlns="http://schemas.openxmlformats.org/spreadsheetml/2006/main" count="295" uniqueCount="151">
  <si>
    <t>CCGT fleet</t>
  </si>
  <si>
    <t>Lithium ion battery fleet</t>
  </si>
  <si>
    <t>OCGT fleet</t>
  </si>
  <si>
    <t>France</t>
  </si>
  <si>
    <t>Zone</t>
  </si>
  <si>
    <t>Techno</t>
  </si>
  <si>
    <t>CAES fleet</t>
  </si>
  <si>
    <t>Coal fleet</t>
  </si>
  <si>
    <t>Hydro fleet</t>
  </si>
  <si>
    <t>Nuclear fleet</t>
  </si>
  <si>
    <t>Oil fleet</t>
  </si>
  <si>
    <t>Other renewable fleet</t>
  </si>
  <si>
    <t>Other thermal fleet</t>
  </si>
  <si>
    <t>Pumped storage fleet</t>
  </si>
  <si>
    <t>Solar fleet</t>
  </si>
  <si>
    <t>Solar roof fleet</t>
  </si>
  <si>
    <t>Wind floating fleet</t>
  </si>
  <si>
    <t>Wind offshore fleet</t>
  </si>
  <si>
    <t>Wind onshore fleet</t>
  </si>
  <si>
    <t>Wind onshore new fleet</t>
  </si>
  <si>
    <t>Technologie</t>
  </si>
  <si>
    <t>Nucléaire</t>
  </si>
  <si>
    <t>Autres thermiques</t>
  </si>
  <si>
    <t>Electric Vehicles</t>
  </si>
  <si>
    <t>ademe_france_v0/C2020</t>
  </si>
  <si>
    <t>Test case 0</t>
  </si>
  <si>
    <t>ademe_france_v0/C2025</t>
  </si>
  <si>
    <t>ademe_france_v0/C2030</t>
  </si>
  <si>
    <t>ademe_france_v0/C2035</t>
  </si>
  <si>
    <t>ademe_france_v0/C2040</t>
  </si>
  <si>
    <t>ademe_france_v0/C2045</t>
  </si>
  <si>
    <t>ademe_france_v0/C2050</t>
  </si>
  <si>
    <t>ademe_france_v0/C2055</t>
  </si>
  <si>
    <t>ademe_france_v0/C2060</t>
  </si>
  <si>
    <t>EPR</t>
  </si>
  <si>
    <t>Autres renouvelables</t>
  </si>
  <si>
    <t>Total</t>
  </si>
  <si>
    <t>Hydro</t>
  </si>
  <si>
    <t>Détail EnR (GW)</t>
  </si>
  <si>
    <t>Biomass fleet</t>
  </si>
  <si>
    <t>Bioplant storage fleet</t>
  </si>
  <si>
    <t>Geothermal fleet</t>
  </si>
  <si>
    <t>Lignite fleet</t>
  </si>
  <si>
    <t>Marine fleet</t>
  </si>
  <si>
    <t>Ocean tidal fleet</t>
  </si>
  <si>
    <t>Ocean Wave fleet</t>
  </si>
  <si>
    <t>Renewable thermal fleet</t>
  </si>
  <si>
    <t>P2Heat</t>
  </si>
  <si>
    <t>Imports</t>
  </si>
  <si>
    <t>Exports</t>
  </si>
  <si>
    <t>Bilan exportateur net</t>
  </si>
  <si>
    <t>CentralEurope</t>
  </si>
  <si>
    <t>Iberia</t>
  </si>
  <si>
    <t>UKIreland</t>
  </si>
  <si>
    <t>PV Grandes Toitures</t>
  </si>
  <si>
    <t>Solar small roof fleet</t>
  </si>
  <si>
    <t>OCGT</t>
  </si>
  <si>
    <t>CCGT</t>
  </si>
  <si>
    <t>Charbon</t>
  </si>
  <si>
    <t>Détail Nucléaire (GW)</t>
  </si>
  <si>
    <t>P2H2 industrie</t>
  </si>
  <si>
    <t>P2H2 mobilités et autres industries</t>
  </si>
  <si>
    <t>Chauffage pilotable</t>
  </si>
  <si>
    <t>Batteries</t>
  </si>
  <si>
    <t>STEP</t>
  </si>
  <si>
    <t>PV</t>
  </si>
  <si>
    <t>Eolien Terrestre</t>
  </si>
  <si>
    <t>Nucléaire historique résiduel</t>
  </si>
  <si>
    <t>Nucléaire historique prolongé</t>
  </si>
  <si>
    <t>PV  Grandes Toitures</t>
  </si>
  <si>
    <t>PV Petites Toitures</t>
  </si>
  <si>
    <t>PV Toitures total</t>
  </si>
  <si>
    <t>PV Sol total</t>
  </si>
  <si>
    <t>PV Sol fixe</t>
  </si>
  <si>
    <t>PV Sol tracker</t>
  </si>
  <si>
    <t>Eolien en mer Flottant</t>
  </si>
  <si>
    <t>Eolien en mer Posé</t>
  </si>
  <si>
    <t>Nucléaire EPR</t>
  </si>
  <si>
    <t>PV  Sol</t>
  </si>
  <si>
    <t>PV Toitures</t>
  </si>
  <si>
    <t>Géothermie</t>
  </si>
  <si>
    <t>CHP Biogaz</t>
  </si>
  <si>
    <t>CHP Biomasse</t>
  </si>
  <si>
    <t>Autres thermiques (CHP fioul, gaz)</t>
  </si>
  <si>
    <t>CHP UIOM</t>
  </si>
  <si>
    <t>Capacités installées en GW</t>
  </si>
  <si>
    <t>Energies Marines Renouvelables</t>
  </si>
  <si>
    <t>Production en TWh</t>
  </si>
  <si>
    <t>Détail EnR</t>
  </si>
  <si>
    <t>Turbines Gaz</t>
  </si>
  <si>
    <t>Résumé Production Electricité</t>
  </si>
  <si>
    <t>Eolien en mer</t>
  </si>
  <si>
    <t>Consommation domestique</t>
  </si>
  <si>
    <t>Consommation en TWh</t>
  </si>
  <si>
    <t>Capacités en GW</t>
  </si>
  <si>
    <t>Italy</t>
  </si>
  <si>
    <t>SouthEastEurope</t>
  </si>
  <si>
    <t>P2H2 (TWh_H2)</t>
  </si>
  <si>
    <t>Renouvelables</t>
  </si>
  <si>
    <t>Catégories</t>
  </si>
  <si>
    <t>Part renouvelable</t>
  </si>
  <si>
    <t>Part nucléaire</t>
  </si>
  <si>
    <t>Chauffage Joule pilotable</t>
  </si>
  <si>
    <t>Chauffage Joule non-pilotable</t>
  </si>
  <si>
    <t>ECS pilotable</t>
  </si>
  <si>
    <t>ECS non-pilotable</t>
  </si>
  <si>
    <t>Produits blancs pilotables</t>
  </si>
  <si>
    <t>Produits blancs non-pilotables</t>
  </si>
  <si>
    <t>VE pilotables</t>
  </si>
  <si>
    <t>VE non-pilotables</t>
  </si>
  <si>
    <t>Chauffage PAC pilotable</t>
  </si>
  <si>
    <t>Chauffage PAC non-pilotable</t>
  </si>
  <si>
    <t>Climatisation pilotable</t>
  </si>
  <si>
    <t>Climatisation non-pilotable</t>
  </si>
  <si>
    <t>Industrie pilotable</t>
  </si>
  <si>
    <t>Industrie non-pilotable</t>
  </si>
  <si>
    <t>Autres (non-pilotable)</t>
  </si>
  <si>
    <t>Composante</t>
  </si>
  <si>
    <t>Electrolyseurs optimisés</t>
  </si>
  <si>
    <t>Chauffage Joule</t>
  </si>
  <si>
    <t>Chauffage PAC</t>
  </si>
  <si>
    <t>ECS et produits blancs</t>
  </si>
  <si>
    <t>Climatisation</t>
  </si>
  <si>
    <t>Véhicules électriques</t>
  </si>
  <si>
    <t>Industrie</t>
  </si>
  <si>
    <t>Electrolyseurs</t>
  </si>
  <si>
    <t>Autres</t>
  </si>
  <si>
    <t>Résumé Consommation par usage</t>
  </si>
  <si>
    <t>Résumé Consommation pilotable</t>
  </si>
  <si>
    <t>ECS et produits blancs pilotables</t>
  </si>
  <si>
    <t>Véhicules électriques pilotables</t>
  </si>
  <si>
    <t>Consommations non-pilotables</t>
  </si>
  <si>
    <t>Electrolyseurs quasi-base</t>
  </si>
  <si>
    <t>P2H2 (GW_H2)</t>
  </si>
  <si>
    <t>Ecrêtement en TWh</t>
  </si>
  <si>
    <t>Volumes en TWh</t>
  </si>
  <si>
    <t>Moyenne temporelle</t>
  </si>
  <si>
    <t>Coûts marginaux (€/MWh)</t>
  </si>
  <si>
    <t>Moyenne énergie</t>
  </si>
  <si>
    <t>Production du stockage (TWh)</t>
  </si>
  <si>
    <t>Consommation du stockage (TWh)</t>
  </si>
  <si>
    <t>Prolongement nucléaire</t>
  </si>
  <si>
    <t>Consommation gaz PAC hybrides</t>
  </si>
  <si>
    <t>Capacités nouvelles en GW</t>
  </si>
  <si>
    <t>Chauffage PAC hybride pilotable</t>
  </si>
  <si>
    <t>Chauffage PAC hybride non-pilotable</t>
  </si>
  <si>
    <t>Les données permettent de vérifier :</t>
  </si>
  <si>
    <t>Production totale + Production du stockage + Imports = Consommation domestique + Consommation du stockage + Exports + Ecrêtement</t>
  </si>
  <si>
    <t>Consommation domestique = Somme des composantes sectorielles de la demande qui incluent les pertes</t>
  </si>
  <si>
    <t>Les pertes représentent 8% de chacune des consommations par usage présentées dans l'onglet Consommation</t>
  </si>
  <si>
    <t>Pour toutes les années, les 25,3 GW de capacité Hydro intègrent les 5,2 GW de STEP identifiées en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</si>
</sst>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.0\ _€_-;\-* #,##0.0\ _€_-;_-* &quot;-&quot;??\ _€_-;_-@_-"/>
    <numFmt numFmtId="167" formatCode="_-* #,##0\ _€_-;\-* #,##0\ _€_-;_-* &quot;-&quot;??\ _€_-;_-@_-"/>
  </numFmts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7" fillId="0" borderId="0"/>
    <xf numFmtId="0" fontId="5" fillId="0" borderId="0"/>
    <xf numFmtId="164" fontId="9" fillId="0" borderId="0" applyFont="0" applyFill="0" applyBorder="0" applyAlignment="0" applyProtection="0"/>
  </cellStyleXfs>
  <cellXfs count="117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8" fillId="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wrapText="1"/>
    </xf>
    <xf numFmtId="0" fontId="10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right" wrapText="1"/>
    </xf>
    <xf numFmtId="1" fontId="0" fillId="0" borderId="0" xfId="0" applyNumberFormat="1"/>
    <xf numFmtId="11" fontId="0" fillId="0" borderId="0" xfId="0" applyNumberFormat="1"/>
    <xf numFmtId="1" fontId="0" fillId="0" borderId="0" xfId="0" applyNumberFormat="1" applyAlignment="1">
      <alignment horizontal="right" wrapText="1"/>
    </xf>
    <xf numFmtId="0" fontId="10" fillId="0" borderId="0" xfId="0" applyFont="1" applyAlignment="1">
      <alignment horizontal="center" vertical="center"/>
    </xf>
    <xf numFmtId="9" fontId="0" fillId="5" borderId="0" xfId="1" applyFont="1" applyFill="1" applyBorder="1"/>
    <xf numFmtId="9" fontId="0" fillId="5" borderId="12" xfId="1" applyFont="1" applyFill="1" applyBorder="1"/>
    <xf numFmtId="9" fontId="0" fillId="5" borderId="7" xfId="1" applyFont="1" applyFill="1" applyBorder="1"/>
    <xf numFmtId="9" fontId="0" fillId="5" borderId="14" xfId="1" applyFont="1" applyFill="1" applyBorder="1"/>
    <xf numFmtId="0" fontId="0" fillId="6" borderId="11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16" xfId="0" applyFill="1" applyBorder="1"/>
    <xf numFmtId="1" fontId="0" fillId="5" borderId="13" xfId="0" applyNumberFormat="1" applyFill="1" applyBorder="1"/>
    <xf numFmtId="1" fontId="0" fillId="5" borderId="7" xfId="0" applyNumberFormat="1" applyFill="1" applyBorder="1"/>
    <xf numFmtId="1" fontId="0" fillId="5" borderId="14" xfId="0" applyNumberFormat="1" applyFill="1" applyBorder="1"/>
    <xf numFmtId="1" fontId="0" fillId="5" borderId="9" xfId="0" applyNumberFormat="1" applyFill="1" applyBorder="1"/>
    <xf numFmtId="1" fontId="0" fillId="5" borderId="10" xfId="0" applyNumberFormat="1" applyFill="1" applyBorder="1"/>
    <xf numFmtId="0" fontId="0" fillId="6" borderId="13" xfId="0" applyFill="1" applyBorder="1" applyAlignment="1">
      <alignment horizont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" fontId="0" fillId="5" borderId="8" xfId="0" applyNumberFormat="1" applyFill="1" applyBorder="1"/>
    <xf numFmtId="0" fontId="11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15" xfId="0" applyFill="1" applyBorder="1"/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1" fontId="15" fillId="5" borderId="8" xfId="0" applyNumberFormat="1" applyFont="1" applyFill="1" applyBorder="1"/>
    <xf numFmtId="1" fontId="15" fillId="5" borderId="9" xfId="0" applyNumberFormat="1" applyFont="1" applyFill="1" applyBorder="1"/>
    <xf numFmtId="1" fontId="15" fillId="5" borderId="10" xfId="0" applyNumberFormat="1" applyFont="1" applyFill="1" applyBorder="1"/>
    <xf numFmtId="1" fontId="15" fillId="5" borderId="13" xfId="0" applyNumberFormat="1" applyFont="1" applyFill="1" applyBorder="1"/>
    <xf numFmtId="1" fontId="15" fillId="5" borderId="7" xfId="0" applyNumberFormat="1" applyFont="1" applyFill="1" applyBorder="1"/>
    <xf numFmtId="1" fontId="15" fillId="5" borderId="14" xfId="0" applyNumberFormat="1" applyFont="1" applyFill="1" applyBorder="1"/>
    <xf numFmtId="0" fontId="14" fillId="3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2" xfId="0" applyFill="1" applyBorder="1"/>
    <xf numFmtId="0" fontId="0" fillId="6" borderId="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165" fontId="6" fillId="5" borderId="8" xfId="0" applyNumberFormat="1" applyFont="1" applyFill="1" applyBorder="1"/>
    <xf numFmtId="165" fontId="6" fillId="5" borderId="13" xfId="0" applyNumberFormat="1" applyFont="1" applyFill="1" applyBorder="1"/>
    <xf numFmtId="0" fontId="0" fillId="6" borderId="4" xfId="0" applyFill="1" applyBorder="1"/>
    <xf numFmtId="165" fontId="0" fillId="5" borderId="11" xfId="0" applyNumberFormat="1" applyFill="1" applyBorder="1"/>
    <xf numFmtId="165" fontId="0" fillId="5" borderId="8" xfId="0" applyNumberFormat="1" applyFill="1" applyBorder="1"/>
    <xf numFmtId="165" fontId="0" fillId="5" borderId="9" xfId="0" applyNumberFormat="1" applyFill="1" applyBorder="1"/>
    <xf numFmtId="165" fontId="0" fillId="5" borderId="0" xfId="0" applyNumberFormat="1" applyFill="1"/>
    <xf numFmtId="165" fontId="0" fillId="5" borderId="12" xfId="0" applyNumberFormat="1" applyFill="1" applyBorder="1"/>
    <xf numFmtId="165" fontId="0" fillId="5" borderId="13" xfId="0" applyNumberFormat="1" applyFill="1" applyBorder="1"/>
    <xf numFmtId="165" fontId="0" fillId="5" borderId="7" xfId="0" applyNumberFormat="1" applyFill="1" applyBorder="1"/>
    <xf numFmtId="165" fontId="0" fillId="5" borderId="14" xfId="0" applyNumberFormat="1" applyFill="1" applyBorder="1"/>
    <xf numFmtId="165" fontId="6" fillId="5" borderId="0" xfId="0" applyNumberFormat="1" applyFont="1" applyFill="1"/>
    <xf numFmtId="165" fontId="6" fillId="5" borderId="9" xfId="0" applyNumberFormat="1" applyFont="1" applyFill="1" applyBorder="1"/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165" fontId="6" fillId="5" borderId="12" xfId="0" applyNumberFormat="1" applyFont="1" applyFill="1" applyBorder="1"/>
    <xf numFmtId="165" fontId="6" fillId="5" borderId="9" xfId="4" applyNumberFormat="1" applyFont="1" applyFill="1" applyBorder="1"/>
    <xf numFmtId="165" fontId="6" fillId="5" borderId="10" xfId="4" applyNumberFormat="1" applyFont="1" applyFill="1" applyBorder="1"/>
    <xf numFmtId="165" fontId="6" fillId="5" borderId="0" xfId="4" applyNumberFormat="1" applyFont="1" applyFill="1" applyBorder="1"/>
    <xf numFmtId="165" fontId="6" fillId="5" borderId="12" xfId="4" applyNumberFormat="1" applyFont="1" applyFill="1" applyBorder="1"/>
    <xf numFmtId="165" fontId="13" fillId="5" borderId="0" xfId="4" applyNumberFormat="1" applyFont="1" applyFill="1" applyBorder="1"/>
    <xf numFmtId="165" fontId="13" fillId="5" borderId="12" xfId="4" applyNumberFormat="1" applyFont="1" applyFill="1" applyBorder="1"/>
    <xf numFmtId="165" fontId="15" fillId="5" borderId="0" xfId="4" applyNumberFormat="1" applyFont="1" applyFill="1" applyBorder="1"/>
    <xf numFmtId="165" fontId="15" fillId="5" borderId="12" xfId="4" applyNumberFormat="1" applyFont="1" applyFill="1" applyBorder="1"/>
    <xf numFmtId="165" fontId="15" fillId="5" borderId="7" xfId="4" applyNumberFormat="1" applyFont="1" applyFill="1" applyBorder="1"/>
    <xf numFmtId="165" fontId="15" fillId="5" borderId="14" xfId="4" applyNumberFormat="1" applyFont="1" applyFill="1" applyBorder="1"/>
    <xf numFmtId="165" fontId="6" fillId="5" borderId="7" xfId="0" applyNumberFormat="1" applyFont="1" applyFill="1" applyBorder="1"/>
    <xf numFmtId="165" fontId="6" fillId="5" borderId="14" xfId="0" applyNumberFormat="1" applyFont="1" applyFill="1" applyBorder="1"/>
    <xf numFmtId="0" fontId="13" fillId="6" borderId="3" xfId="0" applyFont="1" applyFill="1" applyBorder="1"/>
    <xf numFmtId="165" fontId="0" fillId="5" borderId="10" xfId="0" applyNumberFormat="1" applyFill="1" applyBorder="1"/>
    <xf numFmtId="0" fontId="0" fillId="6" borderId="1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4" fillId="6" borderId="8" xfId="0" applyFont="1" applyFill="1" applyBorder="1" applyAlignment="1">
      <alignment horizontal="left"/>
    </xf>
    <xf numFmtId="165" fontId="0" fillId="5" borderId="5" xfId="0" applyNumberFormat="1" applyFill="1" applyBorder="1"/>
    <xf numFmtId="165" fontId="0" fillId="5" borderId="6" xfId="0" applyNumberFormat="1" applyFill="1" applyBorder="1"/>
    <xf numFmtId="167" fontId="0" fillId="5" borderId="5" xfId="4" applyNumberFormat="1" applyFont="1" applyFill="1" applyBorder="1"/>
    <xf numFmtId="167" fontId="0" fillId="5" borderId="6" xfId="4" applyNumberFormat="1" applyFont="1" applyFill="1" applyBorder="1"/>
    <xf numFmtId="0" fontId="3" fillId="6" borderId="8" xfId="0" applyFont="1" applyFill="1" applyBorder="1" applyAlignment="1">
      <alignment horizontal="left"/>
    </xf>
    <xf numFmtId="165" fontId="0" fillId="5" borderId="4" xfId="0" applyNumberFormat="1" applyFill="1" applyBorder="1"/>
    <xf numFmtId="165" fontId="6" fillId="5" borderId="8" xfId="4" applyNumberFormat="1" applyFont="1" applyFill="1" applyBorder="1"/>
    <xf numFmtId="165" fontId="6" fillId="5" borderId="11" xfId="4" applyNumberFormat="1" applyFont="1" applyFill="1" applyBorder="1"/>
    <xf numFmtId="165" fontId="6" fillId="5" borderId="13" xfId="4" applyNumberFormat="1" applyFont="1" applyFill="1" applyBorder="1"/>
    <xf numFmtId="165" fontId="6" fillId="5" borderId="7" xfId="4" applyNumberFormat="1" applyFont="1" applyFill="1" applyBorder="1"/>
    <xf numFmtId="165" fontId="6" fillId="5" borderId="14" xfId="4" applyNumberFormat="1" applyFont="1" applyFill="1" applyBorder="1"/>
    <xf numFmtId="0" fontId="6" fillId="5" borderId="0" xfId="4" applyNumberFormat="1" applyFont="1" applyFill="1" applyBorder="1"/>
    <xf numFmtId="0" fontId="2" fillId="6" borderId="4" xfId="0" applyFont="1" applyFill="1" applyBorder="1" applyAlignment="1">
      <alignment horizontal="left"/>
    </xf>
    <xf numFmtId="165" fontId="0" fillId="5" borderId="8" xfId="0" quotePrefix="1" applyNumberFormat="1" applyFill="1" applyBorder="1"/>
    <xf numFmtId="0" fontId="0" fillId="0" borderId="0" xfId="0" quotePrefix="1"/>
    <xf numFmtId="165" fontId="0" fillId="5" borderId="9" xfId="0" quotePrefix="1" applyNumberFormat="1" applyFill="1" applyBorder="1"/>
    <xf numFmtId="165" fontId="0" fillId="5" borderId="10" xfId="0" quotePrefix="1" applyNumberFormat="1" applyFill="1" applyBorder="1"/>
    <xf numFmtId="165" fontId="0" fillId="5" borderId="11" xfId="0" quotePrefix="1" applyNumberFormat="1" applyFill="1" applyBorder="1"/>
    <xf numFmtId="165" fontId="0" fillId="5" borderId="12" xfId="0" quotePrefix="1" applyNumberFormat="1" applyFill="1" applyBorder="1"/>
    <xf numFmtId="165" fontId="0" fillId="5" borderId="13" xfId="0" quotePrefix="1" applyNumberFormat="1" applyFill="1" applyBorder="1"/>
    <xf numFmtId="165" fontId="0" fillId="5" borderId="7" xfId="0" quotePrefix="1" applyNumberFormat="1" applyFill="1" applyBorder="1"/>
    <xf numFmtId="165" fontId="0" fillId="5" borderId="14" xfId="0" quotePrefix="1" applyNumberFormat="1" applyFill="1" applyBorder="1"/>
    <xf numFmtId="0" fontId="1" fillId="6" borderId="8" xfId="0" applyFont="1" applyFill="1" applyBorder="1" applyAlignment="1">
      <alignment horizontal="left"/>
    </xf>
    <xf numFmtId="165" fontId="0" fillId="5" borderId="0" xfId="0" quotePrefix="1" applyNumberFormat="1" applyFill="1"/>
    <xf numFmtId="166" fontId="0" fillId="5" borderId="4" xfId="4" applyNumberFormat="1" applyFont="1" applyFill="1" applyBorder="1"/>
    <xf numFmtId="166" fontId="0" fillId="5" borderId="5" xfId="4" applyNumberFormat="1" applyFont="1" applyFill="1" applyBorder="1"/>
    <xf numFmtId="166" fontId="0" fillId="5" borderId="6" xfId="4" applyNumberFormat="1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5">
    <cellStyle name="Milliers" xfId="4" builtinId="3"/>
    <cellStyle name="Normal" xfId="0" builtinId="0"/>
    <cellStyle name="Normal 2" xfId="2" xr:uid="{00000000-0005-0000-0000-000002000000}"/>
    <cellStyle name="Normal 2 2" xfId="3" xr:uid="{00000000-0005-0000-0000-000003000000}"/>
    <cellStyle name="Pourcentage" xfId="1" builtinId="5"/>
  </cellStyles>
  <dxfs count="0"/>
  <tableStyles count="0" defaultTableStyle="TableStyleMedium2" defaultPivotStyle="PivotStyleLight16"/>
  <colors>
    <mruColors>
      <color rgb="FFEEDD82"/>
      <color rgb="FFFF99FF"/>
      <color rgb="FF9370DB"/>
      <color rgb="FFFFDB69"/>
      <color rgb="FFFA4F32"/>
      <color rgb="FF98222B"/>
      <color rgb="FF5C2EB8"/>
      <color rgb="FF87A54F"/>
      <color rgb="FFFCDF3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installées -</a:t>
            </a:r>
            <a:r>
              <a:rPr lang="fr-FR" baseline="0"/>
              <a:t> Nucléaire </a:t>
            </a:r>
            <a:endParaRPr lang="fr-FR"/>
          </a:p>
        </c:rich>
      </c:tx>
      <c:layout>
        <c:manualLayout>
          <c:xMode val="edge"/>
          <c:yMode val="edge"/>
          <c:x val="0.35161004706077098"/>
          <c:y val="2.93131491988659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429044066527968E-2"/>
          <c:y val="8.9739318889461045E-2"/>
          <c:w val="0.92006761173218843"/>
          <c:h val="0.698078534529103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Investissements!$B$29</c:f>
              <c:strCache>
                <c:ptCount val="1"/>
                <c:pt idx="0">
                  <c:v>Nucléaire historique résiduel</c:v>
                </c:pt>
              </c:strCache>
            </c:strRef>
          </c:tx>
          <c:spPr>
            <a:solidFill>
              <a:srgbClr val="EEDD82"/>
            </a:solidFill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FC-4168-8C07-375613A119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FC-4168-8C07-375613A119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FC-4168-8C07-375613A119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Investissements!$C$29:$K$29</c:f>
              <c:numCache>
                <c:formatCode>0.0</c:formatCode>
                <c:ptCount val="9"/>
                <c:pt idx="0">
                  <c:v>61.370000000000005</c:v>
                </c:pt>
                <c:pt idx="1">
                  <c:v>61.370000000000005</c:v>
                </c:pt>
                <c:pt idx="2">
                  <c:v>46.365000000000002</c:v>
                </c:pt>
                <c:pt idx="3">
                  <c:v>12.36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C-4168-8C07-375613A11964}"/>
            </c:ext>
          </c:extLst>
        </c:ser>
        <c:ser>
          <c:idx val="1"/>
          <c:order val="1"/>
          <c:tx>
            <c:strRef>
              <c:f>Investissements!$B$30</c:f>
              <c:strCache>
                <c:ptCount val="1"/>
                <c:pt idx="0">
                  <c:v>Nucléaire historique prolongé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FC-4168-8C07-375613A119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Investissements!$C$30:$K$30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11.384999999287853</c:v>
                </c:pt>
                <c:pt idx="3">
                  <c:v>32.904337467474832</c:v>
                </c:pt>
                <c:pt idx="4">
                  <c:v>41.440000026635204</c:v>
                </c:pt>
                <c:pt idx="5">
                  <c:v>33.110662558284112</c:v>
                </c:pt>
                <c:pt idx="6">
                  <c:v>13.870000000589785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FC-4168-8C07-375613A11964}"/>
            </c:ext>
          </c:extLst>
        </c:ser>
        <c:ser>
          <c:idx val="3"/>
          <c:order val="2"/>
          <c:tx>
            <c:strRef>
              <c:f>Investissements!$B$31</c:f>
              <c:strCache>
                <c:ptCount val="1"/>
                <c:pt idx="0">
                  <c:v>EPR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FC-4168-8C07-375613A11964}"/>
                </c:ext>
              </c:extLst>
            </c:dLbl>
            <c:dLbl>
              <c:idx val="1"/>
              <c:layout>
                <c:manualLayout>
                  <c:x val="-2.2881671790667887E-17"/>
                  <c:y val="-1.5151515151515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Investissements!$C$31:$K$31</c:f>
              <c:numCache>
                <c:formatCode>0.0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7.7999999999971079</c:v>
                </c:pt>
                <c:pt idx="4">
                  <c:v>11.000000000353298</c:v>
                </c:pt>
                <c:pt idx="5">
                  <c:v>14.200000000101376</c:v>
                </c:pt>
                <c:pt idx="6">
                  <c:v>17.400000000221706</c:v>
                </c:pt>
                <c:pt idx="7">
                  <c:v>20.600000000069663</c:v>
                </c:pt>
                <c:pt idx="8">
                  <c:v>23.800000000140685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FC-4168-8C07-375613A1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792"/>
        <c:axId val="404177576"/>
      </c:barChart>
      <c:catAx>
        <c:axId val="40417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177576"/>
        <c:crosses val="autoZero"/>
        <c:auto val="1"/>
        <c:lblAlgn val="ctr"/>
        <c:lblOffset val="100"/>
        <c:noMultiLvlLbl val="0"/>
      </c:catAx>
      <c:valAx>
        <c:axId val="40417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GW</a:t>
                </a:r>
                <a:r>
                  <a:rPr lang="fr-FR" baseline="0"/>
                  <a:t> installés</a:t>
                </a:r>
                <a:endParaRPr lang="fr-FR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4176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d'imports et d'exports Français (GW)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'Echanges européens'!$B$18</c:f>
              <c:strCache>
                <c:ptCount val="1"/>
                <c:pt idx="0">
                  <c:v>Exports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européens'!$C$24:$K$24</c:f>
              <c:numCache>
                <c:formatCode>0.0</c:formatCode>
                <c:ptCount val="9"/>
                <c:pt idx="0">
                  <c:v>16.630000000000003</c:v>
                </c:pt>
                <c:pt idx="1">
                  <c:v>22.122</c:v>
                </c:pt>
                <c:pt idx="2">
                  <c:v>27.620000000000005</c:v>
                </c:pt>
                <c:pt idx="3">
                  <c:v>33.295000000000002</c:v>
                </c:pt>
                <c:pt idx="4">
                  <c:v>38.97</c:v>
                </c:pt>
                <c:pt idx="5">
                  <c:v>44.645000000000003</c:v>
                </c:pt>
                <c:pt idx="6">
                  <c:v>50.320000000000007</c:v>
                </c:pt>
                <c:pt idx="7">
                  <c:v>55.995000000000005</c:v>
                </c:pt>
                <c:pt idx="8">
                  <c:v>61.670000000000009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B-4A14-B717-C958C3D0AC1F}"/>
            </c:ext>
          </c:extLst>
        </c:ser>
        <c:ser>
          <c:idx val="1"/>
          <c:order val="1"/>
          <c:tx>
            <c:strRef>
              <c:f>'Echanges européens'!$B$9</c:f>
              <c:strCache>
                <c:ptCount val="1"/>
                <c:pt idx="0">
                  <c:v>Imports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européens'!$C$15:$K$15</c:f>
              <c:numCache>
                <c:formatCode>0.0</c:formatCode>
                <c:ptCount val="9"/>
                <c:pt idx="0">
                  <c:v>11.310000000000002</c:v>
                </c:pt>
                <c:pt idx="1">
                  <c:v>16.802</c:v>
                </c:pt>
                <c:pt idx="2">
                  <c:v>22.3</c:v>
                </c:pt>
                <c:pt idx="3">
                  <c:v>27.975000000000001</c:v>
                </c:pt>
                <c:pt idx="4">
                  <c:v>33.65</c:v>
                </c:pt>
                <c:pt idx="5">
                  <c:v>39.325000000000003</c:v>
                </c:pt>
                <c:pt idx="6">
                  <c:v>45</c:v>
                </c:pt>
                <c:pt idx="7">
                  <c:v>50.674999999999997</c:v>
                </c:pt>
                <c:pt idx="8">
                  <c:v>56.35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B-4A14-B717-C958C3D0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7160"/>
        <c:axId val="412472456"/>
      </c:barChart>
      <c:catAx>
        <c:axId val="4124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2456"/>
        <c:crosses val="autoZero"/>
        <c:auto val="1"/>
        <c:lblAlgn val="ctr"/>
        <c:lblOffset val="100"/>
        <c:noMultiLvlLbl val="0"/>
      </c:catAx>
      <c:valAx>
        <c:axId val="412472456"/>
        <c:scaling>
          <c:orientation val="minMax"/>
          <c:max val="70"/>
        </c:scaling>
        <c:delete val="0"/>
        <c:axPos val="l"/>
        <c:numFmt formatCode="0" sourceLinked="0"/>
        <c:majorTickMark val="out"/>
        <c:minorTickMark val="none"/>
        <c:tickLblPos val="nextTo"/>
        <c:crossAx val="412477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Ecrêtement</a:t>
            </a:r>
            <a:r>
              <a:rPr lang="fr-FR" baseline="0"/>
              <a:t> (TWh)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Ecrêtement!$B$4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Ecrêtement!$C$3:$K$3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Ecrêtement!$C$4:$K$4</c:f>
              <c:numCache>
                <c:formatCode>_-* #\ ##0.0\ _€_-;\-* #\ ##0.0\ _€_-;_-* "-"??\ _€_-;_-@_-</c:formatCode>
                <c:ptCount val="9"/>
                <c:pt idx="0">
                  <c:v>8.18593176103678E-7</c:v>
                </c:pt>
                <c:pt idx="1">
                  <c:v>6.5066927536032559E-3</c:v>
                </c:pt>
                <c:pt idx="2">
                  <c:v>0.38235956256893333</c:v>
                </c:pt>
                <c:pt idx="3">
                  <c:v>1.6784063036301493</c:v>
                </c:pt>
                <c:pt idx="4">
                  <c:v>3.8564747230467455</c:v>
                </c:pt>
                <c:pt idx="5">
                  <c:v>7.4751571796604406</c:v>
                </c:pt>
                <c:pt idx="6">
                  <c:v>9.5410813602464373</c:v>
                </c:pt>
                <c:pt idx="7">
                  <c:v>11.450344167429151</c:v>
                </c:pt>
                <c:pt idx="8">
                  <c:v>14.971910875383969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6FE-9976-B7781670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9120"/>
        <c:axId val="412479512"/>
      </c:barChart>
      <c:catAx>
        <c:axId val="41247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9512"/>
        <c:crosses val="autoZero"/>
        <c:auto val="1"/>
        <c:lblAlgn val="ctr"/>
        <c:lblOffset val="100"/>
        <c:noMultiLvlLbl val="0"/>
      </c:catAx>
      <c:valAx>
        <c:axId val="4124795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41247912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Coût</a:t>
            </a:r>
            <a:r>
              <a:rPr lang="fr-FR" baseline="0"/>
              <a:t> marginal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'Coûts marginaux'!$B$5:$J$5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'Coûts marginaux'!$B$7:$J$7</c:f>
              <c:numCache>
                <c:formatCode>0</c:formatCode>
                <c:ptCount val="9"/>
                <c:pt idx="0">
                  <c:v>30.696260633000001</c:v>
                </c:pt>
                <c:pt idx="1">
                  <c:v>41.450386500999997</c:v>
                </c:pt>
                <c:pt idx="2">
                  <c:v>39.948870317000001</c:v>
                </c:pt>
                <c:pt idx="3">
                  <c:v>47.733939239000001</c:v>
                </c:pt>
                <c:pt idx="4">
                  <c:v>52.800972350000002</c:v>
                </c:pt>
                <c:pt idx="5">
                  <c:v>60.309926740000002</c:v>
                </c:pt>
                <c:pt idx="6">
                  <c:v>71.190520776</c:v>
                </c:pt>
                <c:pt idx="7">
                  <c:v>79.333101310000004</c:v>
                </c:pt>
                <c:pt idx="8">
                  <c:v>83.889532191000001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A-4E03-AA22-847020FB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30800"/>
        <c:axId val="414926880"/>
      </c:lineChart>
      <c:catAx>
        <c:axId val="41493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926880"/>
        <c:crosses val="autoZero"/>
        <c:auto val="1"/>
        <c:lblAlgn val="ctr"/>
        <c:lblOffset val="100"/>
        <c:noMultiLvlLbl val="0"/>
      </c:catAx>
      <c:valAx>
        <c:axId val="4149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€/MWh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1493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Moyens de flexibilité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(Investissements!$C$5:$C$6,Investissements!$C$19:$C$20)</c:f>
              <c:numCache>
                <c:formatCode>0.0</c:formatCode>
                <c:ptCount val="4"/>
                <c:pt idx="0">
                  <c:v>6.461507273466168</c:v>
                </c:pt>
                <c:pt idx="1">
                  <c:v>1.850000245101094</c:v>
                </c:pt>
                <c:pt idx="2">
                  <c:v>5.1800000000000006</c:v>
                </c:pt>
                <c:pt idx="3">
                  <c:v>7.2129371028800002E-7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C-4984-97A1-1FA4FF0A536D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(Investissements!$D$5:$D$6,Investissements!$D$19:$D$20)</c:f>
              <c:numCache>
                <c:formatCode>0.0</c:formatCode>
                <c:ptCount val="4"/>
                <c:pt idx="0">
                  <c:v>15.408402092067332</c:v>
                </c:pt>
                <c:pt idx="1">
                  <c:v>1.3000042867959376</c:v>
                </c:pt>
                <c:pt idx="2">
                  <c:v>5.1800000000000006</c:v>
                </c:pt>
                <c:pt idx="3">
                  <c:v>2.757621733857E-6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C-4984-97A1-1FA4FF0A536D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(Investissements!$E$5:$E$6,Investissements!$E$19:$E$20)</c:f>
              <c:numCache>
                <c:formatCode>0.0</c:formatCode>
                <c:ptCount val="4"/>
                <c:pt idx="0">
                  <c:v>25.50893010210638</c:v>
                </c:pt>
                <c:pt idx="1">
                  <c:v>2.4981717755766462</c:v>
                </c:pt>
                <c:pt idx="2">
                  <c:v>5.1800000000000006</c:v>
                </c:pt>
                <c:pt idx="3">
                  <c:v>0.52665755325294283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C-4984-97A1-1FA4FF0A536D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(Investissements!$F$5:$F$6,Investissements!$F$19:$F$20)</c:f>
              <c:numCache>
                <c:formatCode>0.0</c:formatCode>
                <c:ptCount val="4"/>
                <c:pt idx="0">
                  <c:v>24.720930190695693</c:v>
                </c:pt>
                <c:pt idx="1">
                  <c:v>3.6007450847442217</c:v>
                </c:pt>
                <c:pt idx="2">
                  <c:v>7.1799999998697208</c:v>
                </c:pt>
                <c:pt idx="3">
                  <c:v>11.221903073557989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C-4984-97A1-1FA4FF0A536D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(Investissements!$G$5:$G$6,Investissements!$G$19:$G$20)</c:f>
              <c:numCache>
                <c:formatCode>0.0</c:formatCode>
                <c:ptCount val="4"/>
                <c:pt idx="0">
                  <c:v>22.535930194004912</c:v>
                </c:pt>
                <c:pt idx="1">
                  <c:v>2.5507450875750926</c:v>
                </c:pt>
                <c:pt idx="2">
                  <c:v>7.1799999999402804</c:v>
                </c:pt>
                <c:pt idx="3">
                  <c:v>13.767612410527017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C-4984-97A1-1FA4FF0A536D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(Investissements!$H$5:$H$6,Investissements!$H$19:$H$20)</c:f>
              <c:numCache>
                <c:formatCode>0.0</c:formatCode>
                <c:ptCount val="4"/>
                <c:pt idx="0">
                  <c:v>19.919930197358571</c:v>
                </c:pt>
                <c:pt idx="1">
                  <c:v>2.5507448495906497</c:v>
                </c:pt>
                <c:pt idx="2">
                  <c:v>7.1799999999701702</c:v>
                </c:pt>
                <c:pt idx="3">
                  <c:v>13.767610413798838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C-4984-97A1-1FA4FF0A536D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6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(Investissements!$I$5:$I$6,Investissements!$I$19:$I$20)</c:f>
              <c:numCache>
                <c:formatCode>0.0</c:formatCode>
                <c:ptCount val="4"/>
                <c:pt idx="0">
                  <c:v>22.304737230185385</c:v>
                </c:pt>
                <c:pt idx="1">
                  <c:v>3.5770035684615005</c:v>
                </c:pt>
                <c:pt idx="2">
                  <c:v>7.1799999999902404</c:v>
                </c:pt>
                <c:pt idx="3">
                  <c:v>29.316432121731168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5C-4984-97A1-1FA4FF0A536D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(Investissements!$J$5:$J$6,Investissements!$J$19:$J$20)</c:f>
              <c:numCache>
                <c:formatCode>0.0</c:formatCode>
                <c:ptCount val="4"/>
                <c:pt idx="0">
                  <c:v>19.24088906428166</c:v>
                </c:pt>
                <c:pt idx="1">
                  <c:v>2.1288365358493899</c:v>
                </c:pt>
                <c:pt idx="2">
                  <c:v>7.1800000000000006</c:v>
                </c:pt>
                <c:pt idx="3">
                  <c:v>40.099205681298677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5C-4984-97A1-1FA4FF0A536D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(Investissements!$K$5:$K$6,Investissements!$K$19:$K$20)</c:f>
              <c:numCache>
                <c:formatCode>0.0</c:formatCode>
                <c:ptCount val="4"/>
                <c:pt idx="0">
                  <c:v>11.095604531180992</c:v>
                </c:pt>
                <c:pt idx="1">
                  <c:v>1.0262632403083674</c:v>
                </c:pt>
                <c:pt idx="2">
                  <c:v>7.1800000000000006</c:v>
                </c:pt>
                <c:pt idx="3">
                  <c:v>37.763798643283501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5C-4984-97A1-1FA4FF0A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81496"/>
        <c:axId val="404178360"/>
      </c:barChart>
      <c:catAx>
        <c:axId val="40418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8360"/>
        <c:crosses val="autoZero"/>
        <c:auto val="1"/>
        <c:lblAlgn val="ctr"/>
        <c:lblOffset val="100"/>
        <c:noMultiLvlLbl val="0"/>
      </c:catAx>
      <c:valAx>
        <c:axId val="404178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EnR variables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Investissements!$C$9:$C$13</c:f>
              <c:numCache>
                <c:formatCode>0.0</c:formatCode>
                <c:ptCount val="5"/>
                <c:pt idx="0">
                  <c:v>4.6385635000001582</c:v>
                </c:pt>
                <c:pt idx="1">
                  <c:v>5.4624364999996411</c:v>
                </c:pt>
                <c:pt idx="2">
                  <c:v>0</c:v>
                </c:pt>
                <c:pt idx="3">
                  <c:v>0</c:v>
                </c:pt>
                <c:pt idx="4">
                  <c:v>17.390999999999458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9-43B0-80A5-A01315EA824F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Investissements!$D$9:$D$13</c:f>
              <c:numCache>
                <c:formatCode>0.0</c:formatCode>
                <c:ptCount val="5"/>
                <c:pt idx="0">
                  <c:v>15.600000000046725</c:v>
                </c:pt>
                <c:pt idx="1">
                  <c:v>8.7327181995991676</c:v>
                </c:pt>
                <c:pt idx="2">
                  <c:v>2.1000000000097252</c:v>
                </c:pt>
                <c:pt idx="3">
                  <c:v>0.75</c:v>
                </c:pt>
                <c:pt idx="4">
                  <c:v>26.195499999929375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9-43B0-80A5-A01315EA824F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Investissements!$E$9:$E$13</c:f>
              <c:numCache>
                <c:formatCode>0.0</c:formatCode>
                <c:ptCount val="5"/>
                <c:pt idx="0">
                  <c:v>30.000000000022947</c:v>
                </c:pt>
                <c:pt idx="1">
                  <c:v>12.001999998976029</c:v>
                </c:pt>
                <c:pt idx="2">
                  <c:v>6.9999999988430739</c:v>
                </c:pt>
                <c:pt idx="3">
                  <c:v>0.99999999987814103</c:v>
                </c:pt>
                <c:pt idx="4">
                  <c:v>34.999999899240208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9-43B0-80A5-A01315EA824F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Investissements!$F$9:$F$13</c:f>
              <c:numCache>
                <c:formatCode>0.0</c:formatCode>
                <c:ptCount val="5"/>
                <c:pt idx="0">
                  <c:v>43.875000000326963</c:v>
                </c:pt>
                <c:pt idx="1">
                  <c:v>23.501999996346466</c:v>
                </c:pt>
                <c:pt idx="2">
                  <c:v>10.000000000382109</c:v>
                </c:pt>
                <c:pt idx="3">
                  <c:v>7.8750000072541111</c:v>
                </c:pt>
                <c:pt idx="4">
                  <c:v>40.49999989855344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9-43B0-80A5-A01315EA824F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Investissements!$G$9:$G$13</c:f>
              <c:numCache>
                <c:formatCode>0.0</c:formatCode>
                <c:ptCount val="5"/>
                <c:pt idx="0">
                  <c:v>57.75000000193382</c:v>
                </c:pt>
                <c:pt idx="1">
                  <c:v>35.001999996695133</c:v>
                </c:pt>
                <c:pt idx="2">
                  <c:v>12.999999999300075</c:v>
                </c:pt>
                <c:pt idx="3">
                  <c:v>14.750000004124443</c:v>
                </c:pt>
                <c:pt idx="4">
                  <c:v>45.99999989689141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9-43B0-80A5-A01315EA824F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Investissements!$H$9:$H$13</c:f>
              <c:numCache>
                <c:formatCode>0.0</c:formatCode>
                <c:ptCount val="5"/>
                <c:pt idx="0">
                  <c:v>71.625000001514579</c:v>
                </c:pt>
                <c:pt idx="1">
                  <c:v>46.501999994487598</c:v>
                </c:pt>
                <c:pt idx="2">
                  <c:v>15.999999998905233</c:v>
                </c:pt>
                <c:pt idx="3">
                  <c:v>21.625000003451511</c:v>
                </c:pt>
                <c:pt idx="4">
                  <c:v>51.500000003447155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9-43B0-80A5-A01315EA824F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Investissements!$I$9:$I$13</c:f>
              <c:numCache>
                <c:formatCode>0.0</c:formatCode>
                <c:ptCount val="5"/>
                <c:pt idx="0">
                  <c:v>85.500000074501116</c:v>
                </c:pt>
                <c:pt idx="1">
                  <c:v>58.001999998295659</c:v>
                </c:pt>
                <c:pt idx="2">
                  <c:v>19.000000000000956</c:v>
                </c:pt>
                <c:pt idx="3">
                  <c:v>28.50000000321533</c:v>
                </c:pt>
                <c:pt idx="4">
                  <c:v>63.00000001458082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9-43B0-80A5-A01315EA824F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Investissements!$J$9:$J$13</c:f>
              <c:numCache>
                <c:formatCode>0.0</c:formatCode>
                <c:ptCount val="5"/>
                <c:pt idx="0">
                  <c:v>94.399999999444333</c:v>
                </c:pt>
                <c:pt idx="1">
                  <c:v>58.00199999818976</c:v>
                </c:pt>
                <c:pt idx="2">
                  <c:v>19.000000000017558</c:v>
                </c:pt>
                <c:pt idx="3">
                  <c:v>28.50000000350429</c:v>
                </c:pt>
                <c:pt idx="4">
                  <c:v>75.599999996327057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9-43B0-80A5-A01315EA824F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4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Investissements!$K$9:$K$13</c:f>
              <c:numCache>
                <c:formatCode>0.0</c:formatCode>
                <c:ptCount val="5"/>
                <c:pt idx="0">
                  <c:v>94.39999999944628</c:v>
                </c:pt>
                <c:pt idx="1">
                  <c:v>58.002000006108574</c:v>
                </c:pt>
                <c:pt idx="2">
                  <c:v>19.000000000042636</c:v>
                </c:pt>
                <c:pt idx="3">
                  <c:v>28.500000000081304</c:v>
                </c:pt>
                <c:pt idx="4">
                  <c:v>90.71999999912893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19-43B0-80A5-A01315EA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6008"/>
        <c:axId val="404179536"/>
      </c:barChart>
      <c:catAx>
        <c:axId val="40417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536"/>
        <c:crosses val="autoZero"/>
        <c:auto val="1"/>
        <c:lblAlgn val="ctr"/>
        <c:lblOffset val="100"/>
        <c:noMultiLvlLbl val="0"/>
      </c:catAx>
      <c:valAx>
        <c:axId val="40417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Electrolyseurs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Investissements!$C$24:$C$25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516-B7F3-04C07D968C49}"/>
            </c:ext>
          </c:extLst>
        </c:ser>
        <c:ser>
          <c:idx val="1"/>
          <c:order val="1"/>
          <c:tx>
            <c:strRef>
              <c:f>Investissements!$D$23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Investissements!$D$24:$D$25</c:f>
              <c:numCache>
                <c:formatCode>0.0</c:formatCode>
                <c:ptCount val="2"/>
                <c:pt idx="0">
                  <c:v>3.6360535832400001E-7</c:v>
                </c:pt>
                <c:pt idx="1">
                  <c:v>0.26651158327622848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E-4516-B7F3-04C07D968C49}"/>
            </c:ext>
          </c:extLst>
        </c:ser>
        <c:ser>
          <c:idx val="2"/>
          <c:order val="2"/>
          <c:tx>
            <c:strRef>
              <c:f>Investissements!$E$23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Investissements!$E$24:$E$25</c:f>
              <c:numCache>
                <c:formatCode>0.0</c:formatCode>
                <c:ptCount val="2"/>
                <c:pt idx="0">
                  <c:v>0.85384619991644517</c:v>
                </c:pt>
                <c:pt idx="1">
                  <c:v>0.53302392734752901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E-4516-B7F3-04C07D968C49}"/>
            </c:ext>
          </c:extLst>
        </c:ser>
        <c:ser>
          <c:idx val="3"/>
          <c:order val="3"/>
          <c:tx>
            <c:strRef>
              <c:f>Investissements!$F$23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Investissements!$F$24:$F$25</c:f>
              <c:numCache>
                <c:formatCode>0.0</c:formatCode>
                <c:ptCount val="2"/>
                <c:pt idx="0">
                  <c:v>1.4445384994692567</c:v>
                </c:pt>
                <c:pt idx="1">
                  <c:v>1.2427762371487732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E-4516-B7F3-04C07D968C49}"/>
            </c:ext>
          </c:extLst>
        </c:ser>
        <c:ser>
          <c:idx val="4"/>
          <c:order val="4"/>
          <c:tx>
            <c:strRef>
              <c:f>Investissements!$G$23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Investissements!$G$24:$G$25</c:f>
              <c:numCache>
                <c:formatCode>0.0</c:formatCode>
                <c:ptCount val="2"/>
                <c:pt idx="0">
                  <c:v>2.0352308994715878</c:v>
                </c:pt>
                <c:pt idx="1">
                  <c:v>1.9525286737491077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E-4516-B7F3-04C07D968C49}"/>
            </c:ext>
          </c:extLst>
        </c:ser>
        <c:ser>
          <c:idx val="5"/>
          <c:order val="5"/>
          <c:tx>
            <c:strRef>
              <c:f>Investissements!$H$23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Investissements!$H$24:$H$25</c:f>
              <c:numCache>
                <c:formatCode>0.0</c:formatCode>
                <c:ptCount val="2"/>
                <c:pt idx="0">
                  <c:v>2.6259231989782568</c:v>
                </c:pt>
                <c:pt idx="1">
                  <c:v>2.6622808567512446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E-4516-B7F3-04C07D968C49}"/>
            </c:ext>
          </c:extLst>
        </c:ser>
        <c:ser>
          <c:idx val="6"/>
          <c:order val="6"/>
          <c:tx>
            <c:strRef>
              <c:f>Investissements!$I$23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Investissements!$I$24:$I$25</c:f>
              <c:numCache>
                <c:formatCode>0.0</c:formatCode>
                <c:ptCount val="2"/>
                <c:pt idx="0">
                  <c:v>3.2166155995772137</c:v>
                </c:pt>
                <c:pt idx="1">
                  <c:v>3.3720330397533584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E-4516-B7F3-04C07D968C49}"/>
            </c:ext>
          </c:extLst>
        </c:ser>
        <c:ser>
          <c:idx val="7"/>
          <c:order val="7"/>
          <c:tx>
            <c:strRef>
              <c:f>Investissements!$J$23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Investissements!$J$24:$J$25</c:f>
              <c:numCache>
                <c:formatCode>0.0</c:formatCode>
                <c:ptCount val="2"/>
                <c:pt idx="0">
                  <c:v>3.2166155995563153</c:v>
                </c:pt>
                <c:pt idx="1">
                  <c:v>3.372032912954356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AE-4516-B7F3-04C07D968C49}"/>
            </c:ext>
          </c:extLst>
        </c:ser>
        <c:ser>
          <c:idx val="8"/>
          <c:order val="8"/>
          <c:tx>
            <c:strRef>
              <c:f>Investissements!$K$23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Investissements!$K$24:$K$25</c:f>
              <c:numCache>
                <c:formatCode>0.0</c:formatCode>
                <c:ptCount val="2"/>
                <c:pt idx="0">
                  <c:v>3.2166155997015076</c:v>
                </c:pt>
                <c:pt idx="1">
                  <c:v>3.3720331665524679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AE-4516-B7F3-04C07D96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9144"/>
        <c:axId val="404177184"/>
      </c:barChart>
      <c:catAx>
        <c:axId val="40417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7184"/>
        <c:crosses val="autoZero"/>
        <c:auto val="1"/>
        <c:lblAlgn val="ctr"/>
        <c:lblOffset val="100"/>
        <c:noMultiLvlLbl val="0"/>
      </c:catAx>
      <c:valAx>
        <c:axId val="40417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1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38751767818463"/>
          <c:y val="0.17925063257695797"/>
          <c:w val="4.6817906982081624E-2"/>
          <c:h val="0.72616426834332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Production!$M$4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Production!$N$4:$V$4</c:f>
              <c:numCache>
                <c:formatCode>0.0</c:formatCode>
                <c:ptCount val="9"/>
                <c:pt idx="0">
                  <c:v>408.89179709459722</c:v>
                </c:pt>
                <c:pt idx="1">
                  <c:v>411.18939013588323</c:v>
                </c:pt>
                <c:pt idx="2">
                  <c:v>371.30929623421747</c:v>
                </c:pt>
                <c:pt idx="3">
                  <c:v>323.12915013989908</c:v>
                </c:pt>
                <c:pt idx="4">
                  <c:v>311.67091512242121</c:v>
                </c:pt>
                <c:pt idx="5">
                  <c:v>277.64446798106098</c:v>
                </c:pt>
                <c:pt idx="6">
                  <c:v>187.68836447427282</c:v>
                </c:pt>
                <c:pt idx="7">
                  <c:v>125.3555604929102</c:v>
                </c:pt>
                <c:pt idx="8">
                  <c:v>142.11001337844633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2-406B-9F0B-A22585E41F24}"/>
            </c:ext>
          </c:extLst>
        </c:ser>
        <c:ser>
          <c:idx val="2"/>
          <c:order val="2"/>
          <c:tx>
            <c:strRef>
              <c:f>Production!$M$5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Production!$N$5:$V$5</c:f>
              <c:numCache>
                <c:formatCode>0.0</c:formatCode>
                <c:ptCount val="9"/>
                <c:pt idx="0">
                  <c:v>2.5766178494301637</c:v>
                </c:pt>
                <c:pt idx="1">
                  <c:v>17.164881355074499</c:v>
                </c:pt>
                <c:pt idx="2">
                  <c:v>27.633691221291397</c:v>
                </c:pt>
                <c:pt idx="3">
                  <c:v>33.310524032953602</c:v>
                </c:pt>
                <c:pt idx="4">
                  <c:v>31.292107227749788</c:v>
                </c:pt>
                <c:pt idx="5">
                  <c:v>31.443654626812503</c:v>
                </c:pt>
                <c:pt idx="6">
                  <c:v>37.75055527934196</c:v>
                </c:pt>
                <c:pt idx="7">
                  <c:v>36.399081556171794</c:v>
                </c:pt>
                <c:pt idx="8">
                  <c:v>19.157210433998959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2-406B-9F0B-A22585E41F24}"/>
            </c:ext>
          </c:extLst>
        </c:ser>
        <c:ser>
          <c:idx val="3"/>
          <c:order val="3"/>
          <c:tx>
            <c:strRef>
              <c:f>Production!$M$6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Production!$N$6:$V$6</c:f>
              <c:numCache>
                <c:formatCode>0.0</c:formatCode>
                <c:ptCount val="9"/>
                <c:pt idx="0">
                  <c:v>20.889106261736266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2-406B-9F0B-A22585E41F24}"/>
            </c:ext>
          </c:extLst>
        </c:ser>
        <c:ser>
          <c:idx val="4"/>
          <c:order val="4"/>
          <c:tx>
            <c:strRef>
              <c:f>Production!$M$7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Production!$N$7:$V$7</c:f>
              <c:numCache>
                <c:formatCode>0.0</c:formatCode>
                <c:ptCount val="9"/>
                <c:pt idx="0">
                  <c:v>12.53492891465789</c:v>
                </c:pt>
                <c:pt idx="1">
                  <c:v>32.576749099504539</c:v>
                </c:pt>
                <c:pt idx="2">
                  <c:v>53.145008157677104</c:v>
                </c:pt>
                <c:pt idx="3">
                  <c:v>85.204790225315605</c:v>
                </c:pt>
                <c:pt idx="4">
                  <c:v>115.55490403065878</c:v>
                </c:pt>
                <c:pt idx="5">
                  <c:v>146.99373228173476</c:v>
                </c:pt>
                <c:pt idx="6">
                  <c:v>180.16968549224774</c:v>
                </c:pt>
                <c:pt idx="7">
                  <c:v>192.01830377712344</c:v>
                </c:pt>
                <c:pt idx="8">
                  <c:v>192.01620160693983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2-406B-9F0B-A22585E41F24}"/>
            </c:ext>
          </c:extLst>
        </c:ser>
        <c:ser>
          <c:idx val="6"/>
          <c:order val="5"/>
          <c:tx>
            <c:strRef>
              <c:f>Production!$M$8</c:f>
              <c:strCache>
                <c:ptCount val="1"/>
                <c:pt idx="0">
                  <c:v>Eolien Terrestre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Production!$N$8:$V$8</c:f>
              <c:numCache>
                <c:formatCode>0.0</c:formatCode>
                <c:ptCount val="9"/>
                <c:pt idx="0">
                  <c:v>34.788272598718017</c:v>
                </c:pt>
                <c:pt idx="1">
                  <c:v>59.567345407829201</c:v>
                </c:pt>
                <c:pt idx="2">
                  <c:v>84.114311870524901</c:v>
                </c:pt>
                <c:pt idx="3">
                  <c:v>102.5818512429355</c:v>
                </c:pt>
                <c:pt idx="4">
                  <c:v>121.2325802609281</c:v>
                </c:pt>
                <c:pt idx="5">
                  <c:v>142.35729674503435</c:v>
                </c:pt>
                <c:pt idx="6">
                  <c:v>174.49490221514668</c:v>
                </c:pt>
                <c:pt idx="7">
                  <c:v>209.58713022348056</c:v>
                </c:pt>
                <c:pt idx="8">
                  <c:v>251.5537164865209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2-406B-9F0B-A22585E41F24}"/>
            </c:ext>
          </c:extLst>
        </c:ser>
        <c:ser>
          <c:idx val="7"/>
          <c:order val="6"/>
          <c:tx>
            <c:strRef>
              <c:f>Production!$M$9</c:f>
              <c:strCache>
                <c:ptCount val="1"/>
                <c:pt idx="0">
                  <c:v>Eolien en mer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Production!$N$9:$V$9</c:f>
              <c:numCache>
                <c:formatCode>0.0</c:formatCode>
                <c:ptCount val="9"/>
                <c:pt idx="0">
                  <c:v>0</c:v>
                </c:pt>
                <c:pt idx="1">
                  <c:v>9.6130183583425559</c:v>
                </c:pt>
                <c:pt idx="2">
                  <c:v>26.218634714083965</c:v>
                </c:pt>
                <c:pt idx="3">
                  <c:v>61.197967776401917</c:v>
                </c:pt>
                <c:pt idx="4">
                  <c:v>98.065849864821985</c:v>
                </c:pt>
                <c:pt idx="5">
                  <c:v>132.30654404330596</c:v>
                </c:pt>
                <c:pt idx="6">
                  <c:v>166.84563213652942</c:v>
                </c:pt>
                <c:pt idx="7">
                  <c:v>166.84563213758759</c:v>
                </c:pt>
                <c:pt idx="8">
                  <c:v>166.66631292487546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2-406B-9F0B-A22585E41F24}"/>
            </c:ext>
          </c:extLst>
        </c:ser>
        <c:ser>
          <c:idx val="8"/>
          <c:order val="7"/>
          <c:tx>
            <c:strRef>
              <c:f>Production!$M$11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Production!$N$11:$V$11</c:f>
              <c:numCache>
                <c:formatCode>0.0</c:formatCode>
                <c:ptCount val="9"/>
                <c:pt idx="0">
                  <c:v>7.5937610677679972</c:v>
                </c:pt>
                <c:pt idx="1">
                  <c:v>8.0083513092743956</c:v>
                </c:pt>
                <c:pt idx="2">
                  <c:v>8.0083513092743956</c:v>
                </c:pt>
                <c:pt idx="3">
                  <c:v>8.0083513092743956</c:v>
                </c:pt>
                <c:pt idx="4">
                  <c:v>8.0083513092743956</c:v>
                </c:pt>
                <c:pt idx="5">
                  <c:v>8.0083513092743956</c:v>
                </c:pt>
                <c:pt idx="6">
                  <c:v>8.0083513092743956</c:v>
                </c:pt>
                <c:pt idx="7">
                  <c:v>8.0083513092743956</c:v>
                </c:pt>
                <c:pt idx="8">
                  <c:v>8.0083513092743956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2-406B-9F0B-A22585E41F24}"/>
            </c:ext>
          </c:extLst>
        </c:ser>
        <c:ser>
          <c:idx val="9"/>
          <c:order val="8"/>
          <c:tx>
            <c:strRef>
              <c:f>Production!$M$10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Production!$N$10:$V$10</c:f>
              <c:numCache>
                <c:formatCode>0.0</c:formatCode>
                <c:ptCount val="9"/>
                <c:pt idx="0">
                  <c:v>63.525599482448364</c:v>
                </c:pt>
                <c:pt idx="1">
                  <c:v>63.525599760096867</c:v>
                </c:pt>
                <c:pt idx="2">
                  <c:v>63.525599254369794</c:v>
                </c:pt>
                <c:pt idx="3">
                  <c:v>63.52559903429183</c:v>
                </c:pt>
                <c:pt idx="4">
                  <c:v>63.525598105451081</c:v>
                </c:pt>
                <c:pt idx="5">
                  <c:v>63.52558119518838</c:v>
                </c:pt>
                <c:pt idx="6">
                  <c:v>63.525500658321853</c:v>
                </c:pt>
                <c:pt idx="7">
                  <c:v>63.52539573235925</c:v>
                </c:pt>
                <c:pt idx="8">
                  <c:v>63.524875045390466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2-406B-9F0B-A22585E4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400"/>
        <c:axId val="404180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Production!$M$3</c15:sqref>
                        </c15:formulaRef>
                      </c:ext>
                    </c:extLst>
                    <c:strCache>
                      <c:ptCount val="1"/>
                      <c:pt idx="0">
                        <c:v>Technologie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0B2-406B-9F0B-A22585E41F24}"/>
                  </c:ext>
                </c:extLst>
              </c15:ser>
            </c15:filteredBarSeries>
          </c:ext>
        </c:extLst>
      </c:barChart>
      <c:catAx>
        <c:axId val="4041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0320"/>
        <c:crosses val="autoZero"/>
        <c:auto val="1"/>
        <c:lblAlgn val="ctr"/>
        <c:lblOffset val="100"/>
        <c:noMultiLvlLbl val="0"/>
      </c:catAx>
      <c:valAx>
        <c:axId val="40418032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Production!$M$15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1625515-61D4-430E-A6E6-67250B07346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4BA0C7-56B3-4D43-B90C-DAD47B10A2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A7F-4C7E-AE1C-C2E9079F5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A69BBE-0D4F-46F1-81E7-9BB6246B1B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A7F-4C7E-AE1C-C2E9079F5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8DF63C-140D-4DF9-ACC5-B20C8CC235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A7F-4C7E-AE1C-C2E9079F5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C41D18-413D-4FDF-AD1C-4EC7EDF18B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A7F-4C7E-AE1C-C2E9079F5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EB3474-CF98-4257-B883-6FC763442D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A7F-4C7E-AE1C-C2E9079F5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A07BBF4-57B4-4297-A714-8A64EBDF58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A7F-4C7E-AE1C-C2E9079F55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80A1086-E14C-4B7A-A882-51FD228E8E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A7F-4C7E-AE1C-C2E9079F55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F95DAC6-D544-483D-8A07-E520266D78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A7F-4C7E-AE1C-C2E9079F5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Production!$N$15:$V$15</c:f>
              <c:numCache>
                <c:formatCode>0.0</c:formatCode>
                <c:ptCount val="9"/>
                <c:pt idx="0">
                  <c:v>408.89179709459722</c:v>
                </c:pt>
                <c:pt idx="1">
                  <c:v>411.18939013588323</c:v>
                </c:pt>
                <c:pt idx="2">
                  <c:v>371.30929623421747</c:v>
                </c:pt>
                <c:pt idx="3">
                  <c:v>323.12915013989908</c:v>
                </c:pt>
                <c:pt idx="4">
                  <c:v>311.67091512242121</c:v>
                </c:pt>
                <c:pt idx="5">
                  <c:v>277.64446798106098</c:v>
                </c:pt>
                <c:pt idx="6">
                  <c:v>187.68836447427282</c:v>
                </c:pt>
                <c:pt idx="7">
                  <c:v>125.3555604929102</c:v>
                </c:pt>
                <c:pt idx="8">
                  <c:v>142.11001337844633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Production!$N$20:$V$20</c15:f>
                <c15:dlblRangeCache>
                  <c:ptCount val="9"/>
                  <c:pt idx="0">
                    <c:v>74%</c:v>
                  </c:pt>
                  <c:pt idx="1">
                    <c:v>68%</c:v>
                  </c:pt>
                  <c:pt idx="2">
                    <c:v>58%</c:v>
                  </c:pt>
                  <c:pt idx="3">
                    <c:v>48%</c:v>
                  </c:pt>
                  <c:pt idx="4">
                    <c:v>42%</c:v>
                  </c:pt>
                  <c:pt idx="5">
                    <c:v>35%</c:v>
                  </c:pt>
                  <c:pt idx="6">
                    <c:v>23%</c:v>
                  </c:pt>
                  <c:pt idx="7">
                    <c:v>16%</c:v>
                  </c:pt>
                  <c:pt idx="8">
                    <c:v>17%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576-4833-AABE-5B1F8BF49F1F}"/>
            </c:ext>
          </c:extLst>
        </c:ser>
        <c:ser>
          <c:idx val="2"/>
          <c:order val="1"/>
          <c:tx>
            <c:strRef>
              <c:f>Production!$M$16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Production!$N$16:$V$16</c:f>
              <c:numCache>
                <c:formatCode>0.0</c:formatCode>
                <c:ptCount val="9"/>
                <c:pt idx="0">
                  <c:v>2.5766178494301637</c:v>
                </c:pt>
                <c:pt idx="1">
                  <c:v>17.164881355074499</c:v>
                </c:pt>
                <c:pt idx="2">
                  <c:v>27.633691221291397</c:v>
                </c:pt>
                <c:pt idx="3">
                  <c:v>33.310524032953602</c:v>
                </c:pt>
                <c:pt idx="4">
                  <c:v>31.292107227749788</c:v>
                </c:pt>
                <c:pt idx="5">
                  <c:v>31.443654626812503</c:v>
                </c:pt>
                <c:pt idx="6">
                  <c:v>37.75055527934196</c:v>
                </c:pt>
                <c:pt idx="7">
                  <c:v>36.399081556171794</c:v>
                </c:pt>
                <c:pt idx="8">
                  <c:v>19.157210433998959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76-4833-AABE-5B1F8BF49F1F}"/>
            </c:ext>
          </c:extLst>
        </c:ser>
        <c:ser>
          <c:idx val="3"/>
          <c:order val="2"/>
          <c:tx>
            <c:strRef>
              <c:f>Production!$M$17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Production!$N$17:$V$17</c:f>
              <c:numCache>
                <c:formatCode>0.0</c:formatCode>
                <c:ptCount val="9"/>
                <c:pt idx="0">
                  <c:v>20.889106261736266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76-4833-AABE-5B1F8BF49F1F}"/>
            </c:ext>
          </c:extLst>
        </c:ser>
        <c:ser>
          <c:idx val="4"/>
          <c:order val="3"/>
          <c:tx>
            <c:strRef>
              <c:f>Production!$M$18</c:f>
              <c:strCache>
                <c:ptCount val="1"/>
                <c:pt idx="0">
                  <c:v>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793168C-F83A-462C-A9DA-BA4977174A7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FF1119-13E2-44F8-8988-8E920DE23C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A7F-4C7E-AE1C-C2E9079F5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8BA8EA-DCC1-45A6-A383-94EABF2639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A7F-4C7E-AE1C-C2E9079F5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E6EBC5-0353-4FC6-B79C-3113E59062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A7F-4C7E-AE1C-C2E9079F5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D2CE8B-4E20-48B4-B591-7DC8A56DDE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A7F-4C7E-AE1C-C2E9079F5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549E3C-C06A-4A45-A64E-E4AC45CA74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A7F-4C7E-AE1C-C2E9079F5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98024C-BAF1-491E-AD9D-777785B84D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A7F-4C7E-AE1C-C2E9079F55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816E35-6DBA-48D6-A37E-61E856B11C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A7F-4C7E-AE1C-C2E9079F55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BC59844-85EC-471F-9726-3FC3A82EB1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A7F-4C7E-AE1C-C2E9079F5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Production!$N$18:$V$18</c:f>
              <c:numCache>
                <c:formatCode>0.0</c:formatCode>
                <c:ptCount val="9"/>
                <c:pt idx="0">
                  <c:v>118.44256206359226</c:v>
                </c:pt>
                <c:pt idx="1">
                  <c:v>173.29106393504756</c:v>
                </c:pt>
                <c:pt idx="2">
                  <c:v>235.01190530593018</c:v>
                </c:pt>
                <c:pt idx="3">
                  <c:v>320.51855958821926</c:v>
                </c:pt>
                <c:pt idx="4">
                  <c:v>406.38728357113439</c:v>
                </c:pt>
                <c:pt idx="5">
                  <c:v>493.19150557453781</c:v>
                </c:pt>
                <c:pt idx="6">
                  <c:v>593.0440718115201</c:v>
                </c:pt>
                <c:pt idx="7">
                  <c:v>639.98481317982521</c:v>
                </c:pt>
                <c:pt idx="8">
                  <c:v>681.76945737300105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Production!$N$19:$V$19</c15:f>
                <c15:dlblRangeCache>
                  <c:ptCount val="9"/>
                  <c:pt idx="0">
                    <c:v>22%</c:v>
                  </c:pt>
                  <c:pt idx="1">
                    <c:v>28%</c:v>
                  </c:pt>
                  <c:pt idx="2">
                    <c:v>37%</c:v>
                  </c:pt>
                  <c:pt idx="3">
                    <c:v>47%</c:v>
                  </c:pt>
                  <c:pt idx="4">
                    <c:v>54%</c:v>
                  </c:pt>
                  <c:pt idx="5">
                    <c:v>61%</c:v>
                  </c:pt>
                  <c:pt idx="6">
                    <c:v>72%</c:v>
                  </c:pt>
                  <c:pt idx="7">
                    <c:v>80%</c:v>
                  </c:pt>
                  <c:pt idx="8">
                    <c:v>81%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576-4833-AABE-5B1F8BF4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81104"/>
        <c:axId val="404174832"/>
        <c:extLst/>
      </c:barChart>
      <c:catAx>
        <c:axId val="4041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4832"/>
        <c:crosses val="autoZero"/>
        <c:auto val="1"/>
        <c:lblAlgn val="ctr"/>
        <c:lblOffset val="100"/>
        <c:noMultiLvlLbl val="0"/>
      </c:catAx>
      <c:valAx>
        <c:axId val="404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usage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Consommation!$M$4</c:f>
              <c:strCache>
                <c:ptCount val="1"/>
                <c:pt idx="0">
                  <c:v>Chauffage Joule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Consommation!$N$4:$V$4</c:f>
              <c:numCache>
                <c:formatCode>0.0</c:formatCode>
                <c:ptCount val="9"/>
                <c:pt idx="0">
                  <c:v>48.579124174539892</c:v>
                </c:pt>
                <c:pt idx="1">
                  <c:v>40.693342520982334</c:v>
                </c:pt>
                <c:pt idx="2">
                  <c:v>32.723552787499429</c:v>
                </c:pt>
                <c:pt idx="3">
                  <c:v>27.917418352919444</c:v>
                </c:pt>
                <c:pt idx="4">
                  <c:v>23.111359072100459</c:v>
                </c:pt>
                <c:pt idx="5">
                  <c:v>19.87140810427281</c:v>
                </c:pt>
                <c:pt idx="6">
                  <c:v>16.631442683528981</c:v>
                </c:pt>
                <c:pt idx="7">
                  <c:v>16.631455110056155</c:v>
                </c:pt>
                <c:pt idx="8">
                  <c:v>16.631475391929513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3-4587-9F13-7196CFA6A143}"/>
            </c:ext>
          </c:extLst>
        </c:ser>
        <c:ser>
          <c:idx val="1"/>
          <c:order val="1"/>
          <c:tx>
            <c:strRef>
              <c:f>Consommation!$M$5</c:f>
              <c:strCache>
                <c:ptCount val="1"/>
                <c:pt idx="0">
                  <c:v>Chauffage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Consommation!$N$5:$V$5</c:f>
              <c:numCache>
                <c:formatCode>0.0</c:formatCode>
                <c:ptCount val="9"/>
                <c:pt idx="0">
                  <c:v>12.194091874058298</c:v>
                </c:pt>
                <c:pt idx="1">
                  <c:v>23.456677413957941</c:v>
                </c:pt>
                <c:pt idx="2">
                  <c:v>34.810101920275855</c:v>
                </c:pt>
                <c:pt idx="3">
                  <c:v>38.317502162776883</c:v>
                </c:pt>
                <c:pt idx="4">
                  <c:v>41.829521704180166</c:v>
                </c:pt>
                <c:pt idx="5">
                  <c:v>41.051229580148551</c:v>
                </c:pt>
                <c:pt idx="6">
                  <c:v>40.203451145741838</c:v>
                </c:pt>
                <c:pt idx="7">
                  <c:v>40.100642931344176</c:v>
                </c:pt>
                <c:pt idx="8">
                  <c:v>40.073420961909818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3-4587-9F13-7196CFA6A143}"/>
            </c:ext>
          </c:extLst>
        </c:ser>
        <c:ser>
          <c:idx val="2"/>
          <c:order val="2"/>
          <c:tx>
            <c:strRef>
              <c:f>Consommation!$M$6</c:f>
              <c:strCache>
                <c:ptCount val="1"/>
                <c:pt idx="0">
                  <c:v>ECS et produits blancs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Consommation!$N$6:$V$6</c:f>
              <c:numCache>
                <c:formatCode>0.0</c:formatCode>
                <c:ptCount val="9"/>
                <c:pt idx="0">
                  <c:v>117.93597600011594</c:v>
                </c:pt>
                <c:pt idx="1">
                  <c:v>111.15868321515202</c:v>
                </c:pt>
                <c:pt idx="2">
                  <c:v>104.38834759290135</c:v>
                </c:pt>
                <c:pt idx="3">
                  <c:v>101.8758403752832</c:v>
                </c:pt>
                <c:pt idx="4">
                  <c:v>99.36202678967787</c:v>
                </c:pt>
                <c:pt idx="5">
                  <c:v>97.603575925336798</c:v>
                </c:pt>
                <c:pt idx="6">
                  <c:v>95.846907221286159</c:v>
                </c:pt>
                <c:pt idx="7">
                  <c:v>95.847322822064967</c:v>
                </c:pt>
                <c:pt idx="8">
                  <c:v>95.848482112734104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3-4587-9F13-7196CFA6A143}"/>
            </c:ext>
          </c:extLst>
        </c:ser>
        <c:ser>
          <c:idx val="3"/>
          <c:order val="3"/>
          <c:tx>
            <c:strRef>
              <c:f>Consommation!$M$7</c:f>
              <c:strCache>
                <c:ptCount val="1"/>
                <c:pt idx="0">
                  <c:v>Climatisation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Consommation!$N$7:$V$7</c:f>
              <c:numCache>
                <c:formatCode>0.0</c:formatCode>
                <c:ptCount val="9"/>
                <c:pt idx="0">
                  <c:v>25.811986001152157</c:v>
                </c:pt>
                <c:pt idx="1">
                  <c:v>26.864792595475897</c:v>
                </c:pt>
                <c:pt idx="2">
                  <c:v>27.917602804151535</c:v>
                </c:pt>
                <c:pt idx="3">
                  <c:v>30.158362853640838</c:v>
                </c:pt>
                <c:pt idx="4">
                  <c:v>32.399102034038556</c:v>
                </c:pt>
                <c:pt idx="5">
                  <c:v>34.504970260113552</c:v>
                </c:pt>
                <c:pt idx="6">
                  <c:v>36.610774505154204</c:v>
                </c:pt>
                <c:pt idx="7">
                  <c:v>36.610803664571037</c:v>
                </c:pt>
                <c:pt idx="8">
                  <c:v>36.610838860612809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3-4587-9F13-7196CFA6A143}"/>
            </c:ext>
          </c:extLst>
        </c:ser>
        <c:ser>
          <c:idx val="4"/>
          <c:order val="4"/>
          <c:tx>
            <c:strRef>
              <c:f>Consommation!$M$8</c:f>
              <c:strCache>
                <c:ptCount val="1"/>
                <c:pt idx="0">
                  <c:v>Véhicules électriques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Consommation!$N$8:$V$8</c:f>
              <c:numCache>
                <c:formatCode>0.0</c:formatCode>
                <c:ptCount val="9"/>
                <c:pt idx="0">
                  <c:v>0.32384198871568776</c:v>
                </c:pt>
                <c:pt idx="1">
                  <c:v>22.238187832519117</c:v>
                </c:pt>
                <c:pt idx="2">
                  <c:v>44.150602664907566</c:v>
                </c:pt>
                <c:pt idx="3">
                  <c:v>68.391543661693149</c:v>
                </c:pt>
                <c:pt idx="4">
                  <c:v>92.616380596522191</c:v>
                </c:pt>
                <c:pt idx="5">
                  <c:v>116.84616007460792</c:v>
                </c:pt>
                <c:pt idx="6">
                  <c:v>141.0729408703645</c:v>
                </c:pt>
                <c:pt idx="7">
                  <c:v>141.0738423647984</c:v>
                </c:pt>
                <c:pt idx="8">
                  <c:v>141.07654125863607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3-4587-9F13-7196CFA6A143}"/>
            </c:ext>
          </c:extLst>
        </c:ser>
        <c:ser>
          <c:idx val="6"/>
          <c:order val="5"/>
          <c:tx>
            <c:strRef>
              <c:f>Consommation!$M$9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Consommation!$N$9:$V$9</c:f>
              <c:numCache>
                <c:formatCode>0.0</c:formatCode>
                <c:ptCount val="9"/>
                <c:pt idx="0">
                  <c:v>127.4017550000211</c:v>
                </c:pt>
                <c:pt idx="1">
                  <c:v>137.78887400013312</c:v>
                </c:pt>
                <c:pt idx="2">
                  <c:v>148.17598900002142</c:v>
                </c:pt>
                <c:pt idx="3">
                  <c:v>149.66098799993463</c:v>
                </c:pt>
                <c:pt idx="4">
                  <c:v>151.14598699997134</c:v>
                </c:pt>
                <c:pt idx="5">
                  <c:v>152.63098700001518</c:v>
                </c:pt>
                <c:pt idx="6">
                  <c:v>154.11598599991169</c:v>
                </c:pt>
                <c:pt idx="7">
                  <c:v>154.11598599991169</c:v>
                </c:pt>
                <c:pt idx="8">
                  <c:v>154.11598599991169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3-4587-9F13-7196CFA6A143}"/>
            </c:ext>
          </c:extLst>
        </c:ser>
        <c:ser>
          <c:idx val="7"/>
          <c:order val="6"/>
          <c:tx>
            <c:strRef>
              <c:f>Consommation!$M$10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Consommation!$N$10:$V$10</c:f>
              <c:numCache>
                <c:formatCode>0.0</c:formatCode>
                <c:ptCount val="9"/>
                <c:pt idx="0">
                  <c:v>135.43197799998015</c:v>
                </c:pt>
                <c:pt idx="1">
                  <c:v>141.20996900012571</c:v>
                </c:pt>
                <c:pt idx="2">
                  <c:v>144.07197200010299</c:v>
                </c:pt>
                <c:pt idx="3">
                  <c:v>182.28776900017789</c:v>
                </c:pt>
                <c:pt idx="4">
                  <c:v>217.5875709999151</c:v>
                </c:pt>
                <c:pt idx="5">
                  <c:v>256.04636999997729</c:v>
                </c:pt>
                <c:pt idx="6">
                  <c:v>292.02116899999879</c:v>
                </c:pt>
                <c:pt idx="7">
                  <c:v>294.50517300005441</c:v>
                </c:pt>
                <c:pt idx="8">
                  <c:v>294.50517100012468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63-4587-9F13-7196CFA6A143}"/>
            </c:ext>
          </c:extLst>
        </c:ser>
        <c:ser>
          <c:idx val="8"/>
          <c:order val="7"/>
          <c:tx>
            <c:strRef>
              <c:f>Consommation!$M$11</c:f>
              <c:strCache>
                <c:ptCount val="1"/>
                <c:pt idx="0">
                  <c:v>Electrolyseurs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Consommation!$N$11:$V$11</c:f>
              <c:numCache>
                <c:formatCode>0.0</c:formatCode>
                <c:ptCount val="9"/>
                <c:pt idx="0">
                  <c:v>0</c:v>
                </c:pt>
                <c:pt idx="1">
                  <c:v>2.0666358147523285</c:v>
                </c:pt>
                <c:pt idx="2">
                  <c:v>6.4719920189346825</c:v>
                </c:pt>
                <c:pt idx="3">
                  <c:v>13.149787815284638</c:v>
                </c:pt>
                <c:pt idx="4">
                  <c:v>21.888447841307585</c:v>
                </c:pt>
                <c:pt idx="5">
                  <c:v>30.635000545108745</c:v>
                </c:pt>
                <c:pt idx="6">
                  <c:v>37.785290027123608</c:v>
                </c:pt>
                <c:pt idx="7">
                  <c:v>37.183808757555781</c:v>
                </c:pt>
                <c:pt idx="8">
                  <c:v>39.515587005425544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63-4587-9F13-7196CFA6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5200"/>
        <c:axId val="412478336"/>
        <c:extLst/>
      </c:barChart>
      <c:catAx>
        <c:axId val="41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8336"/>
        <c:crosses val="autoZero"/>
        <c:auto val="1"/>
        <c:lblAlgn val="ctr"/>
        <c:lblOffset val="100"/>
        <c:noMultiLvlLbl val="0"/>
      </c:catAx>
      <c:valAx>
        <c:axId val="4124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pilotage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Consommation!$M$24</c:f>
              <c:strCache>
                <c:ptCount val="1"/>
                <c:pt idx="0">
                  <c:v>Consommations non-pilotables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Consommation!$N$24:$V$24</c:f>
              <c:numCache>
                <c:formatCode>0.0</c:formatCode>
                <c:ptCount val="9"/>
                <c:pt idx="0">
                  <c:v>442.1596283619665</c:v>
                </c:pt>
                <c:pt idx="1">
                  <c:v>440.41938487363376</c:v>
                </c:pt>
                <c:pt idx="2">
                  <c:v>434.44264272362847</c:v>
                </c:pt>
                <c:pt idx="3">
                  <c:v>484.21726618043533</c:v>
                </c:pt>
                <c:pt idx="4">
                  <c:v>521.3986160847852</c:v>
                </c:pt>
                <c:pt idx="5">
                  <c:v>565.78888723087152</c:v>
                </c:pt>
                <c:pt idx="6">
                  <c:v>605.19783569886204</c:v>
                </c:pt>
                <c:pt idx="7">
                  <c:v>607.60622755220948</c:v>
                </c:pt>
                <c:pt idx="8">
                  <c:v>607.58297565612679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7-4204-83B3-0BAC2CC44B77}"/>
            </c:ext>
          </c:extLst>
        </c:ser>
        <c:ser>
          <c:idx val="5"/>
          <c:order val="1"/>
          <c:tx>
            <c:strRef>
              <c:f>Consommation!$M$26</c:f>
              <c:strCache>
                <c:ptCount val="1"/>
                <c:pt idx="0">
                  <c:v>Electrolyseurs quasi-base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Consommation!$N$26:$V$26</c:f>
              <c:numCache>
                <c:formatCode>0.0</c:formatCode>
                <c:ptCount val="9"/>
                <c:pt idx="0">
                  <c:v>0</c:v>
                </c:pt>
                <c:pt idx="1">
                  <c:v>2.0666358144796284</c:v>
                </c:pt>
                <c:pt idx="2">
                  <c:v>4.0013311871527097</c:v>
                </c:pt>
                <c:pt idx="3">
                  <c:v>9.2929417999775126</c:v>
                </c:pt>
                <c:pt idx="4">
                  <c:v>14.81218729543645</c:v>
                </c:pt>
                <c:pt idx="5">
                  <c:v>20.594069855089263</c:v>
                </c:pt>
                <c:pt idx="6">
                  <c:v>26.030812739153873</c:v>
                </c:pt>
                <c:pt idx="7">
                  <c:v>26.01360653549445</c:v>
                </c:pt>
                <c:pt idx="8">
                  <c:v>26.66996270397652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7-4204-83B3-0BAC2CC44B77}"/>
            </c:ext>
          </c:extLst>
        </c:ser>
        <c:ser>
          <c:idx val="0"/>
          <c:order val="2"/>
          <c:tx>
            <c:strRef>
              <c:f>Consommation!$M$19</c:f>
              <c:strCache>
                <c:ptCount val="1"/>
                <c:pt idx="0">
                  <c:v>Chauffage pilotable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Consommation!$N$19:$V$19</c:f>
              <c:numCache>
                <c:formatCode>0.0</c:formatCode>
                <c:ptCount val="9"/>
                <c:pt idx="0">
                  <c:v>0</c:v>
                </c:pt>
                <c:pt idx="1">
                  <c:v>3.2090173743668053</c:v>
                </c:pt>
                <c:pt idx="2">
                  <c:v>6.7611261293731113</c:v>
                </c:pt>
                <c:pt idx="3">
                  <c:v>9.9486911198883874</c:v>
                </c:pt>
                <c:pt idx="4">
                  <c:v>13.010441333568261</c:v>
                </c:pt>
                <c:pt idx="5">
                  <c:v>13.429797883940589</c:v>
                </c:pt>
                <c:pt idx="6">
                  <c:v>14.23577147269352</c:v>
                </c:pt>
                <c:pt idx="7">
                  <c:v>14.208585836542934</c:v>
                </c:pt>
                <c:pt idx="8">
                  <c:v>14.20463605517566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7-4204-83B3-0BAC2CC44B77}"/>
            </c:ext>
          </c:extLst>
        </c:ser>
        <c:ser>
          <c:idx val="1"/>
          <c:order val="3"/>
          <c:tx>
            <c:strRef>
              <c:f>Consommation!$M$20</c:f>
              <c:strCache>
                <c:ptCount val="1"/>
                <c:pt idx="0">
                  <c:v>Climatisation pilotable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Consommation!$N$20:$V$20</c:f>
              <c:numCache>
                <c:formatCode>0.0</c:formatCode>
                <c:ptCount val="9"/>
                <c:pt idx="0">
                  <c:v>0</c:v>
                </c:pt>
                <c:pt idx="1">
                  <c:v>1.3430535951463982</c:v>
                </c:pt>
                <c:pt idx="2">
                  <c:v>2.7914138040438425</c:v>
                </c:pt>
                <c:pt idx="3">
                  <c:v>4.5232248540831712</c:v>
                </c:pt>
                <c:pt idx="4">
                  <c:v>6.4791150342870232</c:v>
                </c:pt>
                <c:pt idx="5">
                  <c:v>7.590303260516281</c:v>
                </c:pt>
                <c:pt idx="6">
                  <c:v>9.1517865047174691</c:v>
                </c:pt>
                <c:pt idx="7">
                  <c:v>9.1518146649211136</c:v>
                </c:pt>
                <c:pt idx="8">
                  <c:v>9.1518508603904589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7-4204-83B3-0BAC2CC44B77}"/>
            </c:ext>
          </c:extLst>
        </c:ser>
        <c:ser>
          <c:idx val="2"/>
          <c:order val="4"/>
          <c:tx>
            <c:strRef>
              <c:f>Consommation!$M$21</c:f>
              <c:strCache>
                <c:ptCount val="1"/>
                <c:pt idx="0">
                  <c:v>ECS et produits blancs pilotables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Consommation!$N$21:$V$21</c:f>
              <c:numCache>
                <c:formatCode>0.0</c:formatCode>
                <c:ptCount val="9"/>
                <c:pt idx="0">
                  <c:v>0</c:v>
                </c:pt>
                <c:pt idx="1">
                  <c:v>13.772407215207629</c:v>
                </c:pt>
                <c:pt idx="2">
                  <c:v>24.155176592885326</c:v>
                </c:pt>
                <c:pt idx="3">
                  <c:v>24.703384375236293</c:v>
                </c:pt>
                <c:pt idx="4">
                  <c:v>26.021950789727466</c:v>
                </c:pt>
                <c:pt idx="5">
                  <c:v>27.734619925322377</c:v>
                </c:pt>
                <c:pt idx="6">
                  <c:v>28.584530221309354</c:v>
                </c:pt>
                <c:pt idx="7">
                  <c:v>28.584950822041009</c:v>
                </c:pt>
                <c:pt idx="8">
                  <c:v>28.586106112769766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57-4204-83B3-0BAC2CC44B77}"/>
            </c:ext>
          </c:extLst>
        </c:ser>
        <c:ser>
          <c:idx val="3"/>
          <c:order val="5"/>
          <c:tx>
            <c:strRef>
              <c:f>Consommation!$M$22</c:f>
              <c:strCache>
                <c:ptCount val="1"/>
                <c:pt idx="0">
                  <c:v>Véhicules électriques pilotables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Consommation!$N$22:$V$22</c:f>
              <c:numCache>
                <c:formatCode>0.0</c:formatCode>
                <c:ptCount val="9"/>
                <c:pt idx="0">
                  <c:v>3.8776676617590801E-2</c:v>
                </c:pt>
                <c:pt idx="1">
                  <c:v>3.3300025199684535</c:v>
                </c:pt>
                <c:pt idx="2">
                  <c:v>8.8174145198903968</c:v>
                </c:pt>
                <c:pt idx="3">
                  <c:v>11.610938876759446</c:v>
                </c:pt>
                <c:pt idx="4">
                  <c:v>23.126130954074554</c:v>
                </c:pt>
                <c:pt idx="5">
                  <c:v>31.511373643813762</c:v>
                </c:pt>
                <c:pt idx="6">
                  <c:v>42.274754528448</c:v>
                </c:pt>
                <c:pt idx="7">
                  <c:v>42.275654017130478</c:v>
                </c:pt>
                <c:pt idx="8">
                  <c:v>42.278353901440113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57-4204-83B3-0BAC2CC44B77}"/>
            </c:ext>
          </c:extLst>
        </c:ser>
        <c:ser>
          <c:idx val="4"/>
          <c:order val="6"/>
          <c:tx>
            <c:strRef>
              <c:f>Consommation!$M$23</c:f>
              <c:strCache>
                <c:ptCount val="1"/>
                <c:pt idx="0">
                  <c:v>Industrie pilotable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Consommation!$N$23:$V$23</c:f>
              <c:numCache>
                <c:formatCode>0.0</c:formatCode>
                <c:ptCount val="9"/>
                <c:pt idx="0">
                  <c:v>25.480347999999172</c:v>
                </c:pt>
                <c:pt idx="1">
                  <c:v>41.336661000023049</c:v>
                </c:pt>
                <c:pt idx="2">
                  <c:v>59.270395000039045</c:v>
                </c:pt>
                <c:pt idx="3">
                  <c:v>63.605919000023398</c:v>
                </c:pt>
                <c:pt idx="4">
                  <c:v>68.015693999963105</c:v>
                </c:pt>
                <c:pt idx="5">
                  <c:v>72.499719000007644</c:v>
                </c:pt>
                <c:pt idx="6">
                  <c:v>77.057992999955843</c:v>
                </c:pt>
                <c:pt idx="7">
                  <c:v>77.057992999955843</c:v>
                </c:pt>
                <c:pt idx="8">
                  <c:v>77.057992999955843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57-4204-83B3-0BAC2CC44B77}"/>
            </c:ext>
          </c:extLst>
        </c:ser>
        <c:ser>
          <c:idx val="7"/>
          <c:order val="7"/>
          <c:tx>
            <c:strRef>
              <c:f>Consommation!$M$25</c:f>
              <c:strCache>
                <c:ptCount val="1"/>
                <c:pt idx="0">
                  <c:v>Electrolyseurs optimisés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Consommation!$N$25:$V$25</c:f>
              <c:numCache>
                <c:formatCode>0.0</c:formatCode>
                <c:ptCount val="9"/>
                <c:pt idx="0">
                  <c:v>0</c:v>
                </c:pt>
                <c:pt idx="1">
                  <c:v>2.7269999261200001E-10</c:v>
                </c:pt>
                <c:pt idx="2">
                  <c:v>2.4706608317819727</c:v>
                </c:pt>
                <c:pt idx="3">
                  <c:v>3.8568460153071258</c:v>
                </c:pt>
                <c:pt idx="4">
                  <c:v>7.0762605458711336</c:v>
                </c:pt>
                <c:pt idx="5">
                  <c:v>10.040930690019485</c:v>
                </c:pt>
                <c:pt idx="6">
                  <c:v>11.754477287969735</c:v>
                </c:pt>
                <c:pt idx="7">
                  <c:v>11.170202222061333</c:v>
                </c:pt>
                <c:pt idx="8">
                  <c:v>12.845624301449027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57-4204-83B3-0BAC2CC4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7552"/>
        <c:axId val="412473240"/>
        <c:extLst/>
      </c:barChart>
      <c:catAx>
        <c:axId val="4124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3240"/>
        <c:crosses val="autoZero"/>
        <c:auto val="1"/>
        <c:lblAlgn val="ctr"/>
        <c:lblOffset val="100"/>
        <c:noMultiLvlLbl val="0"/>
      </c:catAx>
      <c:valAx>
        <c:axId val="4124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Exports nets</a:t>
            </a:r>
          </a:p>
        </c:rich>
      </c:tx>
      <c:layout>
        <c:manualLayout>
          <c:xMode val="edge"/>
          <c:yMode val="edge"/>
          <c:x val="0.44257710724295196"/>
          <c:y val="2.541318868818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370237881509258E-2"/>
          <c:y val="0.12329878854417756"/>
          <c:w val="0.89421518716036186"/>
          <c:h val="0.713965219280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'Echanges européens'!$B$5</c:f>
              <c:strCache>
                <c:ptCount val="1"/>
                <c:pt idx="0">
                  <c:v>Bilan exportateur net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européens'!$C$2:$K$2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européens'!$C$5:$K$5</c:f>
              <c:numCache>
                <c:formatCode>0</c:formatCode>
                <c:ptCount val="9"/>
                <c:pt idx="0">
                  <c:v>82.662292552242505</c:v>
                </c:pt>
                <c:pt idx="1">
                  <c:v>102.04915768173831</c:v>
                </c:pt>
                <c:pt idx="2">
                  <c:v>93.945072316161912</c:v>
                </c:pt>
                <c:pt idx="3">
                  <c:v>62.724364479895797</c:v>
                </c:pt>
                <c:pt idx="4">
                  <c:v>62.039388696920781</c:v>
                </c:pt>
                <c:pt idx="5">
                  <c:v>41.86100221634301</c:v>
                </c:pt>
                <c:pt idx="6">
                  <c:v>-10.338568443837005</c:v>
                </c:pt>
                <c:pt idx="7">
                  <c:v>-31.653720514165002</c:v>
                </c:pt>
                <c:pt idx="8">
                  <c:v>3.8370497166019959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8-43F4-A66D-114DA2C0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3632"/>
        <c:axId val="412475984"/>
      </c:barChart>
      <c:catAx>
        <c:axId val="4124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Années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75984"/>
        <c:crosses val="autoZero"/>
        <c:auto val="1"/>
        <c:lblAlgn val="ctr"/>
        <c:lblOffset val="100"/>
        <c:noMultiLvlLbl val="0"/>
      </c:catAx>
      <c:valAx>
        <c:axId val="412475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d'exports nets (TWh)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800122377175315E-2"/>
              <c:y val="0.1235699287589051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12473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14407</xdr:colOff>
      <xdr:row>1</xdr:row>
      <xdr:rowOff>22412</xdr:rowOff>
    </xdr:from>
    <xdr:to>
      <xdr:col>24</xdr:col>
      <xdr:colOff>150478</xdr:colOff>
      <xdr:row>21</xdr:row>
      <xdr:rowOff>22412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795619</xdr:colOff>
      <xdr:row>45</xdr:row>
      <xdr:rowOff>145676</xdr:rowOff>
    </xdr:from>
    <xdr:to>
      <xdr:col>23</xdr:col>
      <xdr:colOff>628329</xdr:colOff>
      <xdr:row>66</xdr:row>
      <xdr:rowOff>175292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739589</xdr:colOff>
      <xdr:row>23</xdr:row>
      <xdr:rowOff>123264</xdr:rowOff>
    </xdr:from>
    <xdr:to>
      <xdr:col>23</xdr:col>
      <xdr:colOff>572299</xdr:colOff>
      <xdr:row>44</xdr:row>
      <xdr:rowOff>164086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739588</xdr:colOff>
      <xdr:row>67</xdr:row>
      <xdr:rowOff>156882</xdr:rowOff>
    </xdr:from>
    <xdr:to>
      <xdr:col>23</xdr:col>
      <xdr:colOff>572298</xdr:colOff>
      <xdr:row>82</xdr:row>
      <xdr:rowOff>145676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993322</xdr:colOff>
      <xdr:row>23</xdr:row>
      <xdr:rowOff>246</xdr:rowOff>
    </xdr:from>
    <xdr:to>
      <xdr:col>22</xdr:col>
      <xdr:colOff>217715</xdr:colOff>
      <xdr:row>44</xdr:row>
      <xdr:rowOff>106384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22</xdr:col>
      <xdr:colOff>228847</xdr:colOff>
      <xdr:row>68</xdr:row>
      <xdr:rowOff>106138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309252</xdr:colOff>
      <xdr:row>34</xdr:row>
      <xdr:rowOff>146008</xdr:rowOff>
    </xdr:from>
    <xdr:to>
      <xdr:col>23</xdr:col>
      <xdr:colOff>416873</xdr:colOff>
      <xdr:row>52</xdr:row>
      <xdr:rowOff>61646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3D1728-7A28-4A7A-8D02-1AA74A8AA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431512</xdr:colOff>
      <xdr:row>35</xdr:row>
      <xdr:rowOff>102466</xdr:rowOff>
    </xdr:from>
    <xdr:to>
      <xdr:col>9</xdr:col>
      <xdr:colOff>123496</xdr:colOff>
      <xdr:row>53</xdr:row>
      <xdr:rowOff>18104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BFA9C3-F435-4D9A-8D6A-4C4511419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27</xdr:row>
      <xdr:rowOff>123265</xdr:rowOff>
    </xdr:from>
    <xdr:to>
      <xdr:col>19</xdr:col>
      <xdr:colOff>347382</xdr:colOff>
      <xdr:row>41</xdr:row>
      <xdr:rowOff>123265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924821</xdr:colOff>
      <xdr:row>24</xdr:row>
      <xdr:rowOff>143389</xdr:rowOff>
    </xdr:from>
    <xdr:to>
      <xdr:col>8</xdr:col>
      <xdr:colOff>241119</xdr:colOff>
      <xdr:row>43</xdr:row>
      <xdr:rowOff>95559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681317</xdr:colOff>
      <xdr:row>3</xdr:row>
      <xdr:rowOff>165847</xdr:rowOff>
    </xdr:from>
    <xdr:to>
      <xdr:col>20</xdr:col>
      <xdr:colOff>889745</xdr:colOff>
      <xdr:row>22</xdr:row>
      <xdr:rowOff>64993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12</xdr:row>
      <xdr:rowOff>95250</xdr:rowOff>
    </xdr:from>
    <xdr:to>
      <xdr:col>8</xdr:col>
      <xdr:colOff>209550</xdr:colOff>
      <xdr:row>26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xtCloud\Ademe%20-%20Trajectoires%202020\09_ResultsAnalysis\Fichiers%20de%20sortie\EnergieRessource_S4_Min20_0811\EnergieRessource_S4_Min20_0811_v7_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EME%20-%20Trajectoires%202020\09_ResultsAnalysis\Fichiers%20de%20sortie\EnergieRessource_S3Nuke\EnergieRessource_S3Nu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é"/>
      <sheetName val="Investissements"/>
      <sheetName val="Production"/>
      <sheetName val="Revenus"/>
      <sheetName val="Taux de charge"/>
      <sheetName val="Annexe"/>
      <sheetName val="Consommation"/>
      <sheetName val="Echanges européens"/>
      <sheetName val="Ecrêtement"/>
      <sheetName val="CO2_Emissions"/>
      <sheetName val="Coûts marginaux"/>
      <sheetName val="Prod_TWh"/>
      <sheetName val="Installé_CAPA_MW"/>
    </sheetNames>
    <sheetDataSet>
      <sheetData sheetId="0"/>
      <sheetData sheetId="1"/>
      <sheetData sheetId="2"/>
      <sheetData sheetId="3"/>
      <sheetData sheetId="4"/>
      <sheetData sheetId="5">
        <row r="2">
          <cell r="G2">
            <v>9.9999999999999995E-7</v>
          </cell>
        </row>
        <row r="3">
          <cell r="G3">
            <v>1E-3</v>
          </cell>
        </row>
        <row r="4">
          <cell r="G4">
            <v>9.9999999999999998E-13</v>
          </cell>
        </row>
      </sheetData>
      <sheetData sheetId="6">
        <row r="3">
          <cell r="N3">
            <v>2020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é"/>
      <sheetName val="Investissements"/>
      <sheetName val="Production"/>
      <sheetName val="Taux de charge"/>
      <sheetName val="Annexe"/>
      <sheetName val="Consommation"/>
      <sheetName val="Echanges européens"/>
      <sheetName val="Ecrêtement"/>
      <sheetName val="CO2_Emissions"/>
      <sheetName val="Coûts marginaux"/>
      <sheetName val="Europe"/>
      <sheetName val="Prix de Vente_annuel"/>
      <sheetName val="Prix de Vente_trajectoire"/>
      <sheetName val="LCOE"/>
      <sheetName val="Prod_TWh"/>
      <sheetName val="Installé_CAPA_MW"/>
      <sheetName val="Coûts d'investissements"/>
      <sheetName val="Passage Pointe"/>
      <sheetName val="OutputSG_Prod_Wh"/>
      <sheetName val="OutputSG_Capa_W"/>
      <sheetName val="Output_SG_EU"/>
      <sheetName val="Output_SG_Prices"/>
    </sheetNames>
    <sheetDataSet>
      <sheetData sheetId="0" refreshError="1"/>
      <sheetData sheetId="1" refreshError="1"/>
      <sheetData sheetId="2">
        <row r="4">
          <cell r="N4">
            <v>399.48335984341105</v>
          </cell>
        </row>
      </sheetData>
      <sheetData sheetId="3" refreshError="1"/>
      <sheetData sheetId="4">
        <row r="2">
          <cell r="G2">
            <v>9.9999999999999995E-7</v>
          </cell>
        </row>
        <row r="3">
          <cell r="G3">
            <v>1E-3</v>
          </cell>
        </row>
        <row r="4">
          <cell r="G4">
            <v>9.9999999999999998E-13</v>
          </cell>
        </row>
      </sheetData>
      <sheetData sheetId="5" refreshError="1"/>
      <sheetData sheetId="6">
        <row r="3">
          <cell r="C3">
            <v>128.11038139019101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B2:AJ78"/>
  <sheetViews>
    <sheetView tabSelected="1" topLeftCell="A25" zoomScale="115" zoomScaleNormal="115" workbookViewId="0">
      <selection activeCell="B47" sqref="B47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7.77734375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24.77734375" customWidth="1"/>
  </cols>
  <sheetData>
    <row r="2" spans="2:36" x14ac:dyDescent="0.3">
      <c r="C2" s="114" t="s">
        <v>85</v>
      </c>
      <c r="D2" s="115"/>
      <c r="E2" s="115"/>
      <c r="F2" s="115"/>
      <c r="G2" s="115"/>
      <c r="H2" s="115"/>
      <c r="I2" s="115"/>
      <c r="J2" s="115"/>
      <c r="K2" s="116"/>
      <c r="AB2" s="111" t="s">
        <v>143</v>
      </c>
      <c r="AC2" s="112"/>
      <c r="AD2" s="112"/>
      <c r="AE2" s="112"/>
      <c r="AF2" s="112"/>
      <c r="AG2" s="112"/>
      <c r="AH2" s="112"/>
      <c r="AI2" s="112"/>
      <c r="AJ2" s="113"/>
    </row>
    <row r="3" spans="2:36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31"/>
      <c r="N3" s="32"/>
      <c r="AA3" s="96" t="s">
        <v>20</v>
      </c>
      <c r="AB3" s="30">
        <v>2020</v>
      </c>
      <c r="AC3" s="27">
        <v>2025</v>
      </c>
      <c r="AD3" s="27">
        <v>2030</v>
      </c>
      <c r="AE3" s="27">
        <v>2035</v>
      </c>
      <c r="AF3" s="27">
        <v>2040</v>
      </c>
      <c r="AG3" s="27">
        <v>2045</v>
      </c>
      <c r="AH3" s="27">
        <v>2050</v>
      </c>
      <c r="AI3" s="27">
        <v>2055</v>
      </c>
      <c r="AJ3" s="28">
        <v>2060</v>
      </c>
    </row>
    <row r="4" spans="2:36" x14ac:dyDescent="0.3">
      <c r="B4" s="16" t="s">
        <v>21</v>
      </c>
      <c r="C4" s="54">
        <v>61.370000000000005</v>
      </c>
      <c r="D4" s="55">
        <v>62.970000000000006</v>
      </c>
      <c r="E4" s="55">
        <v>59.349999999287853</v>
      </c>
      <c r="F4" s="55">
        <v>53.064337467471937</v>
      </c>
      <c r="G4" s="55">
        <v>52.4400000269885</v>
      </c>
      <c r="H4" s="55">
        <v>47.310662558385488</v>
      </c>
      <c r="I4" s="55">
        <v>31.270000000811493</v>
      </c>
      <c r="J4" s="55">
        <v>20.600000000069663</v>
      </c>
      <c r="K4" s="79">
        <v>23.800000000140685</v>
      </c>
      <c r="M4" s="31"/>
      <c r="AA4" s="46" t="s">
        <v>141</v>
      </c>
      <c r="AB4" s="54">
        <v>0</v>
      </c>
      <c r="AC4" s="55">
        <v>0</v>
      </c>
      <c r="AD4" s="55">
        <v>11.3849999992878</v>
      </c>
      <c r="AE4" s="55">
        <v>21.519337455071099</v>
      </c>
      <c r="AF4" s="55">
        <v>19.920662545331904</v>
      </c>
      <c r="AG4" s="55">
        <v>13.189999998731301</v>
      </c>
      <c r="AH4" s="55">
        <v>0.67999969276407013</v>
      </c>
      <c r="AI4" s="55">
        <v>0</v>
      </c>
      <c r="AJ4" s="79">
        <v>0</v>
      </c>
    </row>
    <row r="5" spans="2:36" x14ac:dyDescent="0.3">
      <c r="B5" s="16" t="s">
        <v>57</v>
      </c>
      <c r="C5" s="53">
        <v>6.461507273466168</v>
      </c>
      <c r="D5" s="56">
        <v>15.408402092067332</v>
      </c>
      <c r="E5" s="56">
        <v>25.50893010210638</v>
      </c>
      <c r="F5" s="56">
        <v>24.720930190695693</v>
      </c>
      <c r="G5" s="56">
        <v>22.535930194004912</v>
      </c>
      <c r="H5" s="56">
        <v>19.919930197358571</v>
      </c>
      <c r="I5" s="56">
        <v>22.304737230185385</v>
      </c>
      <c r="J5" s="56">
        <v>19.24088906428166</v>
      </c>
      <c r="K5" s="57">
        <v>11.095604531180992</v>
      </c>
      <c r="M5" s="31"/>
      <c r="N5" s="32"/>
      <c r="AA5" s="16" t="s">
        <v>77</v>
      </c>
      <c r="AB5" s="53">
        <v>0</v>
      </c>
      <c r="AC5" s="56">
        <v>0</v>
      </c>
      <c r="AD5" s="56">
        <v>0</v>
      </c>
      <c r="AE5" s="56">
        <v>6.1999995883102601</v>
      </c>
      <c r="AF5" s="56">
        <v>3.2000000000204603</v>
      </c>
      <c r="AG5" s="56">
        <v>3.1999992816576102</v>
      </c>
      <c r="AH5" s="56">
        <v>3.1999999952095299</v>
      </c>
      <c r="AI5" s="56">
        <v>3.1999998299617203</v>
      </c>
      <c r="AJ5" s="57">
        <v>3.1999999155842302</v>
      </c>
    </row>
    <row r="6" spans="2:36" x14ac:dyDescent="0.3">
      <c r="B6" s="16" t="s">
        <v>56</v>
      </c>
      <c r="C6" s="53">
        <v>1.850000245101094</v>
      </c>
      <c r="D6" s="56">
        <v>1.3000042867959376</v>
      </c>
      <c r="E6" s="56">
        <v>2.4981717755766462</v>
      </c>
      <c r="F6" s="56">
        <v>3.6007450847442217</v>
      </c>
      <c r="G6" s="56">
        <v>2.5507450875750926</v>
      </c>
      <c r="H6" s="56">
        <v>2.5507448495906497</v>
      </c>
      <c r="I6" s="56">
        <v>3.5770035684615005</v>
      </c>
      <c r="J6" s="56">
        <v>2.1288365358493899</v>
      </c>
      <c r="K6" s="57">
        <v>1.0262632403083674</v>
      </c>
      <c r="M6" s="31"/>
      <c r="AA6" s="16" t="s">
        <v>57</v>
      </c>
      <c r="AB6" s="53">
        <v>0.297506988069976</v>
      </c>
      <c r="AC6" s="56">
        <v>8.946893498908171</v>
      </c>
      <c r="AD6" s="56">
        <v>10.100526322923901</v>
      </c>
      <c r="AE6" s="56">
        <v>0</v>
      </c>
      <c r="AF6" s="56">
        <v>0</v>
      </c>
      <c r="AG6" s="56">
        <v>0</v>
      </c>
      <c r="AH6" s="56">
        <v>3.2573133718159202</v>
      </c>
      <c r="AI6" s="56">
        <v>5.8830452868888106</v>
      </c>
      <c r="AJ6" s="57">
        <v>1.9552432908503901</v>
      </c>
    </row>
    <row r="7" spans="2:36" x14ac:dyDescent="0.3">
      <c r="B7" s="16" t="s">
        <v>58</v>
      </c>
      <c r="C7" s="53">
        <v>2.4130000000000003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31"/>
      <c r="AA7" s="16" t="s">
        <v>56</v>
      </c>
      <c r="AB7" s="53">
        <v>0</v>
      </c>
      <c r="AC7" s="56">
        <v>3.0345353912610001E-6</v>
      </c>
      <c r="AD7" s="56">
        <v>1.4481647590697999</v>
      </c>
      <c r="AE7" s="56">
        <v>1.10257327532018</v>
      </c>
      <c r="AF7" s="56">
        <v>0</v>
      </c>
      <c r="AG7" s="56">
        <v>0</v>
      </c>
      <c r="AH7" s="56">
        <v>1.02625963053008</v>
      </c>
      <c r="AI7" s="56">
        <v>0</v>
      </c>
      <c r="AJ7" s="57">
        <v>0</v>
      </c>
    </row>
    <row r="8" spans="2:36" x14ac:dyDescent="0.3">
      <c r="B8" s="16" t="s">
        <v>83</v>
      </c>
      <c r="C8" s="53">
        <v>6.5687799999998742</v>
      </c>
      <c r="D8" s="56">
        <v>3.566284999999882</v>
      </c>
      <c r="E8" s="56">
        <v>2.3162849999999993</v>
      </c>
      <c r="F8" s="56">
        <v>1.0662850000000479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31"/>
      <c r="N8" s="32"/>
      <c r="AA8" s="16" t="s">
        <v>73</v>
      </c>
      <c r="AB8" s="53">
        <v>4.6385635000001608</v>
      </c>
      <c r="AC8" s="56">
        <v>10.961436500034901</v>
      </c>
      <c r="AD8" s="56">
        <v>14.399999979216501</v>
      </c>
      <c r="AE8" s="56">
        <v>13.874999965243701</v>
      </c>
      <c r="AF8" s="56">
        <v>13.874999909062701</v>
      </c>
      <c r="AG8" s="56">
        <v>18.5135634968616</v>
      </c>
      <c r="AH8" s="56">
        <v>19.094231554464201</v>
      </c>
      <c r="AI8" s="56">
        <v>23.29999989901</v>
      </c>
      <c r="AJ8" s="57">
        <v>13.874999940567701</v>
      </c>
    </row>
    <row r="9" spans="2:36" x14ac:dyDescent="0.3">
      <c r="B9" s="46" t="s">
        <v>78</v>
      </c>
      <c r="C9" s="54">
        <v>4.6385635000001582</v>
      </c>
      <c r="D9" s="55">
        <v>15.600000000046725</v>
      </c>
      <c r="E9" s="55">
        <v>30.000000000022947</v>
      </c>
      <c r="F9" s="55">
        <v>43.875000000326963</v>
      </c>
      <c r="G9" s="55">
        <v>57.75000000193382</v>
      </c>
      <c r="H9" s="55">
        <v>71.625000001514579</v>
      </c>
      <c r="I9" s="55">
        <v>85.500000074501116</v>
      </c>
      <c r="J9" s="55">
        <v>94.399999999444333</v>
      </c>
      <c r="K9" s="79">
        <v>94.39999999944628</v>
      </c>
      <c r="M9" s="31"/>
      <c r="N9" s="32"/>
      <c r="AA9" s="16" t="s">
        <v>74</v>
      </c>
      <c r="AB9" s="53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5.7422049972494209</v>
      </c>
      <c r="AI9" s="56">
        <v>0</v>
      </c>
      <c r="AJ9" s="57">
        <v>0</v>
      </c>
    </row>
    <row r="10" spans="2:36" x14ac:dyDescent="0.3">
      <c r="B10" s="16" t="s">
        <v>79</v>
      </c>
      <c r="C10" s="53">
        <v>5.4624364999996411</v>
      </c>
      <c r="D10" s="56">
        <v>8.7327181995991676</v>
      </c>
      <c r="E10" s="56">
        <v>12.001999998976029</v>
      </c>
      <c r="F10" s="56">
        <v>23.501999996346466</v>
      </c>
      <c r="G10" s="56">
        <v>35.001999996695133</v>
      </c>
      <c r="H10" s="56">
        <v>46.501999994487598</v>
      </c>
      <c r="I10" s="56">
        <v>58.001999998295659</v>
      </c>
      <c r="J10" s="56">
        <v>58.00199999818976</v>
      </c>
      <c r="K10" s="57">
        <v>58.002000006108574</v>
      </c>
      <c r="M10" s="31"/>
      <c r="AA10" s="16" t="s">
        <v>54</v>
      </c>
      <c r="AB10" s="53">
        <v>3.8466415999997405</v>
      </c>
      <c r="AC10" s="56">
        <v>3.0766792009816002</v>
      </c>
      <c r="AD10" s="56">
        <v>3.0766792001319101</v>
      </c>
      <c r="AE10" s="56">
        <v>7.0000000002659508</v>
      </c>
      <c r="AF10" s="56">
        <v>6.9999999999713802</v>
      </c>
      <c r="AG10" s="56">
        <v>10.846641599611401</v>
      </c>
      <c r="AH10" s="56">
        <v>10.0766791956791</v>
      </c>
      <c r="AI10" s="56">
        <v>3.0766791159176505</v>
      </c>
      <c r="AJ10" s="57">
        <v>7.0000000053722804</v>
      </c>
    </row>
    <row r="11" spans="2:36" x14ac:dyDescent="0.3">
      <c r="B11" s="16" t="s">
        <v>76</v>
      </c>
      <c r="C11" s="53">
        <v>0</v>
      </c>
      <c r="D11" s="56">
        <v>2.1000000000097252</v>
      </c>
      <c r="E11" s="56">
        <v>6.9999999988430739</v>
      </c>
      <c r="F11" s="56">
        <v>10.000000000382109</v>
      </c>
      <c r="G11" s="56">
        <v>12.999999999300075</v>
      </c>
      <c r="H11" s="56">
        <v>15.999999998905233</v>
      </c>
      <c r="I11" s="56">
        <v>19.000000000000956</v>
      </c>
      <c r="J11" s="56">
        <v>19.000000000017558</v>
      </c>
      <c r="K11" s="57">
        <v>19.000000000042636</v>
      </c>
      <c r="M11" s="31"/>
      <c r="N11" s="32"/>
      <c r="AA11" s="16" t="s">
        <v>70</v>
      </c>
      <c r="AB11" s="53">
        <v>1.6157948999999103</v>
      </c>
      <c r="AC11" s="56">
        <v>0.24309409290131601</v>
      </c>
      <c r="AD11" s="56">
        <v>0.29038277479080599</v>
      </c>
      <c r="AE11" s="56">
        <v>4.6014366894459</v>
      </c>
      <c r="AF11" s="56">
        <v>4.6657799008800698</v>
      </c>
      <c r="AG11" s="56">
        <v>6.0417433380752001</v>
      </c>
      <c r="AH11" s="56">
        <v>4.9032028964155305</v>
      </c>
      <c r="AI11" s="56">
        <v>1.68048716291863</v>
      </c>
      <c r="AJ11" s="57">
        <v>4.2473821432088199</v>
      </c>
    </row>
    <row r="12" spans="2:36" x14ac:dyDescent="0.3">
      <c r="B12" s="16" t="s">
        <v>75</v>
      </c>
      <c r="C12" s="53">
        <v>0</v>
      </c>
      <c r="D12" s="56">
        <v>0.75</v>
      </c>
      <c r="E12" s="56">
        <v>0.99999999987814103</v>
      </c>
      <c r="F12" s="56">
        <v>7.8750000072541111</v>
      </c>
      <c r="G12" s="56">
        <v>14.750000004124443</v>
      </c>
      <c r="H12" s="56">
        <v>21.625000003451511</v>
      </c>
      <c r="I12" s="56">
        <v>28.50000000321533</v>
      </c>
      <c r="J12" s="56">
        <v>28.50000000350429</v>
      </c>
      <c r="K12" s="57">
        <v>28.500000000081304</v>
      </c>
      <c r="M12" s="31"/>
      <c r="AA12" s="16" t="s">
        <v>76</v>
      </c>
      <c r="AB12" s="53">
        <v>0</v>
      </c>
      <c r="AC12" s="56">
        <v>2.1000000000447701</v>
      </c>
      <c r="AD12" s="56">
        <v>4.8999999795649796</v>
      </c>
      <c r="AE12" s="56">
        <v>2.9999999929664303</v>
      </c>
      <c r="AF12" s="56">
        <v>2.9999999977610203</v>
      </c>
      <c r="AG12" s="56">
        <v>2.9999999987283505</v>
      </c>
      <c r="AH12" s="56">
        <v>5.0999999992653704</v>
      </c>
      <c r="AI12" s="56">
        <v>4.8999999794432103</v>
      </c>
      <c r="AJ12" s="57">
        <v>2.9999999929574601</v>
      </c>
    </row>
    <row r="13" spans="2:36" x14ac:dyDescent="0.3">
      <c r="B13" s="16" t="s">
        <v>66</v>
      </c>
      <c r="C13" s="53">
        <v>17.390999999999458</v>
      </c>
      <c r="D13" s="56">
        <v>26.195499999929375</v>
      </c>
      <c r="E13" s="56">
        <v>34.999999899240208</v>
      </c>
      <c r="F13" s="56">
        <v>40.49999989855344</v>
      </c>
      <c r="G13" s="56">
        <v>45.99999989689141</v>
      </c>
      <c r="H13" s="56">
        <v>51.500000003447155</v>
      </c>
      <c r="I13" s="56">
        <v>63.00000001458082</v>
      </c>
      <c r="J13" s="56">
        <v>75.599999996327057</v>
      </c>
      <c r="K13" s="57">
        <v>90.71999999912893</v>
      </c>
      <c r="M13" s="31"/>
      <c r="N13" s="32"/>
      <c r="AA13" s="16" t="s">
        <v>75</v>
      </c>
      <c r="AB13" s="53">
        <v>0</v>
      </c>
      <c r="AC13" s="56">
        <v>0.750000000002921</v>
      </c>
      <c r="AD13" s="56">
        <v>0.24999999812803</v>
      </c>
      <c r="AE13" s="56">
        <v>6.8749999952908407</v>
      </c>
      <c r="AF13" s="56">
        <v>6.87499997491933</v>
      </c>
      <c r="AG13" s="56">
        <v>6.8749999972300708</v>
      </c>
      <c r="AH13" s="56">
        <v>7.6249999962992003</v>
      </c>
      <c r="AI13" s="56">
        <v>0.24999999812705404</v>
      </c>
      <c r="AJ13" s="57">
        <v>6.8749999925603911</v>
      </c>
    </row>
    <row r="14" spans="2:36" x14ac:dyDescent="0.3">
      <c r="B14" s="16" t="s">
        <v>86</v>
      </c>
      <c r="C14" s="53">
        <v>0.24000000000000002</v>
      </c>
      <c r="D14" s="56">
        <v>0.24000000000000002</v>
      </c>
      <c r="E14" s="56">
        <v>0.24000000000000002</v>
      </c>
      <c r="F14" s="56">
        <v>0.24000000000000002</v>
      </c>
      <c r="G14" s="56">
        <v>0.24000000000000002</v>
      </c>
      <c r="H14" s="56">
        <v>0.24000000000000002</v>
      </c>
      <c r="I14" s="56">
        <v>0.24000000000000002</v>
      </c>
      <c r="J14" s="56">
        <v>0.24000000000000002</v>
      </c>
      <c r="K14" s="57">
        <v>0.24000000000000002</v>
      </c>
      <c r="M14" s="31"/>
      <c r="N14" s="32"/>
      <c r="AA14" s="16" t="s">
        <v>66</v>
      </c>
      <c r="AB14" s="53">
        <v>0</v>
      </c>
      <c r="AC14" s="56">
        <v>8.8268000000639102</v>
      </c>
      <c r="AD14" s="56">
        <v>9.5824481001075199</v>
      </c>
      <c r="AE14" s="56">
        <v>10.177867489607701</v>
      </c>
      <c r="AF14" s="56">
        <v>9.5501594888570605</v>
      </c>
      <c r="AG14" s="56">
        <v>13.362724896961002</v>
      </c>
      <c r="AH14" s="56">
        <v>20.326799997616401</v>
      </c>
      <c r="AI14" s="56">
        <v>22.182448100152101</v>
      </c>
      <c r="AJ14" s="57">
        <v>25.297867489167199</v>
      </c>
    </row>
    <row r="15" spans="2:36" x14ac:dyDescent="0.3">
      <c r="B15" s="16" t="s">
        <v>81</v>
      </c>
      <c r="C15" s="53">
        <v>0.48361560000000559</v>
      </c>
      <c r="D15" s="56">
        <v>0.48361560000000559</v>
      </c>
      <c r="E15" s="56">
        <v>0.48361560000000559</v>
      </c>
      <c r="F15" s="56">
        <v>0.48361560000000559</v>
      </c>
      <c r="G15" s="56">
        <v>0.48361560000000559</v>
      </c>
      <c r="H15" s="56">
        <v>0.48361560000000559</v>
      </c>
      <c r="I15" s="56">
        <v>0.48361560000000559</v>
      </c>
      <c r="J15" s="56">
        <v>0.48361560000000559</v>
      </c>
      <c r="K15" s="57">
        <v>0.48361560000000559</v>
      </c>
      <c r="M15" s="31"/>
      <c r="N15" s="32"/>
      <c r="AA15" s="16" t="s">
        <v>64</v>
      </c>
      <c r="AB15" s="53">
        <v>0</v>
      </c>
      <c r="AC15" s="56">
        <v>0</v>
      </c>
      <c r="AD15" s="56">
        <v>0</v>
      </c>
      <c r="AE15" s="56">
        <v>1.9999999998697202</v>
      </c>
      <c r="AF15" s="56">
        <v>0</v>
      </c>
      <c r="AG15" s="56">
        <v>0</v>
      </c>
      <c r="AH15" s="56">
        <v>0</v>
      </c>
      <c r="AI15" s="56">
        <v>0</v>
      </c>
      <c r="AJ15" s="57">
        <v>0</v>
      </c>
    </row>
    <row r="16" spans="2:36" x14ac:dyDescent="0.3">
      <c r="B16" s="16" t="s">
        <v>82</v>
      </c>
      <c r="C16" s="53">
        <v>0.65390400000002646</v>
      </c>
      <c r="D16" s="56">
        <v>0.80000000000005866</v>
      </c>
      <c r="E16" s="56">
        <v>0.80000000000005866</v>
      </c>
      <c r="F16" s="56">
        <v>0.80000000000005866</v>
      </c>
      <c r="G16" s="56">
        <v>0.80000000000005866</v>
      </c>
      <c r="H16" s="56">
        <v>0.80000000000005866</v>
      </c>
      <c r="I16" s="56">
        <v>0.80000000000005866</v>
      </c>
      <c r="J16" s="56">
        <v>0.80000000000005866</v>
      </c>
      <c r="K16" s="57">
        <v>0.80000000000005866</v>
      </c>
      <c r="M16" s="31"/>
      <c r="AA16" s="26" t="s">
        <v>63</v>
      </c>
      <c r="AB16" s="58">
        <v>0</v>
      </c>
      <c r="AC16" s="59">
        <v>0</v>
      </c>
      <c r="AD16" s="59">
        <v>0.52665386774297906</v>
      </c>
      <c r="AE16" s="59">
        <v>10.6952454248589</v>
      </c>
      <c r="AF16" s="59">
        <v>2.5457095920269901</v>
      </c>
      <c r="AG16" s="59">
        <v>0</v>
      </c>
      <c r="AH16" s="59">
        <v>16.075476531157001</v>
      </c>
      <c r="AI16" s="59">
        <v>21.478018363683802</v>
      </c>
      <c r="AJ16" s="60">
        <v>0.21030284333502999</v>
      </c>
    </row>
    <row r="17" spans="2:14" x14ac:dyDescent="0.3">
      <c r="B17" s="16" t="s">
        <v>84</v>
      </c>
      <c r="C17" s="53">
        <v>0.87828299999994663</v>
      </c>
      <c r="D17" s="56">
        <v>0.87828299999994663</v>
      </c>
      <c r="E17" s="56">
        <v>0.87828299999994663</v>
      </c>
      <c r="F17" s="56">
        <v>0.87828299999994663</v>
      </c>
      <c r="G17" s="56">
        <v>0.87828299999994663</v>
      </c>
      <c r="H17" s="56">
        <v>0.87828299999994663</v>
      </c>
      <c r="I17" s="56">
        <v>0.87828299999994663</v>
      </c>
      <c r="J17" s="56">
        <v>0.87828299999994663</v>
      </c>
      <c r="K17" s="57">
        <v>0.87828299999994663</v>
      </c>
      <c r="M17" s="31"/>
      <c r="N17" s="32"/>
    </row>
    <row r="18" spans="2:14" x14ac:dyDescent="0.3">
      <c r="B18" s="26" t="s">
        <v>80</v>
      </c>
      <c r="C18" s="53">
        <v>1.8500000000002501E-3</v>
      </c>
      <c r="D18" s="56">
        <v>2.3999999999999799E-2</v>
      </c>
      <c r="E18" s="56">
        <v>2.3999999999999799E-2</v>
      </c>
      <c r="F18" s="56">
        <v>2.3999999999999799E-2</v>
      </c>
      <c r="G18" s="56">
        <v>2.3999999999999799E-2</v>
      </c>
      <c r="H18" s="56">
        <v>2.3999999999999799E-2</v>
      </c>
      <c r="I18" s="56">
        <v>2.3999999999999799E-2</v>
      </c>
      <c r="J18" s="56">
        <v>2.3999999999999799E-2</v>
      </c>
      <c r="K18" s="57">
        <v>2.3999999999999799E-2</v>
      </c>
      <c r="M18" s="31"/>
    </row>
    <row r="19" spans="2:14" x14ac:dyDescent="0.3">
      <c r="B19" s="16" t="s">
        <v>64</v>
      </c>
      <c r="C19" s="54">
        <v>5.1800000000000006</v>
      </c>
      <c r="D19" s="55">
        <v>5.1800000000000006</v>
      </c>
      <c r="E19" s="55">
        <v>5.1800000000000006</v>
      </c>
      <c r="F19" s="55">
        <v>7.1799999998697208</v>
      </c>
      <c r="G19" s="55">
        <v>7.1799999999402804</v>
      </c>
      <c r="H19" s="55">
        <v>7.1799999999701702</v>
      </c>
      <c r="I19" s="55">
        <v>7.1799999999902404</v>
      </c>
      <c r="J19" s="55">
        <v>7.1800000000000006</v>
      </c>
      <c r="K19" s="79">
        <v>7.1800000000000006</v>
      </c>
      <c r="M19" s="31"/>
      <c r="N19" s="32"/>
    </row>
    <row r="20" spans="2:14" x14ac:dyDescent="0.3">
      <c r="B20" s="16" t="s">
        <v>63</v>
      </c>
      <c r="C20" s="53">
        <v>7.2129371028800002E-7</v>
      </c>
      <c r="D20" s="56">
        <v>2.757621733857E-6</v>
      </c>
      <c r="E20" s="56">
        <v>0.52665755325294283</v>
      </c>
      <c r="F20" s="56">
        <v>11.221903073557989</v>
      </c>
      <c r="G20" s="56">
        <v>13.767612410527017</v>
      </c>
      <c r="H20" s="56">
        <v>13.767610413798838</v>
      </c>
      <c r="I20" s="56">
        <v>29.316432121731168</v>
      </c>
      <c r="J20" s="56">
        <v>40.099205681298677</v>
      </c>
      <c r="K20" s="57">
        <v>37.763798643283501</v>
      </c>
      <c r="M20" s="31"/>
      <c r="N20" s="32"/>
    </row>
    <row r="21" spans="2:14" x14ac:dyDescent="0.3">
      <c r="B21" s="26" t="s">
        <v>37</v>
      </c>
      <c r="C21" s="58">
        <v>25.293000000000003</v>
      </c>
      <c r="D21" s="59">
        <v>25.293000000000003</v>
      </c>
      <c r="E21" s="59">
        <v>25.293000000000003</v>
      </c>
      <c r="F21" s="59">
        <v>25.293000000000003</v>
      </c>
      <c r="G21" s="59">
        <v>25.293000000000003</v>
      </c>
      <c r="H21" s="59">
        <v>25.293000000000003</v>
      </c>
      <c r="I21" s="59">
        <v>25.293000000000003</v>
      </c>
      <c r="J21" s="59">
        <v>25.293000000000003</v>
      </c>
      <c r="K21" s="60">
        <v>25.293000000000003</v>
      </c>
      <c r="M21" s="31"/>
    </row>
    <row r="23" spans="2:14" x14ac:dyDescent="0.3">
      <c r="B23" s="33" t="s">
        <v>133</v>
      </c>
      <c r="C23" s="30">
        <v>2020</v>
      </c>
      <c r="D23" s="27">
        <v>2025</v>
      </c>
      <c r="E23" s="27">
        <v>2030</v>
      </c>
      <c r="F23" s="27">
        <v>2035</v>
      </c>
      <c r="G23" s="27">
        <v>2040</v>
      </c>
      <c r="H23" s="27">
        <v>2045</v>
      </c>
      <c r="I23" s="27">
        <v>2050</v>
      </c>
      <c r="J23" s="27">
        <v>2055</v>
      </c>
      <c r="K23" s="28">
        <v>2060</v>
      </c>
    </row>
    <row r="24" spans="2:14" x14ac:dyDescent="0.3">
      <c r="B24" s="17" t="s">
        <v>118</v>
      </c>
      <c r="C24" s="54">
        <v>0</v>
      </c>
      <c r="D24" s="55">
        <v>3.6360535832400001E-7</v>
      </c>
      <c r="E24" s="55">
        <v>0.85384619991644517</v>
      </c>
      <c r="F24" s="55">
        <v>1.4445384994692567</v>
      </c>
      <c r="G24" s="55">
        <v>2.0352308994715878</v>
      </c>
      <c r="H24" s="55">
        <v>2.6259231989782568</v>
      </c>
      <c r="I24" s="55">
        <v>3.2166155995772137</v>
      </c>
      <c r="J24" s="55">
        <v>3.2166155995563153</v>
      </c>
      <c r="K24" s="79">
        <v>3.2166155997015076</v>
      </c>
    </row>
    <row r="25" spans="2:14" x14ac:dyDescent="0.3">
      <c r="B25" s="19" t="s">
        <v>132</v>
      </c>
      <c r="C25" s="58">
        <v>0</v>
      </c>
      <c r="D25" s="59">
        <v>0.26651158327622848</v>
      </c>
      <c r="E25" s="59">
        <v>0.53302392734752901</v>
      </c>
      <c r="F25" s="59">
        <v>1.2427762371487732</v>
      </c>
      <c r="G25" s="59">
        <v>1.9525286737491077</v>
      </c>
      <c r="H25" s="59">
        <v>2.6622808567512446</v>
      </c>
      <c r="I25" s="59">
        <v>3.3720330397533584</v>
      </c>
      <c r="J25" s="59">
        <v>3.372032912954356</v>
      </c>
      <c r="K25" s="60">
        <v>3.3720331665524679</v>
      </c>
    </row>
    <row r="28" spans="2:14" x14ac:dyDescent="0.3">
      <c r="B28" s="45" t="s">
        <v>59</v>
      </c>
      <c r="C28" s="27">
        <v>2020</v>
      </c>
      <c r="D28" s="27">
        <v>2025</v>
      </c>
      <c r="E28" s="27">
        <v>2030</v>
      </c>
      <c r="F28" s="27">
        <v>2035</v>
      </c>
      <c r="G28" s="27">
        <v>2040</v>
      </c>
      <c r="H28" s="27">
        <v>2045</v>
      </c>
      <c r="I28" s="27">
        <v>2050</v>
      </c>
      <c r="J28" s="27">
        <v>2055</v>
      </c>
      <c r="K28" s="28">
        <v>2060</v>
      </c>
    </row>
    <row r="29" spans="2:14" x14ac:dyDescent="0.3">
      <c r="B29" s="33" t="s">
        <v>67</v>
      </c>
      <c r="C29" s="50">
        <v>61.370000000000005</v>
      </c>
      <c r="D29" s="62">
        <v>61.370000000000005</v>
      </c>
      <c r="E29" s="62">
        <v>46.365000000000002</v>
      </c>
      <c r="F29" s="62">
        <v>12.36</v>
      </c>
      <c r="G29" s="62">
        <v>0</v>
      </c>
      <c r="H29" s="62">
        <v>0</v>
      </c>
      <c r="I29" s="62">
        <v>0</v>
      </c>
      <c r="J29" s="62">
        <v>0</v>
      </c>
      <c r="K29" s="63">
        <v>0</v>
      </c>
    </row>
    <row r="30" spans="2:14" x14ac:dyDescent="0.3">
      <c r="B30" s="44" t="s">
        <v>68</v>
      </c>
      <c r="C30" s="64">
        <v>0</v>
      </c>
      <c r="D30" s="61">
        <v>0</v>
      </c>
      <c r="E30" s="61">
        <v>11.384999999287853</v>
      </c>
      <c r="F30" s="61">
        <v>32.904337467474832</v>
      </c>
      <c r="G30" s="61">
        <v>41.440000026635204</v>
      </c>
      <c r="H30" s="61">
        <v>33.110662558284112</v>
      </c>
      <c r="I30" s="61">
        <v>13.870000000589785</v>
      </c>
      <c r="J30" s="61">
        <v>0</v>
      </c>
      <c r="K30" s="65">
        <v>0</v>
      </c>
    </row>
    <row r="31" spans="2:14" ht="14.25" customHeight="1" x14ac:dyDescent="0.3">
      <c r="B31" s="20" t="s">
        <v>34</v>
      </c>
      <c r="C31" s="51">
        <v>0</v>
      </c>
      <c r="D31" s="76">
        <v>1.6</v>
      </c>
      <c r="E31" s="76">
        <v>1.6</v>
      </c>
      <c r="F31" s="76">
        <v>7.7999999999971079</v>
      </c>
      <c r="G31" s="76">
        <v>11.000000000353298</v>
      </c>
      <c r="H31" s="76">
        <v>14.200000000101376</v>
      </c>
      <c r="I31" s="76">
        <v>17.400000000221706</v>
      </c>
      <c r="J31" s="76">
        <v>20.600000000069663</v>
      </c>
      <c r="K31" s="77">
        <v>23.800000000140685</v>
      </c>
    </row>
    <row r="33" spans="2:11" x14ac:dyDescent="0.3">
      <c r="B33" s="48" t="s">
        <v>38</v>
      </c>
      <c r="C33" s="27">
        <v>2020</v>
      </c>
      <c r="D33" s="27">
        <v>2025</v>
      </c>
      <c r="E33" s="27">
        <v>2030</v>
      </c>
      <c r="F33" s="27">
        <v>2035</v>
      </c>
      <c r="G33" s="27">
        <v>2040</v>
      </c>
      <c r="H33" s="27">
        <v>2045</v>
      </c>
      <c r="I33" s="27">
        <v>2050</v>
      </c>
      <c r="J33" s="27">
        <v>2055</v>
      </c>
      <c r="K33" s="28">
        <v>2060</v>
      </c>
    </row>
    <row r="34" spans="2:11" x14ac:dyDescent="0.3">
      <c r="B34" s="33" t="s">
        <v>73</v>
      </c>
      <c r="C34" s="66">
        <v>4.6385635000001582</v>
      </c>
      <c r="D34" s="66">
        <v>15.599999999920282</v>
      </c>
      <c r="E34" s="66">
        <v>29.999999998995019</v>
      </c>
      <c r="F34" s="66">
        <v>43.874999998151914</v>
      </c>
      <c r="G34" s="66">
        <v>57.74999999887099</v>
      </c>
      <c r="H34" s="66">
        <v>71.624999996070642</v>
      </c>
      <c r="I34" s="66">
        <v>79.757795066002984</v>
      </c>
      <c r="J34" s="66">
        <v>88.657794979268772</v>
      </c>
      <c r="K34" s="67">
        <v>88.657794950378815</v>
      </c>
    </row>
    <row r="35" spans="2:11" x14ac:dyDescent="0.3">
      <c r="B35" s="44" t="s">
        <v>74</v>
      </c>
      <c r="C35" s="68">
        <v>0</v>
      </c>
      <c r="D35" s="68">
        <v>1.2644312100000002E-10</v>
      </c>
      <c r="E35" s="68">
        <v>1.0279292220000001E-9</v>
      </c>
      <c r="F35" s="68">
        <v>2.1750487910000002E-9</v>
      </c>
      <c r="G35" s="68">
        <v>3.0628323579999997E-9</v>
      </c>
      <c r="H35" s="68">
        <v>5.4439326849999993E-9</v>
      </c>
      <c r="I35" s="68">
        <v>5.7422050084981313</v>
      </c>
      <c r="J35" s="68">
        <v>5.7422050201755654</v>
      </c>
      <c r="K35" s="69">
        <v>5.7422050490674668</v>
      </c>
    </row>
    <row r="36" spans="2:11" x14ac:dyDescent="0.3">
      <c r="B36" s="78" t="s">
        <v>72</v>
      </c>
      <c r="C36" s="70">
        <v>4.6385635000001582</v>
      </c>
      <c r="D36" s="70">
        <v>15.600000000046725</v>
      </c>
      <c r="E36" s="70">
        <v>30.000000000022947</v>
      </c>
      <c r="F36" s="70">
        <v>43.875000000326963</v>
      </c>
      <c r="G36" s="70">
        <v>57.75000000193382</v>
      </c>
      <c r="H36" s="70">
        <v>71.625000001514579</v>
      </c>
      <c r="I36" s="70">
        <v>85.500000074501116</v>
      </c>
      <c r="J36" s="70">
        <v>94.399999999444333</v>
      </c>
      <c r="K36" s="71">
        <v>94.39999999944628</v>
      </c>
    </row>
    <row r="37" spans="2:11" x14ac:dyDescent="0.3">
      <c r="B37" s="44" t="s">
        <v>69</v>
      </c>
      <c r="C37" s="68">
        <v>3.8466415999997325</v>
      </c>
      <c r="D37" s="68">
        <v>6.9233207997663406</v>
      </c>
      <c r="E37" s="68">
        <v>9.9999999993475033</v>
      </c>
      <c r="F37" s="68">
        <v>16.999999996691194</v>
      </c>
      <c r="G37" s="68">
        <v>23.999999997094246</v>
      </c>
      <c r="H37" s="68">
        <v>30.999999995509221</v>
      </c>
      <c r="I37" s="68">
        <v>37.999999998992863</v>
      </c>
      <c r="J37" s="68">
        <v>37.999999998763741</v>
      </c>
      <c r="K37" s="69">
        <v>38.000000006644974</v>
      </c>
    </row>
    <row r="38" spans="2:11" x14ac:dyDescent="0.3">
      <c r="B38" s="44" t="s">
        <v>70</v>
      </c>
      <c r="C38" s="68">
        <v>1.6157948999999086</v>
      </c>
      <c r="D38" s="68">
        <v>1.8093973998328274</v>
      </c>
      <c r="E38" s="68">
        <v>2.0019999996285245</v>
      </c>
      <c r="F38" s="68">
        <v>6.5019999996552729</v>
      </c>
      <c r="G38" s="68">
        <v>11.001999999600885</v>
      </c>
      <c r="H38" s="68">
        <v>15.501999998978375</v>
      </c>
      <c r="I38" s="68">
        <v>20.001999999302797</v>
      </c>
      <c r="J38" s="68">
        <v>20.001999999426015</v>
      </c>
      <c r="K38" s="69">
        <v>20.001999999463596</v>
      </c>
    </row>
    <row r="39" spans="2:11" x14ac:dyDescent="0.3">
      <c r="B39" s="78" t="s">
        <v>71</v>
      </c>
      <c r="C39" s="70">
        <v>5.4624364999996411</v>
      </c>
      <c r="D39" s="70">
        <v>8.7327181995991676</v>
      </c>
      <c r="E39" s="70">
        <v>12.001999998976029</v>
      </c>
      <c r="F39" s="70">
        <v>23.501999996346466</v>
      </c>
      <c r="G39" s="70">
        <v>35.001999996695133</v>
      </c>
      <c r="H39" s="70">
        <v>46.501999994487598</v>
      </c>
      <c r="I39" s="70">
        <v>58.001999998295659</v>
      </c>
      <c r="J39" s="70">
        <v>58.00199999818976</v>
      </c>
      <c r="K39" s="71">
        <v>58.002000006108574</v>
      </c>
    </row>
    <row r="40" spans="2:11" x14ac:dyDescent="0.3">
      <c r="B40" s="44" t="s">
        <v>66</v>
      </c>
      <c r="C40" s="68">
        <v>17.390999999999458</v>
      </c>
      <c r="D40" s="68">
        <v>26.195499999929375</v>
      </c>
      <c r="E40" s="68">
        <v>34.999999899240208</v>
      </c>
      <c r="F40" s="68">
        <v>40.49999989855344</v>
      </c>
      <c r="G40" s="68">
        <v>45.99999989689141</v>
      </c>
      <c r="H40" s="68">
        <v>51.500000003447155</v>
      </c>
      <c r="I40" s="68">
        <v>63.00000001458082</v>
      </c>
      <c r="J40" s="68">
        <v>75.599999996327057</v>
      </c>
      <c r="K40" s="69">
        <v>90.71999999912893</v>
      </c>
    </row>
    <row r="41" spans="2:11" x14ac:dyDescent="0.3">
      <c r="B41" s="44" t="s">
        <v>76</v>
      </c>
      <c r="C41" s="68">
        <v>0</v>
      </c>
      <c r="D41" s="68">
        <v>2.1000000000097252</v>
      </c>
      <c r="E41" s="68">
        <v>6.9999999988430739</v>
      </c>
      <c r="F41" s="68">
        <v>10.000000000382109</v>
      </c>
      <c r="G41" s="68">
        <v>12.999999999300075</v>
      </c>
      <c r="H41" s="68">
        <v>15.999999998905233</v>
      </c>
      <c r="I41" s="68">
        <v>19.000000000000956</v>
      </c>
      <c r="J41" s="68">
        <v>19.000000000017558</v>
      </c>
      <c r="K41" s="69">
        <v>19.000000000042636</v>
      </c>
    </row>
    <row r="42" spans="2:11" x14ac:dyDescent="0.3">
      <c r="B42" s="44" t="s">
        <v>75</v>
      </c>
      <c r="C42" s="68">
        <v>0</v>
      </c>
      <c r="D42" s="68">
        <v>0.75</v>
      </c>
      <c r="E42" s="68">
        <v>0.99999999987814103</v>
      </c>
      <c r="F42" s="68">
        <v>7.8750000072541111</v>
      </c>
      <c r="G42" s="68">
        <v>14.750000004124443</v>
      </c>
      <c r="H42" s="68">
        <v>21.625000003451511</v>
      </c>
      <c r="I42" s="68">
        <v>28.50000000321533</v>
      </c>
      <c r="J42" s="68">
        <v>28.50000000350429</v>
      </c>
      <c r="K42" s="69">
        <v>28.500000000081304</v>
      </c>
    </row>
    <row r="43" spans="2:11" x14ac:dyDescent="0.3">
      <c r="B43" s="44" t="s">
        <v>37</v>
      </c>
      <c r="C43" s="72">
        <v>25.293000000000003</v>
      </c>
      <c r="D43" s="72">
        <v>25.293000000000003</v>
      </c>
      <c r="E43" s="72">
        <v>25.293000000000003</v>
      </c>
      <c r="F43" s="72">
        <v>25.293000000000003</v>
      </c>
      <c r="G43" s="72">
        <v>25.293000000000003</v>
      </c>
      <c r="H43" s="72">
        <v>25.293000000000003</v>
      </c>
      <c r="I43" s="72">
        <v>25.293000000000003</v>
      </c>
      <c r="J43" s="72">
        <v>25.293000000000003</v>
      </c>
      <c r="K43" s="73">
        <v>25.293000000000003</v>
      </c>
    </row>
    <row r="44" spans="2:11" x14ac:dyDescent="0.3">
      <c r="B44" s="20" t="s">
        <v>35</v>
      </c>
      <c r="C44" s="74">
        <v>2.2576525999999788</v>
      </c>
      <c r="D44" s="74">
        <v>2.4258986000000107</v>
      </c>
      <c r="E44" s="74">
        <v>2.4258986000000107</v>
      </c>
      <c r="F44" s="74">
        <v>2.4258986000000107</v>
      </c>
      <c r="G44" s="74">
        <v>2.4258986000000107</v>
      </c>
      <c r="H44" s="74">
        <v>2.4258986000000107</v>
      </c>
      <c r="I44" s="74">
        <v>2.4258986000000107</v>
      </c>
      <c r="J44" s="74">
        <v>2.4258986000000107</v>
      </c>
      <c r="K44" s="75">
        <v>2.4258986000000107</v>
      </c>
    </row>
    <row r="45" spans="2:11" x14ac:dyDescent="0.3">
      <c r="B45" s="45" t="s">
        <v>36</v>
      </c>
      <c r="C45" s="22">
        <v>55.042652599999236</v>
      </c>
      <c r="D45" s="22">
        <v>81.09711679958501</v>
      </c>
      <c r="E45" s="22">
        <v>112.72089849696042</v>
      </c>
      <c r="F45" s="22">
        <v>153.47089850286312</v>
      </c>
      <c r="G45" s="22">
        <v>194.2208984989449</v>
      </c>
      <c r="H45" s="22">
        <v>234.97089860180611</v>
      </c>
      <c r="I45" s="22">
        <v>281.72089869059391</v>
      </c>
      <c r="J45" s="22">
        <v>303.22089859748303</v>
      </c>
      <c r="K45" s="23">
        <v>318.34089860480776</v>
      </c>
    </row>
    <row r="47" spans="2:11" x14ac:dyDescent="0.3">
      <c r="B47" t="s">
        <v>150</v>
      </c>
    </row>
    <row r="78" spans="27:34" x14ac:dyDescent="0.3">
      <c r="AA78" s="8"/>
      <c r="AB78" s="8"/>
      <c r="AC78" s="8"/>
      <c r="AD78" s="8"/>
      <c r="AE78" s="8"/>
      <c r="AF78" s="8"/>
      <c r="AG78" s="8"/>
      <c r="AH78" s="8"/>
    </row>
  </sheetData>
  <mergeCells count="2">
    <mergeCell ref="AB2:AJ2"/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B2:AH73"/>
  <sheetViews>
    <sheetView topLeftCell="A19" zoomScaleNormal="100" workbookViewId="0">
      <selection activeCell="B46" sqref="B46:B50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bestFit="1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33.5546875" bestFit="1" customWidth="1"/>
  </cols>
  <sheetData>
    <row r="2" spans="2:22" x14ac:dyDescent="0.3">
      <c r="C2" s="114" t="s">
        <v>87</v>
      </c>
      <c r="D2" s="115"/>
      <c r="E2" s="115"/>
      <c r="F2" s="115"/>
      <c r="G2" s="115"/>
      <c r="H2" s="115"/>
      <c r="I2" s="115"/>
      <c r="J2" s="115"/>
      <c r="K2" s="116"/>
      <c r="M2" t="s">
        <v>90</v>
      </c>
      <c r="N2" s="111" t="s">
        <v>87</v>
      </c>
      <c r="O2" s="112"/>
      <c r="P2" s="112"/>
      <c r="Q2" s="112"/>
      <c r="R2" s="112"/>
      <c r="S2" s="112"/>
      <c r="T2" s="112"/>
      <c r="U2" s="112"/>
      <c r="V2" s="113"/>
    </row>
    <row r="3" spans="2:22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83" t="s">
        <v>20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21</v>
      </c>
      <c r="C4" s="54">
        <v>408.89179709459722</v>
      </c>
      <c r="D4" s="55">
        <v>411.18939013588323</v>
      </c>
      <c r="E4" s="55">
        <v>371.30929623421747</v>
      </c>
      <c r="F4" s="55">
        <v>323.12915013989908</v>
      </c>
      <c r="G4" s="55">
        <v>311.67091512242121</v>
      </c>
      <c r="H4" s="55">
        <v>277.64446798106098</v>
      </c>
      <c r="I4" s="55">
        <v>187.68836447427282</v>
      </c>
      <c r="J4" s="55">
        <v>125.3555604929102</v>
      </c>
      <c r="K4" s="79">
        <v>142.11001337844633</v>
      </c>
      <c r="M4" s="80" t="s">
        <v>21</v>
      </c>
      <c r="N4" s="55">
        <f>C4</f>
        <v>408.89179709459722</v>
      </c>
      <c r="O4" s="55">
        <f t="shared" ref="O4:V4" si="0">D4</f>
        <v>411.18939013588323</v>
      </c>
      <c r="P4" s="55">
        <f t="shared" si="0"/>
        <v>371.30929623421747</v>
      </c>
      <c r="Q4" s="55">
        <f t="shared" si="0"/>
        <v>323.12915013989908</v>
      </c>
      <c r="R4" s="55">
        <f t="shared" si="0"/>
        <v>311.67091512242121</v>
      </c>
      <c r="S4" s="55">
        <f t="shared" si="0"/>
        <v>277.64446798106098</v>
      </c>
      <c r="T4" s="55">
        <f t="shared" si="0"/>
        <v>187.68836447427282</v>
      </c>
      <c r="U4" s="55">
        <f t="shared" si="0"/>
        <v>125.3555604929102</v>
      </c>
      <c r="V4" s="79">
        <f t="shared" si="0"/>
        <v>142.11001337844633</v>
      </c>
    </row>
    <row r="5" spans="2:22" x14ac:dyDescent="0.3">
      <c r="B5" s="16" t="s">
        <v>57</v>
      </c>
      <c r="C5" s="53">
        <v>2.574053186846617</v>
      </c>
      <c r="D5" s="56">
        <v>17.160336532646532</v>
      </c>
      <c r="E5" s="56">
        <v>27.620947829539258</v>
      </c>
      <c r="F5" s="56">
        <v>33.286395022413302</v>
      </c>
      <c r="G5" s="56">
        <v>31.264527931556547</v>
      </c>
      <c r="H5" s="56">
        <v>31.352127595241424</v>
      </c>
      <c r="I5" s="56">
        <v>37.432232199611484</v>
      </c>
      <c r="J5" s="56">
        <v>36.115940344810255</v>
      </c>
      <c r="K5" s="57">
        <v>19.019188187709993</v>
      </c>
      <c r="M5" s="81" t="s">
        <v>89</v>
      </c>
      <c r="N5" s="56">
        <f>C5+C6</f>
        <v>2.5766178494301637</v>
      </c>
      <c r="O5" s="56">
        <f t="shared" ref="O5:V5" si="1">D5+D6</f>
        <v>17.164881355074499</v>
      </c>
      <c r="P5" s="56">
        <f t="shared" si="1"/>
        <v>27.633691221291397</v>
      </c>
      <c r="Q5" s="56">
        <f t="shared" si="1"/>
        <v>33.310524032953602</v>
      </c>
      <c r="R5" s="56">
        <f t="shared" si="1"/>
        <v>31.292107227749788</v>
      </c>
      <c r="S5" s="56">
        <f t="shared" si="1"/>
        <v>31.443654626812503</v>
      </c>
      <c r="T5" s="56">
        <f t="shared" si="1"/>
        <v>37.75055527934196</v>
      </c>
      <c r="U5" s="56">
        <f t="shared" si="1"/>
        <v>36.399081556171794</v>
      </c>
      <c r="V5" s="57">
        <f t="shared" si="1"/>
        <v>19.157210433998959</v>
      </c>
    </row>
    <row r="6" spans="2:22" x14ac:dyDescent="0.3">
      <c r="B6" s="16" t="s">
        <v>56</v>
      </c>
      <c r="C6" s="53">
        <v>2.564662583546502E-3</v>
      </c>
      <c r="D6" s="56">
        <v>4.5448224279672168E-3</v>
      </c>
      <c r="E6" s="56">
        <v>1.2743391752139203E-2</v>
      </c>
      <c r="F6" s="56">
        <v>2.4129010540300956E-2</v>
      </c>
      <c r="G6" s="56">
        <v>2.7579296193241194E-2</v>
      </c>
      <c r="H6" s="56">
        <v>9.1527031571077735E-2</v>
      </c>
      <c r="I6" s="56">
        <v>0.31832307973047286</v>
      </c>
      <c r="J6" s="56">
        <v>0.28314121136153675</v>
      </c>
      <c r="K6" s="57">
        <v>0.13802224628896603</v>
      </c>
      <c r="M6" s="81" t="s">
        <v>22</v>
      </c>
      <c r="N6" s="56">
        <f t="shared" ref="N6:V6" si="2">C7++C8</f>
        <v>20.889106261736266</v>
      </c>
      <c r="O6" s="56">
        <f t="shared" si="2"/>
        <v>6.8087513218090745</v>
      </c>
      <c r="P6" s="56">
        <f t="shared" si="2"/>
        <v>4.4222513219809043</v>
      </c>
      <c r="Q6" s="56">
        <f t="shared" si="2"/>
        <v>2.0357513220763637</v>
      </c>
      <c r="R6" s="56">
        <f t="shared" si="2"/>
        <v>0</v>
      </c>
      <c r="S6" s="56">
        <f t="shared" si="2"/>
        <v>0</v>
      </c>
      <c r="T6" s="56">
        <f t="shared" si="2"/>
        <v>0</v>
      </c>
      <c r="U6" s="56">
        <f t="shared" si="2"/>
        <v>0</v>
      </c>
      <c r="V6" s="57">
        <f t="shared" si="2"/>
        <v>0</v>
      </c>
    </row>
    <row r="7" spans="2:22" x14ac:dyDescent="0.3">
      <c r="B7" s="16" t="s">
        <v>58</v>
      </c>
      <c r="C7" s="53">
        <v>8.3479914857362782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81" t="s">
        <v>65</v>
      </c>
      <c r="N7" s="56">
        <f>C9+C10</f>
        <v>12.53492891465789</v>
      </c>
      <c r="O7" s="56">
        <f>D9+D10</f>
        <v>32.576749099504539</v>
      </c>
      <c r="P7" s="56">
        <f t="shared" ref="P7:V7" si="3">E9+E10</f>
        <v>53.145008157677104</v>
      </c>
      <c r="Q7" s="56">
        <f t="shared" si="3"/>
        <v>85.204790225315605</v>
      </c>
      <c r="R7" s="56">
        <f t="shared" si="3"/>
        <v>115.55490403065878</v>
      </c>
      <c r="S7" s="56">
        <f t="shared" si="3"/>
        <v>146.99373228173476</v>
      </c>
      <c r="T7" s="56">
        <f t="shared" si="3"/>
        <v>180.16968549224774</v>
      </c>
      <c r="U7" s="56">
        <f t="shared" si="3"/>
        <v>192.01830377712344</v>
      </c>
      <c r="V7" s="57">
        <f t="shared" si="3"/>
        <v>192.01620160693983</v>
      </c>
    </row>
    <row r="8" spans="2:22" x14ac:dyDescent="0.3">
      <c r="B8" s="16" t="s">
        <v>83</v>
      </c>
      <c r="C8" s="53">
        <v>12.54111477599999</v>
      </c>
      <c r="D8" s="56">
        <v>6.8087513218090745</v>
      </c>
      <c r="E8" s="56">
        <v>4.4222513219809043</v>
      </c>
      <c r="F8" s="56">
        <v>2.0357513220763637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81" t="s">
        <v>66</v>
      </c>
      <c r="N8" s="56">
        <f>C13</f>
        <v>34.788272598718017</v>
      </c>
      <c r="O8" s="56">
        <f t="shared" ref="O8:V8" si="4">D13</f>
        <v>59.567345407829201</v>
      </c>
      <c r="P8" s="56">
        <f t="shared" si="4"/>
        <v>84.114311870524901</v>
      </c>
      <c r="Q8" s="56">
        <f t="shared" si="4"/>
        <v>102.5818512429355</v>
      </c>
      <c r="R8" s="56">
        <f t="shared" si="4"/>
        <v>121.2325802609281</v>
      </c>
      <c r="S8" s="56">
        <f t="shared" si="4"/>
        <v>142.35729674503435</v>
      </c>
      <c r="T8" s="56">
        <f t="shared" si="4"/>
        <v>174.49490221514668</v>
      </c>
      <c r="U8" s="56">
        <f t="shared" si="4"/>
        <v>209.58713022348056</v>
      </c>
      <c r="V8" s="57">
        <f t="shared" si="4"/>
        <v>251.5537164865209</v>
      </c>
    </row>
    <row r="9" spans="2:22" x14ac:dyDescent="0.3">
      <c r="B9" s="46" t="s">
        <v>78</v>
      </c>
      <c r="C9" s="54">
        <v>5.97194223859207</v>
      </c>
      <c r="D9" s="55">
        <v>21.198564327072468</v>
      </c>
      <c r="E9" s="55">
        <v>37.209571826566822</v>
      </c>
      <c r="F9" s="55">
        <v>54.280656243812224</v>
      </c>
      <c r="G9" s="55">
        <v>71.091091539985939</v>
      </c>
      <c r="H9" s="55">
        <v>88.235919227489802</v>
      </c>
      <c r="I9" s="55">
        <v>107.00905899758212</v>
      </c>
      <c r="J9" s="55">
        <v>118.64239825839103</v>
      </c>
      <c r="K9" s="79">
        <v>118.64239824897354</v>
      </c>
      <c r="M9" s="81" t="s">
        <v>91</v>
      </c>
      <c r="N9" s="56">
        <f>C11+C12</f>
        <v>0</v>
      </c>
      <c r="O9" s="56">
        <f t="shared" ref="O9:V9" si="5">D11+D12</f>
        <v>9.6130183583425559</v>
      </c>
      <c r="P9" s="56">
        <f t="shared" si="5"/>
        <v>26.218634714083965</v>
      </c>
      <c r="Q9" s="56">
        <f t="shared" si="5"/>
        <v>61.197967776401917</v>
      </c>
      <c r="R9" s="56">
        <f t="shared" si="5"/>
        <v>98.065849864821985</v>
      </c>
      <c r="S9" s="56">
        <f t="shared" si="5"/>
        <v>132.30654404330596</v>
      </c>
      <c r="T9" s="56">
        <f t="shared" si="5"/>
        <v>166.84563213652942</v>
      </c>
      <c r="U9" s="56">
        <f t="shared" si="5"/>
        <v>166.84563213758759</v>
      </c>
      <c r="V9" s="57">
        <f t="shared" si="5"/>
        <v>166.66631292487546</v>
      </c>
    </row>
    <row r="10" spans="2:22" x14ac:dyDescent="0.3">
      <c r="B10" s="16" t="s">
        <v>79</v>
      </c>
      <c r="C10" s="53">
        <v>6.5629866760658189</v>
      </c>
      <c r="D10" s="56">
        <v>11.378184772432075</v>
      </c>
      <c r="E10" s="56">
        <v>15.935436331110283</v>
      </c>
      <c r="F10" s="56">
        <v>30.924133981503374</v>
      </c>
      <c r="G10" s="56">
        <v>44.463812490672836</v>
      </c>
      <c r="H10" s="56">
        <v>58.757813054244949</v>
      </c>
      <c r="I10" s="56">
        <v>73.160626494665621</v>
      </c>
      <c r="J10" s="56">
        <v>73.375905518732424</v>
      </c>
      <c r="K10" s="57">
        <v>73.373803357966281</v>
      </c>
      <c r="M10" s="81" t="s">
        <v>37</v>
      </c>
      <c r="N10" s="56">
        <f t="shared" ref="N10:V10" si="6">C19</f>
        <v>63.525599482448364</v>
      </c>
      <c r="O10" s="56">
        <f t="shared" si="6"/>
        <v>63.525599760096867</v>
      </c>
      <c r="P10" s="56">
        <f t="shared" si="6"/>
        <v>63.525599254369794</v>
      </c>
      <c r="Q10" s="56">
        <f t="shared" si="6"/>
        <v>63.52559903429183</v>
      </c>
      <c r="R10" s="56">
        <f t="shared" si="6"/>
        <v>63.525598105451081</v>
      </c>
      <c r="S10" s="56">
        <f t="shared" si="6"/>
        <v>63.52558119518838</v>
      </c>
      <c r="T10" s="56">
        <f t="shared" si="6"/>
        <v>63.525500658321853</v>
      </c>
      <c r="U10" s="56">
        <f t="shared" si="6"/>
        <v>63.52539573235925</v>
      </c>
      <c r="V10" s="57">
        <f t="shared" si="6"/>
        <v>63.524875045390466</v>
      </c>
    </row>
    <row r="11" spans="2:22" x14ac:dyDescent="0.3">
      <c r="B11" s="16" t="s">
        <v>76</v>
      </c>
      <c r="C11" s="53">
        <v>0</v>
      </c>
      <c r="D11" s="56">
        <v>6.9072818888981127</v>
      </c>
      <c r="E11" s="56">
        <v>22.586682067569225</v>
      </c>
      <c r="F11" s="56">
        <v>32.940738591838603</v>
      </c>
      <c r="G11" s="56">
        <v>43.565716169852209</v>
      </c>
      <c r="H11" s="56">
        <v>53.624895547370542</v>
      </c>
      <c r="I11" s="56">
        <v>62.259709706611837</v>
      </c>
      <c r="J11" s="56">
        <v>62.259709706650632</v>
      </c>
      <c r="K11" s="57">
        <v>62.259709706691623</v>
      </c>
      <c r="M11" s="82" t="s">
        <v>35</v>
      </c>
      <c r="N11" s="59">
        <f t="shared" ref="N11:V11" si="7">C43</f>
        <v>7.5937610677679972</v>
      </c>
      <c r="O11" s="59">
        <f t="shared" si="7"/>
        <v>8.0083513092743956</v>
      </c>
      <c r="P11" s="59">
        <f t="shared" si="7"/>
        <v>8.0083513092743956</v>
      </c>
      <c r="Q11" s="59">
        <f t="shared" si="7"/>
        <v>8.0083513092743956</v>
      </c>
      <c r="R11" s="59">
        <f t="shared" si="7"/>
        <v>8.0083513092743956</v>
      </c>
      <c r="S11" s="59">
        <f t="shared" si="7"/>
        <v>8.0083513092743956</v>
      </c>
      <c r="T11" s="59">
        <f t="shared" si="7"/>
        <v>8.0083513092743956</v>
      </c>
      <c r="U11" s="59">
        <f t="shared" si="7"/>
        <v>8.0083513092743956</v>
      </c>
      <c r="V11" s="60">
        <f t="shared" si="7"/>
        <v>8.0083513092743956</v>
      </c>
    </row>
    <row r="12" spans="2:22" x14ac:dyDescent="0.3">
      <c r="B12" s="16" t="s">
        <v>75</v>
      </c>
      <c r="C12" s="53">
        <v>0</v>
      </c>
      <c r="D12" s="56">
        <v>2.7057364694444432</v>
      </c>
      <c r="E12" s="56">
        <v>3.6319526465147405</v>
      </c>
      <c r="F12" s="56">
        <v>28.257229184563315</v>
      </c>
      <c r="G12" s="56">
        <v>54.500133694969776</v>
      </c>
      <c r="H12" s="56">
        <v>78.681648495935434</v>
      </c>
      <c r="I12" s="56">
        <v>104.58592242991759</v>
      </c>
      <c r="J12" s="56">
        <v>104.58592243093696</v>
      </c>
      <c r="K12" s="57">
        <v>104.40660321818385</v>
      </c>
      <c r="M12" s="31"/>
    </row>
    <row r="13" spans="2:22" x14ac:dyDescent="0.3">
      <c r="B13" s="16" t="s">
        <v>66</v>
      </c>
      <c r="C13" s="53">
        <v>34.788272598718017</v>
      </c>
      <c r="D13" s="56">
        <v>59.567345407829201</v>
      </c>
      <c r="E13" s="56">
        <v>84.114311870524901</v>
      </c>
      <c r="F13" s="56">
        <v>102.5818512429355</v>
      </c>
      <c r="G13" s="56">
        <v>121.2325802609281</v>
      </c>
      <c r="H13" s="56">
        <v>142.35729674503435</v>
      </c>
      <c r="I13" s="56">
        <v>174.49490221514668</v>
      </c>
      <c r="J13" s="56">
        <v>209.58713022348056</v>
      </c>
      <c r="K13" s="57">
        <v>251.5537164865209</v>
      </c>
      <c r="M13" t="s">
        <v>90</v>
      </c>
      <c r="N13" s="111" t="s">
        <v>87</v>
      </c>
      <c r="O13" s="112"/>
      <c r="P13" s="112"/>
      <c r="Q13" s="112"/>
      <c r="R13" s="112"/>
      <c r="S13" s="112"/>
      <c r="T13" s="112"/>
      <c r="U13" s="112"/>
      <c r="V13" s="113"/>
    </row>
    <row r="14" spans="2:22" x14ac:dyDescent="0.3">
      <c r="B14" s="16" t="s">
        <v>86</v>
      </c>
      <c r="C14" s="53">
        <v>0.46126655999999999</v>
      </c>
      <c r="D14" s="56">
        <v>0.46126655999999999</v>
      </c>
      <c r="E14" s="56">
        <v>0.46126655999999999</v>
      </c>
      <c r="F14" s="56">
        <v>0.46126655999999999</v>
      </c>
      <c r="G14" s="56">
        <v>0.46126655999999999</v>
      </c>
      <c r="H14" s="56">
        <v>0.46126655999999999</v>
      </c>
      <c r="I14" s="56">
        <v>0.46126655999999999</v>
      </c>
      <c r="J14" s="56">
        <v>0.46126655999999999</v>
      </c>
      <c r="K14" s="57">
        <v>0.46126655999999999</v>
      </c>
      <c r="M14" s="88" t="s">
        <v>99</v>
      </c>
      <c r="N14" s="30">
        <v>2020</v>
      </c>
      <c r="O14" s="27">
        <v>2025</v>
      </c>
      <c r="P14" s="27">
        <v>2030</v>
      </c>
      <c r="Q14" s="27">
        <v>2035</v>
      </c>
      <c r="R14" s="27">
        <v>2040</v>
      </c>
      <c r="S14" s="27">
        <v>2045</v>
      </c>
      <c r="T14" s="27">
        <v>2050</v>
      </c>
      <c r="U14" s="27">
        <v>2055</v>
      </c>
      <c r="V14" s="28">
        <v>2060</v>
      </c>
    </row>
    <row r="15" spans="2:22" x14ac:dyDescent="0.3">
      <c r="B15" s="16" t="s">
        <v>81</v>
      </c>
      <c r="C15" s="53">
        <v>2.3799584888399989</v>
      </c>
      <c r="D15" s="56">
        <v>2.3799584888399989</v>
      </c>
      <c r="E15" s="56">
        <v>2.3799584888399989</v>
      </c>
      <c r="F15" s="56">
        <v>2.3799584888399989</v>
      </c>
      <c r="G15" s="56">
        <v>2.3799584888399989</v>
      </c>
      <c r="H15" s="56">
        <v>2.3799584888399989</v>
      </c>
      <c r="I15" s="56">
        <v>2.3799584888399989</v>
      </c>
      <c r="J15" s="56">
        <v>2.3799584888399989</v>
      </c>
      <c r="K15" s="57">
        <v>2.3799584888399989</v>
      </c>
      <c r="M15" s="80" t="s">
        <v>21</v>
      </c>
      <c r="N15" s="55">
        <f>N4</f>
        <v>408.89179709459722</v>
      </c>
      <c r="O15" s="55">
        <f t="shared" ref="O15:V15" si="8">O4</f>
        <v>411.18939013588323</v>
      </c>
      <c r="P15" s="55">
        <f t="shared" si="8"/>
        <v>371.30929623421747</v>
      </c>
      <c r="Q15" s="55">
        <f t="shared" si="8"/>
        <v>323.12915013989908</v>
      </c>
      <c r="R15" s="55">
        <f t="shared" si="8"/>
        <v>311.67091512242121</v>
      </c>
      <c r="S15" s="55">
        <f t="shared" si="8"/>
        <v>277.64446798106098</v>
      </c>
      <c r="T15" s="55">
        <f t="shared" si="8"/>
        <v>187.68836447427282</v>
      </c>
      <c r="U15" s="55">
        <f t="shared" si="8"/>
        <v>125.3555604929102</v>
      </c>
      <c r="V15" s="79">
        <f t="shared" si="8"/>
        <v>142.11001337844633</v>
      </c>
    </row>
    <row r="16" spans="2:22" x14ac:dyDescent="0.3">
      <c r="B16" s="16" t="s">
        <v>82</v>
      </c>
      <c r="C16" s="53">
        <v>1.6037893462559989</v>
      </c>
      <c r="D16" s="56">
        <v>1.9621097277623976</v>
      </c>
      <c r="E16" s="56">
        <v>1.9621097277623976</v>
      </c>
      <c r="F16" s="56">
        <v>1.9621097277623976</v>
      </c>
      <c r="G16" s="56">
        <v>1.9621097277623976</v>
      </c>
      <c r="H16" s="56">
        <v>1.9621097277623976</v>
      </c>
      <c r="I16" s="56">
        <v>1.9621097277623976</v>
      </c>
      <c r="J16" s="56">
        <v>1.9621097277623976</v>
      </c>
      <c r="K16" s="57">
        <v>1.9621097277623976</v>
      </c>
      <c r="M16" s="81" t="s">
        <v>89</v>
      </c>
      <c r="N16" s="56">
        <f t="shared" ref="N16:V16" si="9">N5</f>
        <v>2.5766178494301637</v>
      </c>
      <c r="O16" s="56">
        <f t="shared" si="9"/>
        <v>17.164881355074499</v>
      </c>
      <c r="P16" s="56">
        <f t="shared" si="9"/>
        <v>27.633691221291397</v>
      </c>
      <c r="Q16" s="56">
        <f t="shared" si="9"/>
        <v>33.310524032953602</v>
      </c>
      <c r="R16" s="56">
        <f t="shared" si="9"/>
        <v>31.292107227749788</v>
      </c>
      <c r="S16" s="56">
        <f t="shared" si="9"/>
        <v>31.443654626812503</v>
      </c>
      <c r="T16" s="56">
        <f t="shared" si="9"/>
        <v>37.75055527934196</v>
      </c>
      <c r="U16" s="56">
        <f t="shared" si="9"/>
        <v>36.399081556171794</v>
      </c>
      <c r="V16" s="57">
        <f t="shared" si="9"/>
        <v>19.157210433998959</v>
      </c>
    </row>
    <row r="17" spans="2:22" x14ac:dyDescent="0.3">
      <c r="B17" s="16" t="s">
        <v>84</v>
      </c>
      <c r="C17" s="53">
        <v>3.144046932672</v>
      </c>
      <c r="D17" s="56">
        <v>3.144046932672</v>
      </c>
      <c r="E17" s="56">
        <v>3.144046932672</v>
      </c>
      <c r="F17" s="56">
        <v>3.144046932672</v>
      </c>
      <c r="G17" s="56">
        <v>3.144046932672</v>
      </c>
      <c r="H17" s="56">
        <v>3.144046932672</v>
      </c>
      <c r="I17" s="56">
        <v>3.144046932672</v>
      </c>
      <c r="J17" s="56">
        <v>3.144046932672</v>
      </c>
      <c r="K17" s="57">
        <v>3.144046932672</v>
      </c>
      <c r="M17" s="81" t="s">
        <v>22</v>
      </c>
      <c r="N17" s="56">
        <f t="shared" ref="N17:V17" si="10">N6</f>
        <v>20.889106261736266</v>
      </c>
      <c r="O17" s="56">
        <f t="shared" si="10"/>
        <v>6.8087513218090745</v>
      </c>
      <c r="P17" s="56">
        <f t="shared" si="10"/>
        <v>4.4222513219809043</v>
      </c>
      <c r="Q17" s="56">
        <f t="shared" si="10"/>
        <v>2.0357513220763637</v>
      </c>
      <c r="R17" s="56">
        <f t="shared" si="10"/>
        <v>0</v>
      </c>
      <c r="S17" s="56">
        <f t="shared" si="10"/>
        <v>0</v>
      </c>
      <c r="T17" s="56">
        <f t="shared" si="10"/>
        <v>0</v>
      </c>
      <c r="U17" s="56">
        <f t="shared" si="10"/>
        <v>0</v>
      </c>
      <c r="V17" s="57">
        <f t="shared" si="10"/>
        <v>0</v>
      </c>
    </row>
    <row r="18" spans="2:22" x14ac:dyDescent="0.3">
      <c r="B18" s="26" t="s">
        <v>80</v>
      </c>
      <c r="C18" s="53">
        <v>4.69974E-3</v>
      </c>
      <c r="D18" s="56">
        <v>6.0969599999999999E-2</v>
      </c>
      <c r="E18" s="56">
        <v>6.0969599999999999E-2</v>
      </c>
      <c r="F18" s="56">
        <v>6.0969599999999999E-2</v>
      </c>
      <c r="G18" s="56">
        <v>6.0969599999999999E-2</v>
      </c>
      <c r="H18" s="56">
        <v>6.0969599999999999E-2</v>
      </c>
      <c r="I18" s="56">
        <v>6.0969599999999999E-2</v>
      </c>
      <c r="J18" s="56">
        <v>6.0969599999999999E-2</v>
      </c>
      <c r="K18" s="57">
        <v>6.0969599999999999E-2</v>
      </c>
      <c r="M18" s="82" t="s">
        <v>98</v>
      </c>
      <c r="N18" s="59">
        <f>N7+N8+N9+N10+N11</f>
        <v>118.44256206359226</v>
      </c>
      <c r="O18" s="59">
        <f t="shared" ref="O18:V18" si="11">O7+O8+O9+O10+O11</f>
        <v>173.29106393504756</v>
      </c>
      <c r="P18" s="59">
        <f t="shared" si="11"/>
        <v>235.01190530593018</v>
      </c>
      <c r="Q18" s="59">
        <f t="shared" si="11"/>
        <v>320.51855958821926</v>
      </c>
      <c r="R18" s="59">
        <f t="shared" si="11"/>
        <v>406.38728357113439</v>
      </c>
      <c r="S18" s="59">
        <f t="shared" si="11"/>
        <v>493.19150557453781</v>
      </c>
      <c r="T18" s="59">
        <f t="shared" si="11"/>
        <v>593.0440718115201</v>
      </c>
      <c r="U18" s="59">
        <f t="shared" si="11"/>
        <v>639.98481317982521</v>
      </c>
      <c r="V18" s="60">
        <f t="shared" si="11"/>
        <v>681.76945737300105</v>
      </c>
    </row>
    <row r="19" spans="2:22" x14ac:dyDescent="0.3">
      <c r="B19" s="47" t="s">
        <v>37</v>
      </c>
      <c r="C19" s="54">
        <v>63.525599482448364</v>
      </c>
      <c r="D19" s="55">
        <v>63.525599760096867</v>
      </c>
      <c r="E19" s="55">
        <v>63.525599254369794</v>
      </c>
      <c r="F19" s="55">
        <v>63.52559903429183</v>
      </c>
      <c r="G19" s="55">
        <v>63.525598105451081</v>
      </c>
      <c r="H19" s="55">
        <v>63.52558119518838</v>
      </c>
      <c r="I19" s="55">
        <v>63.525500658321853</v>
      </c>
      <c r="J19" s="55">
        <v>63.52539573235925</v>
      </c>
      <c r="K19" s="79">
        <v>63.524875045390466</v>
      </c>
      <c r="M19" s="81" t="s">
        <v>100</v>
      </c>
      <c r="N19" s="12">
        <f>N18/SUM(N15:N18)</f>
        <v>0.21503729876102923</v>
      </c>
      <c r="O19" s="12">
        <f t="shared" ref="O19:V19" si="12">O18/SUM(O15:O18)</f>
        <v>0.284805489369441</v>
      </c>
      <c r="P19" s="12">
        <f t="shared" si="12"/>
        <v>0.36813959817336445</v>
      </c>
      <c r="Q19" s="12">
        <f t="shared" si="12"/>
        <v>0.47204918840182236</v>
      </c>
      <c r="R19" s="12">
        <f t="shared" si="12"/>
        <v>0.54231950045245203</v>
      </c>
      <c r="S19" s="12">
        <f t="shared" si="12"/>
        <v>0.61473766533481355</v>
      </c>
      <c r="T19" s="12">
        <f t="shared" si="12"/>
        <v>0.72456493039333447</v>
      </c>
      <c r="U19" s="12">
        <f t="shared" si="12"/>
        <v>0.79824537635746151</v>
      </c>
      <c r="V19" s="13">
        <f t="shared" si="12"/>
        <v>0.80870675332219544</v>
      </c>
    </row>
    <row r="20" spans="2:22" x14ac:dyDescent="0.3">
      <c r="B20" s="47" t="s">
        <v>36</v>
      </c>
      <c r="C20" s="89">
        <v>550.80008326935592</v>
      </c>
      <c r="D20" s="84">
        <v>608.45408674781436</v>
      </c>
      <c r="E20" s="84">
        <v>638.37714408342003</v>
      </c>
      <c r="F20" s="84">
        <v>678.99398508314835</v>
      </c>
      <c r="G20" s="84">
        <v>749.35030592130533</v>
      </c>
      <c r="H20" s="84">
        <v>802.27962818241133</v>
      </c>
      <c r="I20" s="84">
        <v>818.48299156513497</v>
      </c>
      <c r="J20" s="84">
        <v>801.73945522890722</v>
      </c>
      <c r="K20" s="85">
        <v>843.03668118544635</v>
      </c>
      <c r="M20" s="82" t="s">
        <v>101</v>
      </c>
      <c r="N20" s="14">
        <f>N15/SUM(N15:N18)</f>
        <v>0.74235972272836104</v>
      </c>
      <c r="O20" s="14">
        <f t="shared" ref="O20:V20" si="13">O15/SUM(O15:O18)</f>
        <v>0.67579362040887836</v>
      </c>
      <c r="P20" s="14">
        <f t="shared" si="13"/>
        <v>0.58164566146449725</v>
      </c>
      <c r="Q20" s="14">
        <f t="shared" si="13"/>
        <v>0.47589398026895524</v>
      </c>
      <c r="R20" s="14">
        <f t="shared" si="13"/>
        <v>0.41592151582460557</v>
      </c>
      <c r="S20" s="14">
        <f t="shared" si="13"/>
        <v>0.34606944789321509</v>
      </c>
      <c r="T20" s="14">
        <f t="shared" si="13"/>
        <v>0.2293124798053138</v>
      </c>
      <c r="U20" s="14">
        <f t="shared" si="13"/>
        <v>0.1563544860806676</v>
      </c>
      <c r="V20" s="15">
        <f t="shared" si="13"/>
        <v>0.16856919342894616</v>
      </c>
    </row>
    <row r="22" spans="2:22" x14ac:dyDescent="0.3">
      <c r="B22" s="33" t="s">
        <v>139</v>
      </c>
      <c r="C22" s="30">
        <v>2020</v>
      </c>
      <c r="D22" s="27">
        <v>2025</v>
      </c>
      <c r="E22" s="27">
        <v>2030</v>
      </c>
      <c r="F22" s="27">
        <v>2035</v>
      </c>
      <c r="G22" s="27">
        <v>2040</v>
      </c>
      <c r="H22" s="27">
        <v>2045</v>
      </c>
      <c r="I22" s="27">
        <v>2050</v>
      </c>
      <c r="J22" s="27">
        <v>2055</v>
      </c>
      <c r="K22" s="28">
        <v>2060</v>
      </c>
      <c r="M22" s="48" t="s">
        <v>92</v>
      </c>
      <c r="N22" s="86">
        <f>Consommation!N13</f>
        <v>467.67875303858318</v>
      </c>
      <c r="O22" s="86">
        <f>Consommation!O13</f>
        <v>505.47716239309852</v>
      </c>
      <c r="P22" s="86">
        <f>Consommation!P13</f>
        <v>542.71016078879472</v>
      </c>
      <c r="Q22" s="86">
        <f>Consommation!Q13</f>
        <v>611.75921222171075</v>
      </c>
      <c r="R22" s="86">
        <f>Consommation!R13</f>
        <v>679.94039603771319</v>
      </c>
      <c r="S22" s="86">
        <f>Consommation!S13</f>
        <v>749.1897014895809</v>
      </c>
      <c r="T22" s="86">
        <f>Consommation!T13</f>
        <v>814.2879614531098</v>
      </c>
      <c r="U22" s="86">
        <f>Consommation!U13</f>
        <v>816.06903465035668</v>
      </c>
      <c r="V22" s="87">
        <f>Consommation!V13</f>
        <v>818.37750259128427</v>
      </c>
    </row>
    <row r="23" spans="2:22" x14ac:dyDescent="0.3">
      <c r="B23" s="17" t="s">
        <v>64</v>
      </c>
      <c r="C23" s="29">
        <v>3.0523082917407462</v>
      </c>
      <c r="D23" s="24">
        <v>3.9769174197671622</v>
      </c>
      <c r="E23" s="24">
        <v>5.5910225113015617</v>
      </c>
      <c r="F23" s="24">
        <v>8.5818270771837089</v>
      </c>
      <c r="G23" s="24">
        <v>10.166682770525904</v>
      </c>
      <c r="H23" s="24">
        <v>11.010390535692435</v>
      </c>
      <c r="I23" s="24">
        <v>10.793868055579063</v>
      </c>
      <c r="J23" s="24">
        <v>10.548503221391329</v>
      </c>
      <c r="K23" s="25">
        <v>11.000335954239317</v>
      </c>
    </row>
    <row r="24" spans="2:22" x14ac:dyDescent="0.3">
      <c r="B24" s="19" t="s">
        <v>63</v>
      </c>
      <c r="C24" s="21">
        <v>3.6811553924853346E-6</v>
      </c>
      <c r="D24" s="22">
        <v>1.2091626969948499E-5</v>
      </c>
      <c r="E24" s="22">
        <v>0.22879156523829935</v>
      </c>
      <c r="F24" s="22">
        <v>4.5049757390241405</v>
      </c>
      <c r="G24" s="22">
        <v>6.2086596554980851</v>
      </c>
      <c r="H24" s="22">
        <v>6.8066002400473398</v>
      </c>
      <c r="I24" s="22">
        <v>13.965613251708263</v>
      </c>
      <c r="J24" s="22">
        <v>19.491469128207381</v>
      </c>
      <c r="K24" s="23">
        <v>18.884642735315133</v>
      </c>
    </row>
    <row r="26" spans="2:22" x14ac:dyDescent="0.3">
      <c r="B26" s="33" t="s">
        <v>97</v>
      </c>
      <c r="C26" s="30">
        <v>2020</v>
      </c>
      <c r="D26" s="27">
        <v>2025</v>
      </c>
      <c r="E26" s="27">
        <v>2030</v>
      </c>
      <c r="F26" s="27">
        <v>2035</v>
      </c>
      <c r="G26" s="27">
        <v>2040</v>
      </c>
      <c r="H26" s="27">
        <v>2045</v>
      </c>
      <c r="I26" s="27">
        <v>2050</v>
      </c>
      <c r="J26" s="27">
        <v>2055</v>
      </c>
      <c r="K26" s="28">
        <v>2060</v>
      </c>
    </row>
    <row r="27" spans="2:22" x14ac:dyDescent="0.3">
      <c r="B27" s="17" t="s">
        <v>118</v>
      </c>
      <c r="C27" s="29">
        <v>0</v>
      </c>
      <c r="D27" s="24">
        <v>2.0179799453288E-10</v>
      </c>
      <c r="E27" s="24">
        <v>1.8282890155186597</v>
      </c>
      <c r="F27" s="24">
        <v>2.8540660513272731</v>
      </c>
      <c r="G27" s="24">
        <v>5.2364328039446386</v>
      </c>
      <c r="H27" s="24">
        <v>7.4302887106144189</v>
      </c>
      <c r="I27" s="24">
        <v>8.6983131930976043</v>
      </c>
      <c r="J27" s="24">
        <v>8.2659496443253868</v>
      </c>
      <c r="K27" s="25">
        <v>9.5057619830722793</v>
      </c>
    </row>
    <row r="28" spans="2:22" x14ac:dyDescent="0.3">
      <c r="B28" s="19" t="s">
        <v>132</v>
      </c>
      <c r="C28" s="21">
        <v>0</v>
      </c>
      <c r="D28" s="22">
        <v>1.529310502714925</v>
      </c>
      <c r="E28" s="22">
        <v>2.960985078493005</v>
      </c>
      <c r="F28" s="22">
        <v>6.8767769319833594</v>
      </c>
      <c r="G28" s="22">
        <v>10.961018598622973</v>
      </c>
      <c r="H28" s="22">
        <v>15.239611692766054</v>
      </c>
      <c r="I28" s="22">
        <v>19.262801426973866</v>
      </c>
      <c r="J28" s="22">
        <v>19.250068836265893</v>
      </c>
      <c r="K28" s="23">
        <v>19.735772400942626</v>
      </c>
    </row>
    <row r="31" spans="2:22" x14ac:dyDescent="0.3">
      <c r="C31" s="114" t="s">
        <v>87</v>
      </c>
      <c r="D31" s="115"/>
      <c r="E31" s="115"/>
      <c r="F31" s="115"/>
      <c r="G31" s="115"/>
      <c r="H31" s="115"/>
      <c r="I31" s="115"/>
      <c r="J31" s="115"/>
      <c r="K31" s="116"/>
    </row>
    <row r="32" spans="2:22" x14ac:dyDescent="0.3">
      <c r="B32" s="48" t="s">
        <v>88</v>
      </c>
      <c r="C32" s="27">
        <v>2020</v>
      </c>
      <c r="D32" s="27">
        <v>2025</v>
      </c>
      <c r="E32" s="27">
        <v>2030</v>
      </c>
      <c r="F32" s="27">
        <v>2035</v>
      </c>
      <c r="G32" s="27">
        <v>2040</v>
      </c>
      <c r="H32" s="27">
        <v>2045</v>
      </c>
      <c r="I32" s="27">
        <v>2050</v>
      </c>
      <c r="J32" s="27">
        <v>2055</v>
      </c>
      <c r="K32" s="28">
        <v>2060</v>
      </c>
    </row>
    <row r="33" spans="2:11" x14ac:dyDescent="0.3">
      <c r="B33" s="33" t="s">
        <v>73</v>
      </c>
      <c r="C33" s="66">
        <v>5.97194223859207</v>
      </c>
      <c r="D33" s="66">
        <v>21.198564326981781</v>
      </c>
      <c r="E33" s="66">
        <v>37.20957182583922</v>
      </c>
      <c r="F33" s="66">
        <v>54.280656242380786</v>
      </c>
      <c r="G33" s="66">
        <v>71.091091537956402</v>
      </c>
      <c r="H33" s="66">
        <v>88.235919223584673</v>
      </c>
      <c r="I33" s="66">
        <v>96.908506999757023</v>
      </c>
      <c r="J33" s="66">
        <v>108.54184624976648</v>
      </c>
      <c r="K33" s="67">
        <v>108.54184621384749</v>
      </c>
    </row>
    <row r="34" spans="2:11" x14ac:dyDescent="0.3">
      <c r="B34" s="44" t="s">
        <v>74</v>
      </c>
      <c r="C34" s="68">
        <v>0</v>
      </c>
      <c r="D34" s="68">
        <v>9.0685512926999993E-11</v>
      </c>
      <c r="E34" s="68">
        <v>7.2760606501699988E-10</v>
      </c>
      <c r="F34" s="68">
        <v>1.4314390492189997E-9</v>
      </c>
      <c r="G34" s="68">
        <v>2.0295355653760003E-9</v>
      </c>
      <c r="H34" s="68">
        <v>3.9051219761290003E-9</v>
      </c>
      <c r="I34" s="68">
        <v>10.100551997825088</v>
      </c>
      <c r="J34" s="68">
        <v>10.100552008624549</v>
      </c>
      <c r="K34" s="69">
        <v>10.100552035126039</v>
      </c>
    </row>
    <row r="35" spans="2:11" x14ac:dyDescent="0.3">
      <c r="B35" s="78" t="s">
        <v>72</v>
      </c>
      <c r="C35" s="70">
        <v>5.97194223859207</v>
      </c>
      <c r="D35" s="70">
        <v>21.198564327072468</v>
      </c>
      <c r="E35" s="70">
        <v>37.209571826566822</v>
      </c>
      <c r="F35" s="70">
        <v>54.280656243812224</v>
      </c>
      <c r="G35" s="70">
        <v>71.091091539985939</v>
      </c>
      <c r="H35" s="70">
        <v>88.235919227489802</v>
      </c>
      <c r="I35" s="70">
        <v>107.00905899758212</v>
      </c>
      <c r="J35" s="70">
        <v>118.64239825839103</v>
      </c>
      <c r="K35" s="71">
        <v>118.64239824897354</v>
      </c>
    </row>
    <row r="36" spans="2:11" x14ac:dyDescent="0.3">
      <c r="B36" s="44" t="s">
        <v>69</v>
      </c>
      <c r="C36" s="68">
        <v>4.5457780203837457</v>
      </c>
      <c r="D36" s="68">
        <v>9.1058082145497714</v>
      </c>
      <c r="E36" s="68">
        <v>13.409349276760299</v>
      </c>
      <c r="F36" s="68">
        <v>22.470312315918864</v>
      </c>
      <c r="G36" s="68">
        <v>30.082256288666212</v>
      </c>
      <c r="H36" s="68">
        <v>38.448522245854264</v>
      </c>
      <c r="I36" s="68">
        <v>47.131914881981984</v>
      </c>
      <c r="J36" s="95">
        <v>47.138880155460157</v>
      </c>
      <c r="K36" s="69">
        <v>47.157259309555982</v>
      </c>
    </row>
    <row r="37" spans="2:11" x14ac:dyDescent="0.3">
      <c r="B37" s="44" t="s">
        <v>70</v>
      </c>
      <c r="C37" s="68">
        <v>2.0172086556820736</v>
      </c>
      <c r="D37" s="68">
        <v>2.272376557882303</v>
      </c>
      <c r="E37" s="68">
        <v>2.526087054349984</v>
      </c>
      <c r="F37" s="68">
        <v>8.4538216655845115</v>
      </c>
      <c r="G37" s="68">
        <v>14.381556202006628</v>
      </c>
      <c r="H37" s="68">
        <v>20.309290808390685</v>
      </c>
      <c r="I37" s="68">
        <v>26.028711612683644</v>
      </c>
      <c r="J37" s="68">
        <v>26.23702536327227</v>
      </c>
      <c r="K37" s="69">
        <v>26.216544048410302</v>
      </c>
    </row>
    <row r="38" spans="2:11" x14ac:dyDescent="0.3">
      <c r="B38" s="78" t="s">
        <v>71</v>
      </c>
      <c r="C38" s="70">
        <v>6.5629866760658189</v>
      </c>
      <c r="D38" s="70">
        <v>11.378184772432075</v>
      </c>
      <c r="E38" s="70">
        <v>15.935436331110283</v>
      </c>
      <c r="F38" s="70">
        <v>30.924133981503374</v>
      </c>
      <c r="G38" s="70">
        <v>44.463812490672836</v>
      </c>
      <c r="H38" s="70">
        <v>58.757813054244949</v>
      </c>
      <c r="I38" s="70">
        <v>73.160626494665621</v>
      </c>
      <c r="J38" s="70">
        <v>73.375905518732424</v>
      </c>
      <c r="K38" s="71">
        <v>73.373803357966281</v>
      </c>
    </row>
    <row r="39" spans="2:11" x14ac:dyDescent="0.3">
      <c r="B39" s="44" t="s">
        <v>66</v>
      </c>
      <c r="C39" s="68">
        <v>34.788272598718017</v>
      </c>
      <c r="D39" s="68">
        <v>59.567345407829201</v>
      </c>
      <c r="E39" s="68">
        <v>84.114311870524901</v>
      </c>
      <c r="F39" s="68">
        <v>102.5818512429355</v>
      </c>
      <c r="G39" s="68">
        <v>121.2325802609281</v>
      </c>
      <c r="H39" s="68">
        <v>142.35729674503435</v>
      </c>
      <c r="I39" s="68">
        <v>174.49490221514668</v>
      </c>
      <c r="J39" s="68">
        <v>209.58713022348056</v>
      </c>
      <c r="K39" s="69">
        <v>251.5537164865209</v>
      </c>
    </row>
    <row r="40" spans="2:11" x14ac:dyDescent="0.3">
      <c r="B40" s="44" t="s">
        <v>76</v>
      </c>
      <c r="C40" s="68">
        <v>0</v>
      </c>
      <c r="D40" s="68">
        <v>6.9072818888981127</v>
      </c>
      <c r="E40" s="68">
        <v>22.586682067569225</v>
      </c>
      <c r="F40" s="68">
        <v>32.940738591838603</v>
      </c>
      <c r="G40" s="68">
        <v>43.565716169852209</v>
      </c>
      <c r="H40" s="68">
        <v>53.624895547370542</v>
      </c>
      <c r="I40" s="68">
        <v>62.259709706611837</v>
      </c>
      <c r="J40" s="68">
        <v>62.259709706650632</v>
      </c>
      <c r="K40" s="69">
        <v>62.259709706691623</v>
      </c>
    </row>
    <row r="41" spans="2:11" x14ac:dyDescent="0.3">
      <c r="B41" s="44" t="s">
        <v>75</v>
      </c>
      <c r="C41" s="68">
        <v>0</v>
      </c>
      <c r="D41" s="68">
        <v>2.7057364694444432</v>
      </c>
      <c r="E41" s="68">
        <v>3.6319526465147405</v>
      </c>
      <c r="F41" s="68">
        <v>28.257229184563315</v>
      </c>
      <c r="G41" s="68">
        <v>54.500133694969776</v>
      </c>
      <c r="H41" s="68">
        <v>78.681648495935434</v>
      </c>
      <c r="I41" s="68">
        <v>104.58592242991759</v>
      </c>
      <c r="J41" s="68">
        <v>104.58592243093696</v>
      </c>
      <c r="K41" s="69">
        <v>104.40660321818385</v>
      </c>
    </row>
    <row r="42" spans="2:11" x14ac:dyDescent="0.3">
      <c r="B42" s="44" t="s">
        <v>37</v>
      </c>
      <c r="C42" s="72">
        <v>63.525599482448364</v>
      </c>
      <c r="D42" s="72">
        <v>63.525599760096867</v>
      </c>
      <c r="E42" s="72">
        <v>63.525599254369794</v>
      </c>
      <c r="F42" s="72">
        <v>63.52559903429183</v>
      </c>
      <c r="G42" s="72">
        <v>63.525598105451081</v>
      </c>
      <c r="H42" s="72">
        <v>63.52558119518838</v>
      </c>
      <c r="I42" s="72">
        <v>63.525500658321853</v>
      </c>
      <c r="J42" s="72">
        <v>63.52539573235925</v>
      </c>
      <c r="K42" s="73">
        <v>63.524875045390466</v>
      </c>
    </row>
    <row r="43" spans="2:11" x14ac:dyDescent="0.3">
      <c r="B43" s="20" t="s">
        <v>35</v>
      </c>
      <c r="C43" s="74">
        <v>7.5937610677679972</v>
      </c>
      <c r="D43" s="74">
        <v>8.0083513092743956</v>
      </c>
      <c r="E43" s="74">
        <v>8.0083513092743956</v>
      </c>
      <c r="F43" s="74">
        <v>8.0083513092743956</v>
      </c>
      <c r="G43" s="74">
        <v>8.0083513092743956</v>
      </c>
      <c r="H43" s="74">
        <v>8.0083513092743956</v>
      </c>
      <c r="I43" s="74">
        <v>8.0083513092743956</v>
      </c>
      <c r="J43" s="74">
        <v>8.0083513092743956</v>
      </c>
      <c r="K43" s="75">
        <v>8.0083513092743956</v>
      </c>
    </row>
    <row r="44" spans="2:11" x14ac:dyDescent="0.3">
      <c r="B44" s="45" t="s">
        <v>36</v>
      </c>
      <c r="C44" s="22">
        <v>118.44256206359228</v>
      </c>
      <c r="D44" s="22">
        <v>173.29106393504759</v>
      </c>
      <c r="E44" s="22">
        <v>235.01190530593016</v>
      </c>
      <c r="F44" s="22">
        <v>320.5185595882192</v>
      </c>
      <c r="G44" s="22">
        <v>406.38728357113439</v>
      </c>
      <c r="H44" s="22">
        <v>493.19150557453781</v>
      </c>
      <c r="I44" s="22">
        <v>593.0440718115201</v>
      </c>
      <c r="J44" s="22">
        <v>639.98481317982532</v>
      </c>
      <c r="K44" s="23">
        <v>681.76945737300105</v>
      </c>
    </row>
    <row r="46" spans="2:11" x14ac:dyDescent="0.3">
      <c r="B46" t="s">
        <v>146</v>
      </c>
    </row>
    <row r="48" spans="2:11" x14ac:dyDescent="0.3">
      <c r="B48" t="s">
        <v>147</v>
      </c>
    </row>
    <row r="49" spans="2:2" x14ac:dyDescent="0.3">
      <c r="B49" t="s">
        <v>148</v>
      </c>
    </row>
    <row r="50" spans="2:2" x14ac:dyDescent="0.3">
      <c r="B50" t="s">
        <v>149</v>
      </c>
    </row>
    <row r="73" spans="27:34" x14ac:dyDescent="0.3">
      <c r="AA73" s="8"/>
      <c r="AB73" s="8"/>
      <c r="AC73" s="8"/>
      <c r="AD73" s="8"/>
      <c r="AE73" s="8"/>
      <c r="AF73" s="8"/>
      <c r="AG73" s="8"/>
      <c r="AH73" s="8"/>
    </row>
  </sheetData>
  <mergeCells count="4">
    <mergeCell ref="N13:V13"/>
    <mergeCell ref="N2:V2"/>
    <mergeCell ref="C31:K31"/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697-56A4-40B5-86D5-6ED4232A5558}">
  <sheetPr>
    <tabColor theme="6"/>
  </sheetPr>
  <dimension ref="B2:V28"/>
  <sheetViews>
    <sheetView zoomScale="55" zoomScaleNormal="55" workbookViewId="0">
      <selection activeCell="D17" sqref="D17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customWidth="1"/>
    <col min="4" max="4" width="23" customWidth="1"/>
    <col min="5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24.5546875" bestFit="1" customWidth="1"/>
    <col min="13" max="13" width="33.5546875" bestFit="1" customWidth="1"/>
  </cols>
  <sheetData>
    <row r="2" spans="2:22" x14ac:dyDescent="0.3">
      <c r="C2" s="111" t="s">
        <v>93</v>
      </c>
      <c r="D2" s="112"/>
      <c r="E2" s="112"/>
      <c r="F2" s="112"/>
      <c r="G2" s="112"/>
      <c r="H2" s="112"/>
      <c r="I2" s="112"/>
      <c r="J2" s="112"/>
      <c r="K2" s="113"/>
      <c r="L2" s="98"/>
      <c r="M2" t="s">
        <v>127</v>
      </c>
      <c r="N2" s="111" t="s">
        <v>93</v>
      </c>
      <c r="O2" s="112"/>
      <c r="P2" s="112"/>
      <c r="Q2" s="112"/>
      <c r="R2" s="112"/>
      <c r="S2" s="112"/>
      <c r="T2" s="112"/>
      <c r="U2" s="112"/>
      <c r="V2" s="113"/>
    </row>
    <row r="3" spans="2:22" x14ac:dyDescent="0.3">
      <c r="B3" s="106" t="s">
        <v>117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106" t="s">
        <v>117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102</v>
      </c>
      <c r="C4" s="97">
        <v>0</v>
      </c>
      <c r="D4" s="99">
        <v>2.0343906149279576</v>
      </c>
      <c r="E4" s="99">
        <v>3.2719512929645371</v>
      </c>
      <c r="F4" s="99">
        <v>4.1871171970659775</v>
      </c>
      <c r="G4" s="99">
        <v>4.6217602991667839</v>
      </c>
      <c r="H4" s="99">
        <v>4.3712508396594476</v>
      </c>
      <c r="I4" s="99">
        <v>4.1574460111572424</v>
      </c>
      <c r="J4" s="99">
        <v>4.1574604473956329</v>
      </c>
      <c r="K4" s="100">
        <v>4.1574807149953177</v>
      </c>
      <c r="M4" s="80" t="s">
        <v>119</v>
      </c>
      <c r="N4" s="54">
        <f>C4+C5</f>
        <v>48.579124174539892</v>
      </c>
      <c r="O4" s="55">
        <f t="shared" ref="O4:V4" si="0">D4+D5</f>
        <v>40.693342520982334</v>
      </c>
      <c r="P4" s="55">
        <f t="shared" si="0"/>
        <v>32.723552787499429</v>
      </c>
      <c r="Q4" s="55">
        <f t="shared" si="0"/>
        <v>27.917418352919444</v>
      </c>
      <c r="R4" s="55">
        <f t="shared" si="0"/>
        <v>23.111359072100459</v>
      </c>
      <c r="S4" s="55">
        <f t="shared" si="0"/>
        <v>19.87140810427281</v>
      </c>
      <c r="T4" s="55">
        <f t="shared" si="0"/>
        <v>16.631442683528981</v>
      </c>
      <c r="U4" s="55">
        <f t="shared" si="0"/>
        <v>16.631455110056155</v>
      </c>
      <c r="V4" s="79">
        <f t="shared" si="0"/>
        <v>16.631475391929513</v>
      </c>
    </row>
    <row r="5" spans="2:22" x14ac:dyDescent="0.3">
      <c r="B5" s="16" t="s">
        <v>103</v>
      </c>
      <c r="C5" s="101">
        <v>48.579124174539892</v>
      </c>
      <c r="D5" s="107">
        <v>38.658951906054376</v>
      </c>
      <c r="E5" s="107">
        <v>29.451601494534895</v>
      </c>
      <c r="F5" s="107">
        <v>23.730301155853468</v>
      </c>
      <c r="G5" s="107">
        <v>18.489598772933675</v>
      </c>
      <c r="H5" s="107">
        <v>15.500157264613364</v>
      </c>
      <c r="I5" s="107">
        <v>12.47399667237174</v>
      </c>
      <c r="J5" s="107">
        <v>12.473994662660523</v>
      </c>
      <c r="K5" s="102">
        <v>12.473994676934195</v>
      </c>
      <c r="M5" s="81" t="s">
        <v>120</v>
      </c>
      <c r="N5" s="53">
        <f>C6+C7+C8+C9</f>
        <v>12.194091874058298</v>
      </c>
      <c r="O5" s="56">
        <f t="shared" ref="O5:V5" si="1">D6+D7+D8+D9</f>
        <v>23.456677413957941</v>
      </c>
      <c r="P5" s="56">
        <f t="shared" si="1"/>
        <v>34.810101920275855</v>
      </c>
      <c r="Q5" s="56">
        <f t="shared" si="1"/>
        <v>38.317502162776883</v>
      </c>
      <c r="R5" s="56">
        <f t="shared" si="1"/>
        <v>41.829521704180166</v>
      </c>
      <c r="S5" s="56">
        <f t="shared" si="1"/>
        <v>41.051229580148551</v>
      </c>
      <c r="T5" s="56">
        <f t="shared" si="1"/>
        <v>40.203451145741838</v>
      </c>
      <c r="U5" s="56">
        <f t="shared" si="1"/>
        <v>40.100642931344176</v>
      </c>
      <c r="V5" s="57">
        <f t="shared" si="1"/>
        <v>40.073420961909818</v>
      </c>
    </row>
    <row r="6" spans="2:22" x14ac:dyDescent="0.3">
      <c r="B6" s="16" t="s">
        <v>110</v>
      </c>
      <c r="C6" s="101">
        <v>0</v>
      </c>
      <c r="D6" s="107">
        <v>1.0931341974874709</v>
      </c>
      <c r="E6" s="107">
        <v>3.0018546593083695</v>
      </c>
      <c r="F6" s="107">
        <v>4.9200066441843431</v>
      </c>
      <c r="G6" s="107">
        <v>7.1103883734427029</v>
      </c>
      <c r="H6" s="107">
        <v>7.6570820063735621</v>
      </c>
      <c r="I6" s="107">
        <v>8.511638457029429</v>
      </c>
      <c r="J6" s="107">
        <v>8.5100460665529436</v>
      </c>
      <c r="K6" s="102">
        <v>8.5119279805368677</v>
      </c>
      <c r="M6" s="81" t="s">
        <v>121</v>
      </c>
      <c r="N6" s="53">
        <f t="shared" ref="N6:V6" si="2">SUM(C10:C13)</f>
        <v>117.93597600011594</v>
      </c>
      <c r="O6" s="56">
        <f t="shared" si="2"/>
        <v>111.15868321515202</v>
      </c>
      <c r="P6" s="56">
        <f t="shared" si="2"/>
        <v>104.38834759290135</v>
      </c>
      <c r="Q6" s="56">
        <f t="shared" si="2"/>
        <v>101.8758403752832</v>
      </c>
      <c r="R6" s="56">
        <f t="shared" si="2"/>
        <v>99.36202678967787</v>
      </c>
      <c r="S6" s="56">
        <f t="shared" si="2"/>
        <v>97.603575925336798</v>
      </c>
      <c r="T6" s="56">
        <f t="shared" si="2"/>
        <v>95.846907221286159</v>
      </c>
      <c r="U6" s="56">
        <f t="shared" si="2"/>
        <v>95.847322822064967</v>
      </c>
      <c r="V6" s="57">
        <f t="shared" si="2"/>
        <v>95.848482112734104</v>
      </c>
    </row>
    <row r="7" spans="2:22" x14ac:dyDescent="0.3">
      <c r="B7" s="16" t="s">
        <v>111</v>
      </c>
      <c r="C7" s="101">
        <v>12.194091874058298</v>
      </c>
      <c r="D7" s="107">
        <v>20.737984921513213</v>
      </c>
      <c r="E7" s="107">
        <v>26.952515668928104</v>
      </c>
      <c r="F7" s="107">
        <v>27.807556502621811</v>
      </c>
      <c r="G7" s="107">
        <v>28.352598970113927</v>
      </c>
      <c r="H7" s="107">
        <v>27.049464907312228</v>
      </c>
      <c r="I7" s="107">
        <v>25.449265913972106</v>
      </c>
      <c r="J7" s="107">
        <v>25.449224415184098</v>
      </c>
      <c r="K7" s="102">
        <v>25.449195201927324</v>
      </c>
      <c r="M7" s="81" t="s">
        <v>122</v>
      </c>
      <c r="N7" s="53">
        <f t="shared" ref="N7:V7" si="3">C14+C15</f>
        <v>25.811986001152157</v>
      </c>
      <c r="O7" s="56">
        <f t="shared" si="3"/>
        <v>26.864792595475897</v>
      </c>
      <c r="P7" s="56">
        <f t="shared" si="3"/>
        <v>27.917602804151535</v>
      </c>
      <c r="Q7" s="56">
        <f t="shared" si="3"/>
        <v>30.158362853640838</v>
      </c>
      <c r="R7" s="56">
        <f t="shared" si="3"/>
        <v>32.399102034038556</v>
      </c>
      <c r="S7" s="56">
        <f t="shared" si="3"/>
        <v>34.504970260113552</v>
      </c>
      <c r="T7" s="56">
        <f t="shared" si="3"/>
        <v>36.610774505154204</v>
      </c>
      <c r="U7" s="56">
        <f t="shared" si="3"/>
        <v>36.610803664571037</v>
      </c>
      <c r="V7" s="57">
        <f t="shared" si="3"/>
        <v>36.610838860612809</v>
      </c>
    </row>
    <row r="8" spans="2:22" x14ac:dyDescent="0.3">
      <c r="B8" s="16" t="s">
        <v>144</v>
      </c>
      <c r="C8" s="101">
        <v>0</v>
      </c>
      <c r="D8" s="107">
        <v>8.1492561951376968E-2</v>
      </c>
      <c r="E8" s="107">
        <v>0.48732017710020392</v>
      </c>
      <c r="F8" s="107">
        <v>0.84156727863806591</v>
      </c>
      <c r="G8" s="107">
        <v>1.2782926609587748</v>
      </c>
      <c r="H8" s="107">
        <v>1.4014650379075786</v>
      </c>
      <c r="I8" s="107">
        <v>1.5666870045068484</v>
      </c>
      <c r="J8" s="107">
        <v>1.541079322594356</v>
      </c>
      <c r="K8" s="102">
        <v>1.5352273596434742</v>
      </c>
      <c r="M8" s="81" t="s">
        <v>123</v>
      </c>
      <c r="N8" s="53">
        <f t="shared" ref="N8:V8" si="4">C16+C17</f>
        <v>0.32384198871568776</v>
      </c>
      <c r="O8" s="56">
        <f t="shared" si="4"/>
        <v>22.238187832519117</v>
      </c>
      <c r="P8" s="56">
        <f t="shared" si="4"/>
        <v>44.150602664907566</v>
      </c>
      <c r="Q8" s="56">
        <f t="shared" si="4"/>
        <v>68.391543661693149</v>
      </c>
      <c r="R8" s="56">
        <f t="shared" si="4"/>
        <v>92.616380596522191</v>
      </c>
      <c r="S8" s="56">
        <f t="shared" si="4"/>
        <v>116.84616007460792</v>
      </c>
      <c r="T8" s="56">
        <f t="shared" si="4"/>
        <v>141.0729408703645</v>
      </c>
      <c r="U8" s="56">
        <f t="shared" si="4"/>
        <v>141.0738423647984</v>
      </c>
      <c r="V8" s="57">
        <f t="shared" si="4"/>
        <v>141.07654125863607</v>
      </c>
    </row>
    <row r="9" spans="2:22" x14ac:dyDescent="0.3">
      <c r="B9" s="16" t="s">
        <v>145</v>
      </c>
      <c r="C9" s="101">
        <v>0</v>
      </c>
      <c r="D9" s="107">
        <v>1.5440657330058809</v>
      </c>
      <c r="E9" s="107">
        <v>4.3684114149391808</v>
      </c>
      <c r="F9" s="107">
        <v>4.7483717373326639</v>
      </c>
      <c r="G9" s="107">
        <v>5.0882416996647581</v>
      </c>
      <c r="H9" s="107">
        <v>4.9432176285551792</v>
      </c>
      <c r="I9" s="107">
        <v>4.6758597702334557</v>
      </c>
      <c r="J9" s="107">
        <v>4.6002931270127734</v>
      </c>
      <c r="K9" s="102">
        <v>4.5770704198021548</v>
      </c>
      <c r="M9" s="81" t="s">
        <v>124</v>
      </c>
      <c r="N9" s="53">
        <f t="shared" ref="N9:V9" si="5">C18+C19</f>
        <v>127.4017550000211</v>
      </c>
      <c r="O9" s="56">
        <f t="shared" si="5"/>
        <v>137.78887400013312</v>
      </c>
      <c r="P9" s="56">
        <f t="shared" si="5"/>
        <v>148.17598900002142</v>
      </c>
      <c r="Q9" s="56">
        <f t="shared" si="5"/>
        <v>149.66098799993463</v>
      </c>
      <c r="R9" s="56">
        <f t="shared" si="5"/>
        <v>151.14598699997134</v>
      </c>
      <c r="S9" s="56">
        <f t="shared" si="5"/>
        <v>152.63098700001518</v>
      </c>
      <c r="T9" s="56">
        <f t="shared" si="5"/>
        <v>154.11598599991169</v>
      </c>
      <c r="U9" s="56">
        <f t="shared" si="5"/>
        <v>154.11598599991169</v>
      </c>
      <c r="V9" s="57">
        <f t="shared" si="5"/>
        <v>154.11598599991169</v>
      </c>
    </row>
    <row r="10" spans="2:22" x14ac:dyDescent="0.3">
      <c r="B10" s="16" t="s">
        <v>104</v>
      </c>
      <c r="C10" s="101">
        <v>0</v>
      </c>
      <c r="D10" s="107">
        <v>9.3993293528970394</v>
      </c>
      <c r="E10" s="107">
        <v>15.694557153905542</v>
      </c>
      <c r="F10" s="107">
        <v>14.702677677848078</v>
      </c>
      <c r="G10" s="107">
        <v>13.711026082023492</v>
      </c>
      <c r="H10" s="107">
        <v>13.150601780714519</v>
      </c>
      <c r="I10" s="107">
        <v>12.590186325440101</v>
      </c>
      <c r="J10" s="107">
        <v>12.590447919693109</v>
      </c>
      <c r="K10" s="102">
        <v>12.591199277868601</v>
      </c>
      <c r="M10" s="81" t="s">
        <v>126</v>
      </c>
      <c r="N10" s="53">
        <f t="shared" ref="N10:V10" si="6">C20</f>
        <v>135.43197799998015</v>
      </c>
      <c r="O10" s="56">
        <f t="shared" si="6"/>
        <v>141.20996900012571</v>
      </c>
      <c r="P10" s="56">
        <f t="shared" si="6"/>
        <v>144.07197200010299</v>
      </c>
      <c r="Q10" s="56">
        <f t="shared" si="6"/>
        <v>182.28776900017789</v>
      </c>
      <c r="R10" s="56">
        <f t="shared" si="6"/>
        <v>217.5875709999151</v>
      </c>
      <c r="S10" s="56">
        <f t="shared" si="6"/>
        <v>256.04636999997729</v>
      </c>
      <c r="T10" s="56">
        <f t="shared" si="6"/>
        <v>292.02116899999879</v>
      </c>
      <c r="U10" s="56">
        <f t="shared" si="6"/>
        <v>294.50517300005441</v>
      </c>
      <c r="V10" s="57">
        <f t="shared" si="6"/>
        <v>294.50517100012468</v>
      </c>
    </row>
    <row r="11" spans="2:22" x14ac:dyDescent="0.3">
      <c r="B11" s="16" t="s">
        <v>105</v>
      </c>
      <c r="C11" s="101">
        <v>27.431989000045188</v>
      </c>
      <c r="D11" s="107">
        <v>14.126387999992708</v>
      </c>
      <c r="E11" s="107">
        <v>3.9311859999955603</v>
      </c>
      <c r="F11" s="107">
        <v>3.6827879999937645</v>
      </c>
      <c r="G11" s="107">
        <v>3.4343880000078717</v>
      </c>
      <c r="H11" s="107">
        <v>3.2939889999982426</v>
      </c>
      <c r="I11" s="107">
        <v>3.1535899999980739</v>
      </c>
      <c r="J11" s="107">
        <v>3.153585999990562</v>
      </c>
      <c r="K11" s="102">
        <v>3.1535869999978261</v>
      </c>
      <c r="M11" s="82" t="s">
        <v>125</v>
      </c>
      <c r="N11" s="58">
        <f t="shared" ref="N11:V11" si="7">C21+C22</f>
        <v>0</v>
      </c>
      <c r="O11" s="59">
        <f t="shared" si="7"/>
        <v>2.0666358147523285</v>
      </c>
      <c r="P11" s="59">
        <f t="shared" si="7"/>
        <v>6.4719920189346825</v>
      </c>
      <c r="Q11" s="59">
        <f t="shared" si="7"/>
        <v>13.149787815284638</v>
      </c>
      <c r="R11" s="59">
        <f t="shared" si="7"/>
        <v>21.888447841307585</v>
      </c>
      <c r="S11" s="59">
        <f t="shared" si="7"/>
        <v>30.635000545108745</v>
      </c>
      <c r="T11" s="59">
        <f t="shared" si="7"/>
        <v>37.785290027123608</v>
      </c>
      <c r="U11" s="59">
        <f t="shared" si="7"/>
        <v>37.183808757555781</v>
      </c>
      <c r="V11" s="60">
        <f t="shared" si="7"/>
        <v>39.515587005425544</v>
      </c>
    </row>
    <row r="12" spans="2:22" x14ac:dyDescent="0.3">
      <c r="B12" s="16" t="s">
        <v>106</v>
      </c>
      <c r="C12" s="101">
        <v>0</v>
      </c>
      <c r="D12" s="107">
        <v>4.3730778623105904</v>
      </c>
      <c r="E12" s="107">
        <v>8.4606194389797853</v>
      </c>
      <c r="F12" s="107">
        <v>10.000706697388216</v>
      </c>
      <c r="G12" s="107">
        <v>12.310924707703974</v>
      </c>
      <c r="H12" s="107">
        <v>14.584018144607857</v>
      </c>
      <c r="I12" s="107">
        <v>15.994343895869253</v>
      </c>
      <c r="J12" s="107">
        <v>15.9945029023479</v>
      </c>
      <c r="K12" s="102">
        <v>15.994906834901165</v>
      </c>
      <c r="M12" s="31"/>
    </row>
    <row r="13" spans="2:22" x14ac:dyDescent="0.3">
      <c r="B13" s="16" t="s">
        <v>107</v>
      </c>
      <c r="C13" s="101">
        <v>90.503987000070751</v>
      </c>
      <c r="D13" s="107">
        <v>83.259887999951687</v>
      </c>
      <c r="E13" s="107">
        <v>76.301985000020466</v>
      </c>
      <c r="F13" s="107">
        <v>73.489668000053143</v>
      </c>
      <c r="G13" s="107">
        <v>69.905687999942529</v>
      </c>
      <c r="H13" s="107">
        <v>66.574967000016187</v>
      </c>
      <c r="I13" s="107">
        <v>64.108786999978733</v>
      </c>
      <c r="J13" s="107">
        <v>64.10878600003339</v>
      </c>
      <c r="K13" s="102">
        <v>64.108788999966521</v>
      </c>
      <c r="M13" s="48" t="s">
        <v>92</v>
      </c>
      <c r="N13" s="89">
        <f>SUM(N4:N11)</f>
        <v>467.67875303858318</v>
      </c>
      <c r="O13" s="84">
        <f t="shared" ref="O13:V13" si="8">SUM(O4:O11)</f>
        <v>505.47716239309852</v>
      </c>
      <c r="P13" s="84">
        <f t="shared" si="8"/>
        <v>542.71016078879472</v>
      </c>
      <c r="Q13" s="84">
        <f t="shared" si="8"/>
        <v>611.75921222171075</v>
      </c>
      <c r="R13" s="84">
        <f t="shared" si="8"/>
        <v>679.94039603771319</v>
      </c>
      <c r="S13" s="84">
        <f t="shared" si="8"/>
        <v>749.1897014895809</v>
      </c>
      <c r="T13" s="84">
        <f t="shared" si="8"/>
        <v>814.2879614531098</v>
      </c>
      <c r="U13" s="84">
        <f t="shared" si="8"/>
        <v>816.06903465035668</v>
      </c>
      <c r="V13" s="85">
        <f t="shared" si="8"/>
        <v>818.37750259128427</v>
      </c>
    </row>
    <row r="14" spans="2:22" x14ac:dyDescent="0.3">
      <c r="B14" s="16" t="s">
        <v>112</v>
      </c>
      <c r="C14" s="101">
        <v>0</v>
      </c>
      <c r="D14" s="107">
        <v>1.3430535951463982</v>
      </c>
      <c r="E14" s="107">
        <v>2.7914138040438425</v>
      </c>
      <c r="F14" s="107">
        <v>4.5232248540831712</v>
      </c>
      <c r="G14" s="107">
        <v>6.4791150342870232</v>
      </c>
      <c r="H14" s="107">
        <v>7.590303260516281</v>
      </c>
      <c r="I14" s="107">
        <v>9.1517865047174691</v>
      </c>
      <c r="J14" s="107">
        <v>9.1518146649211136</v>
      </c>
      <c r="K14" s="102">
        <v>9.1518508603904589</v>
      </c>
      <c r="M14" s="31"/>
      <c r="N14" s="32"/>
    </row>
    <row r="15" spans="2:22" x14ac:dyDescent="0.3">
      <c r="B15" s="16" t="s">
        <v>113</v>
      </c>
      <c r="C15" s="101">
        <v>25.811986001152157</v>
      </c>
      <c r="D15" s="107">
        <v>25.5217390003295</v>
      </c>
      <c r="E15" s="107">
        <v>25.126189000107694</v>
      </c>
      <c r="F15" s="107">
        <v>25.635137999557667</v>
      </c>
      <c r="G15" s="107">
        <v>25.919986999751533</v>
      </c>
      <c r="H15" s="107">
        <v>26.914666999597273</v>
      </c>
      <c r="I15" s="107">
        <v>27.458988000436737</v>
      </c>
      <c r="J15" s="107">
        <v>27.458988999649925</v>
      </c>
      <c r="K15" s="102">
        <v>27.458988000222352</v>
      </c>
      <c r="M15" s="31"/>
      <c r="N15" s="32"/>
    </row>
    <row r="16" spans="2:22" x14ac:dyDescent="0.3">
      <c r="B16" s="16" t="s">
        <v>108</v>
      </c>
      <c r="C16" s="101">
        <v>3.8776676617590801E-2</v>
      </c>
      <c r="D16" s="107">
        <v>3.3300025199684535</v>
      </c>
      <c r="E16" s="107">
        <v>8.8174145198903968</v>
      </c>
      <c r="F16" s="107">
        <v>11.610938876759446</v>
      </c>
      <c r="G16" s="107">
        <v>23.126130954074554</v>
      </c>
      <c r="H16" s="107">
        <v>31.511373643813762</v>
      </c>
      <c r="I16" s="107">
        <v>42.274754528448</v>
      </c>
      <c r="J16" s="107">
        <v>42.275654017130478</v>
      </c>
      <c r="K16" s="102">
        <v>42.278353901440113</v>
      </c>
      <c r="M16" s="31"/>
    </row>
    <row r="17" spans="2:22" x14ac:dyDescent="0.3">
      <c r="B17" s="16" t="s">
        <v>109</v>
      </c>
      <c r="C17" s="101">
        <v>0.28506531209809693</v>
      </c>
      <c r="D17" s="107">
        <v>18.908185312550664</v>
      </c>
      <c r="E17" s="107">
        <v>35.333188145017168</v>
      </c>
      <c r="F17" s="107">
        <v>56.780604784933701</v>
      </c>
      <c r="G17" s="107">
        <v>69.490249642447637</v>
      </c>
      <c r="H17" s="107">
        <v>85.334786430794168</v>
      </c>
      <c r="I17" s="107">
        <v>98.798186341916491</v>
      </c>
      <c r="J17" s="107">
        <v>98.798188347667917</v>
      </c>
      <c r="K17" s="102">
        <v>98.798187357195957</v>
      </c>
      <c r="M17" t="s">
        <v>128</v>
      </c>
      <c r="N17" s="111" t="s">
        <v>93</v>
      </c>
      <c r="O17" s="112"/>
      <c r="P17" s="112"/>
      <c r="Q17" s="112"/>
      <c r="R17" s="112"/>
      <c r="S17" s="112"/>
      <c r="T17" s="112"/>
      <c r="U17" s="112"/>
      <c r="V17" s="113"/>
    </row>
    <row r="18" spans="2:22" x14ac:dyDescent="0.3">
      <c r="B18" s="16" t="s">
        <v>114</v>
      </c>
      <c r="C18" s="101">
        <v>25.480347999999172</v>
      </c>
      <c r="D18" s="107">
        <v>41.336661000023049</v>
      </c>
      <c r="E18" s="107">
        <v>59.270395000039045</v>
      </c>
      <c r="F18" s="107">
        <v>63.605919000023398</v>
      </c>
      <c r="G18" s="107">
        <v>68.015693999963105</v>
      </c>
      <c r="H18" s="107">
        <v>72.499719000007644</v>
      </c>
      <c r="I18" s="107">
        <v>77.057992999955843</v>
      </c>
      <c r="J18" s="107">
        <v>77.057992999955843</v>
      </c>
      <c r="K18" s="102">
        <v>77.057992999955843</v>
      </c>
      <c r="M18" s="106" t="s">
        <v>117</v>
      </c>
      <c r="N18" s="30">
        <v>2020</v>
      </c>
      <c r="O18" s="27">
        <v>2025</v>
      </c>
      <c r="P18" s="27">
        <v>2030</v>
      </c>
      <c r="Q18" s="27">
        <v>2035</v>
      </c>
      <c r="R18" s="27">
        <v>2040</v>
      </c>
      <c r="S18" s="27">
        <v>2045</v>
      </c>
      <c r="T18" s="27">
        <v>2050</v>
      </c>
      <c r="U18" s="27">
        <v>2055</v>
      </c>
      <c r="V18" s="28">
        <v>2060</v>
      </c>
    </row>
    <row r="19" spans="2:22" x14ac:dyDescent="0.3">
      <c r="B19" s="16" t="s">
        <v>115</v>
      </c>
      <c r="C19" s="101">
        <v>101.92140700002193</v>
      </c>
      <c r="D19" s="107">
        <v>96.452213000110063</v>
      </c>
      <c r="E19" s="107">
        <v>88.905593999982372</v>
      </c>
      <c r="F19" s="107">
        <v>86.055068999911242</v>
      </c>
      <c r="G19" s="107">
        <v>83.130293000008223</v>
      </c>
      <c r="H19" s="107">
        <v>80.131268000007552</v>
      </c>
      <c r="I19" s="107">
        <v>77.057992999955843</v>
      </c>
      <c r="J19" s="107">
        <v>77.057992999955843</v>
      </c>
      <c r="K19" s="102">
        <v>77.057992999955843</v>
      </c>
      <c r="M19" s="80" t="s">
        <v>62</v>
      </c>
      <c r="N19" s="54">
        <f>C4+C6+C8</f>
        <v>0</v>
      </c>
      <c r="O19" s="55">
        <f t="shared" ref="O19:V19" si="9">D4+D6+D8</f>
        <v>3.2090173743668053</v>
      </c>
      <c r="P19" s="55">
        <f t="shared" si="9"/>
        <v>6.7611261293731113</v>
      </c>
      <c r="Q19" s="55">
        <f t="shared" si="9"/>
        <v>9.9486911198883874</v>
      </c>
      <c r="R19" s="55">
        <f t="shared" si="9"/>
        <v>13.010441333568261</v>
      </c>
      <c r="S19" s="55">
        <f t="shared" si="9"/>
        <v>13.429797883940589</v>
      </c>
      <c r="T19" s="55">
        <f t="shared" si="9"/>
        <v>14.23577147269352</v>
      </c>
      <c r="U19" s="55">
        <f t="shared" si="9"/>
        <v>14.208585836542934</v>
      </c>
      <c r="V19" s="79">
        <f t="shared" si="9"/>
        <v>14.20463605517566</v>
      </c>
    </row>
    <row r="20" spans="2:22" x14ac:dyDescent="0.3">
      <c r="B20" s="16" t="s">
        <v>116</v>
      </c>
      <c r="C20" s="101">
        <v>135.43197799998015</v>
      </c>
      <c r="D20" s="107">
        <v>141.20996900012571</v>
      </c>
      <c r="E20" s="107">
        <v>144.07197200010299</v>
      </c>
      <c r="F20" s="107">
        <v>182.28776900017789</v>
      </c>
      <c r="G20" s="107">
        <v>217.5875709999151</v>
      </c>
      <c r="H20" s="107">
        <v>256.04636999997729</v>
      </c>
      <c r="I20" s="107">
        <v>292.02116899999879</v>
      </c>
      <c r="J20" s="107">
        <v>294.50517300005441</v>
      </c>
      <c r="K20" s="102">
        <v>294.50517100012468</v>
      </c>
      <c r="M20" s="81" t="s">
        <v>112</v>
      </c>
      <c r="N20" s="53">
        <f>C14</f>
        <v>0</v>
      </c>
      <c r="O20" s="56">
        <f t="shared" ref="O20:V20" si="10">D14</f>
        <v>1.3430535951463982</v>
      </c>
      <c r="P20" s="56">
        <f t="shared" si="10"/>
        <v>2.7914138040438425</v>
      </c>
      <c r="Q20" s="56">
        <f t="shared" si="10"/>
        <v>4.5232248540831712</v>
      </c>
      <c r="R20" s="56">
        <f t="shared" si="10"/>
        <v>6.4791150342870232</v>
      </c>
      <c r="S20" s="56">
        <f t="shared" si="10"/>
        <v>7.590303260516281</v>
      </c>
      <c r="T20" s="56">
        <f t="shared" si="10"/>
        <v>9.1517865047174691</v>
      </c>
      <c r="U20" s="56">
        <f t="shared" si="10"/>
        <v>9.1518146649211136</v>
      </c>
      <c r="V20" s="57">
        <f t="shared" si="10"/>
        <v>9.1518508603904589</v>
      </c>
    </row>
    <row r="21" spans="2:22" x14ac:dyDescent="0.3">
      <c r="B21" s="16" t="s">
        <v>118</v>
      </c>
      <c r="C21" s="101">
        <v>0</v>
      </c>
      <c r="D21" s="107">
        <v>2.7269999261200001E-10</v>
      </c>
      <c r="E21" s="107">
        <v>2.4706608317819727</v>
      </c>
      <c r="F21" s="107">
        <v>3.8568460153071258</v>
      </c>
      <c r="G21" s="107">
        <v>7.0762605458711336</v>
      </c>
      <c r="H21" s="107">
        <v>10.040930690019485</v>
      </c>
      <c r="I21" s="107">
        <v>11.754477287969735</v>
      </c>
      <c r="J21" s="107">
        <v>11.170202222061333</v>
      </c>
      <c r="K21" s="102">
        <v>12.845624301449027</v>
      </c>
      <c r="M21" s="81" t="s">
        <v>129</v>
      </c>
      <c r="N21" s="53">
        <f>C10+C12</f>
        <v>0</v>
      </c>
      <c r="O21" s="56">
        <f t="shared" ref="O21:V21" si="11">D10+D12</f>
        <v>13.772407215207629</v>
      </c>
      <c r="P21" s="56">
        <f t="shared" si="11"/>
        <v>24.155176592885326</v>
      </c>
      <c r="Q21" s="56">
        <f t="shared" si="11"/>
        <v>24.703384375236293</v>
      </c>
      <c r="R21" s="56">
        <f t="shared" si="11"/>
        <v>26.021950789727466</v>
      </c>
      <c r="S21" s="56">
        <f t="shared" si="11"/>
        <v>27.734619925322377</v>
      </c>
      <c r="T21" s="56">
        <f t="shared" si="11"/>
        <v>28.584530221309354</v>
      </c>
      <c r="U21" s="56">
        <f t="shared" si="11"/>
        <v>28.584950822041009</v>
      </c>
      <c r="V21" s="57">
        <f t="shared" si="11"/>
        <v>28.586106112769766</v>
      </c>
    </row>
    <row r="22" spans="2:22" x14ac:dyDescent="0.3">
      <c r="B22" s="26" t="s">
        <v>132</v>
      </c>
      <c r="C22" s="103">
        <v>0</v>
      </c>
      <c r="D22" s="104">
        <v>2.0666358144796284</v>
      </c>
      <c r="E22" s="104">
        <v>4.0013311871527097</v>
      </c>
      <c r="F22" s="104">
        <v>9.2929417999775126</v>
      </c>
      <c r="G22" s="104">
        <v>14.81218729543645</v>
      </c>
      <c r="H22" s="104">
        <v>20.594069855089263</v>
      </c>
      <c r="I22" s="104">
        <v>26.030812739153873</v>
      </c>
      <c r="J22" s="104">
        <v>26.01360653549445</v>
      </c>
      <c r="K22" s="105">
        <v>26.66996270397652</v>
      </c>
      <c r="M22" s="81" t="s">
        <v>130</v>
      </c>
      <c r="N22" s="53">
        <f>C16</f>
        <v>3.8776676617590801E-2</v>
      </c>
      <c r="O22" s="56">
        <f t="shared" ref="O22:V22" si="12">D16</f>
        <v>3.3300025199684535</v>
      </c>
      <c r="P22" s="56">
        <f t="shared" si="12"/>
        <v>8.8174145198903968</v>
      </c>
      <c r="Q22" s="56">
        <f t="shared" si="12"/>
        <v>11.610938876759446</v>
      </c>
      <c r="R22" s="56">
        <f t="shared" si="12"/>
        <v>23.126130954074554</v>
      </c>
      <c r="S22" s="56">
        <f t="shared" si="12"/>
        <v>31.511373643813762</v>
      </c>
      <c r="T22" s="56">
        <f t="shared" si="12"/>
        <v>42.274754528448</v>
      </c>
      <c r="U22" s="56">
        <f t="shared" si="12"/>
        <v>42.275654017130478</v>
      </c>
      <c r="V22" s="57">
        <f t="shared" si="12"/>
        <v>42.278353901440113</v>
      </c>
    </row>
    <row r="23" spans="2:22" x14ac:dyDescent="0.3">
      <c r="M23" s="81" t="s">
        <v>114</v>
      </c>
      <c r="N23" s="53">
        <f>C18</f>
        <v>25.480347999999172</v>
      </c>
      <c r="O23" s="56">
        <f t="shared" ref="O23:V23" si="13">D18</f>
        <v>41.336661000023049</v>
      </c>
      <c r="P23" s="56">
        <f t="shared" si="13"/>
        <v>59.270395000039045</v>
      </c>
      <c r="Q23" s="56">
        <f t="shared" si="13"/>
        <v>63.605919000023398</v>
      </c>
      <c r="R23" s="56">
        <f t="shared" si="13"/>
        <v>68.015693999963105</v>
      </c>
      <c r="S23" s="56">
        <f t="shared" si="13"/>
        <v>72.499719000007644</v>
      </c>
      <c r="T23" s="56">
        <f t="shared" si="13"/>
        <v>77.057992999955843</v>
      </c>
      <c r="U23" s="56">
        <f t="shared" si="13"/>
        <v>77.057992999955843</v>
      </c>
      <c r="V23" s="57">
        <f t="shared" si="13"/>
        <v>77.057992999955843</v>
      </c>
    </row>
    <row r="24" spans="2:22" x14ac:dyDescent="0.3">
      <c r="B24" s="33" t="s">
        <v>140</v>
      </c>
      <c r="C24" s="30">
        <v>2020</v>
      </c>
      <c r="D24" s="27">
        <v>2025</v>
      </c>
      <c r="E24" s="27">
        <v>2030</v>
      </c>
      <c r="F24" s="27">
        <v>2035</v>
      </c>
      <c r="G24" s="27">
        <v>2040</v>
      </c>
      <c r="H24" s="27">
        <v>2045</v>
      </c>
      <c r="I24" s="27">
        <v>2050</v>
      </c>
      <c r="J24" s="27">
        <v>2055</v>
      </c>
      <c r="K24" s="28">
        <v>2060</v>
      </c>
      <c r="M24" s="81" t="s">
        <v>131</v>
      </c>
      <c r="N24" s="53">
        <f>C5+C7+C11+C13+C15+C17+C19+C20+C9</f>
        <v>442.1596283619665</v>
      </c>
      <c r="O24" s="56">
        <f t="shared" ref="O24:V24" si="14">D5+D7+D11+D13+D15+D17+D19+D20+D9</f>
        <v>440.41938487363376</v>
      </c>
      <c r="P24" s="56">
        <f t="shared" si="14"/>
        <v>434.44264272362847</v>
      </c>
      <c r="Q24" s="56">
        <f t="shared" si="14"/>
        <v>484.21726618043533</v>
      </c>
      <c r="R24" s="56">
        <f t="shared" si="14"/>
        <v>521.3986160847852</v>
      </c>
      <c r="S24" s="56">
        <f t="shared" si="14"/>
        <v>565.78888723087152</v>
      </c>
      <c r="T24" s="56">
        <f t="shared" si="14"/>
        <v>605.19783569886204</v>
      </c>
      <c r="U24" s="56">
        <f t="shared" si="14"/>
        <v>607.60622755220948</v>
      </c>
      <c r="V24" s="57">
        <f t="shared" si="14"/>
        <v>607.58297565612679</v>
      </c>
    </row>
    <row r="25" spans="2:22" ht="15" customHeight="1" x14ac:dyDescent="0.3">
      <c r="B25" s="17" t="s">
        <v>64</v>
      </c>
      <c r="C25" s="29">
        <v>3.7682820286508396</v>
      </c>
      <c r="D25" s="24">
        <v>4.9097748582419554</v>
      </c>
      <c r="E25" s="24">
        <v>6.9025195860603041</v>
      </c>
      <c r="F25" s="24">
        <v>10.594929237589277</v>
      </c>
      <c r="G25" s="24">
        <v>12.551601943338305</v>
      </c>
      <c r="H25" s="24">
        <v>13.593238569701283</v>
      </c>
      <c r="I25" s="24">
        <v>13.325927103514422</v>
      </c>
      <c r="J25" s="24">
        <v>13.022983298718065</v>
      </c>
      <c r="K25" s="25">
        <v>13.580992340412244</v>
      </c>
      <c r="M25" s="81" t="str">
        <f>B21</f>
        <v>Electrolyseurs optimisés</v>
      </c>
      <c r="N25" s="53">
        <f>C21</f>
        <v>0</v>
      </c>
      <c r="O25" s="56">
        <f t="shared" ref="O25:V26" si="15">D21</f>
        <v>2.7269999261200001E-10</v>
      </c>
      <c r="P25" s="56">
        <f t="shared" si="15"/>
        <v>2.4706608317819727</v>
      </c>
      <c r="Q25" s="56">
        <f t="shared" si="15"/>
        <v>3.8568460153071258</v>
      </c>
      <c r="R25" s="56">
        <f t="shared" si="15"/>
        <v>7.0762605458711336</v>
      </c>
      <c r="S25" s="56">
        <f t="shared" si="15"/>
        <v>10.040930690019485</v>
      </c>
      <c r="T25" s="56">
        <f t="shared" si="15"/>
        <v>11.754477287969735</v>
      </c>
      <c r="U25" s="56">
        <f t="shared" si="15"/>
        <v>11.170202222061333</v>
      </c>
      <c r="V25" s="57">
        <f t="shared" si="15"/>
        <v>12.845624301449027</v>
      </c>
    </row>
    <row r="26" spans="2:22" ht="15" customHeight="1" x14ac:dyDescent="0.3">
      <c r="B26" s="19" t="s">
        <v>63</v>
      </c>
      <c r="C26" s="21">
        <v>1.1841790799883198E-6</v>
      </c>
      <c r="D26" s="22">
        <v>1.3533408882120923E-6</v>
      </c>
      <c r="E26" s="22">
        <v>0.27123504101242807</v>
      </c>
      <c r="F26" s="22">
        <v>5.3448629397641412</v>
      </c>
      <c r="G26" s="22">
        <v>7.3626349283041579</v>
      </c>
      <c r="H26" s="22">
        <v>8.0700308002963883</v>
      </c>
      <c r="I26" s="22">
        <v>16.563240228099698</v>
      </c>
      <c r="J26" s="22">
        <v>23.122015625493695</v>
      </c>
      <c r="K26" s="23">
        <v>22.401811614280561</v>
      </c>
      <c r="M26" s="82" t="str">
        <f>B22</f>
        <v>Electrolyseurs quasi-base</v>
      </c>
      <c r="N26" s="58">
        <f>C22</f>
        <v>0</v>
      </c>
      <c r="O26" s="59">
        <f t="shared" si="15"/>
        <v>2.0666358144796284</v>
      </c>
      <c r="P26" s="59">
        <f t="shared" si="15"/>
        <v>4.0013311871527097</v>
      </c>
      <c r="Q26" s="59">
        <f t="shared" si="15"/>
        <v>9.2929417999775126</v>
      </c>
      <c r="R26" s="59">
        <f t="shared" si="15"/>
        <v>14.81218729543645</v>
      </c>
      <c r="S26" s="59">
        <f t="shared" si="15"/>
        <v>20.594069855089263</v>
      </c>
      <c r="T26" s="59">
        <f t="shared" si="15"/>
        <v>26.030812739153873</v>
      </c>
      <c r="U26" s="59">
        <f t="shared" si="15"/>
        <v>26.01360653549445</v>
      </c>
      <c r="V26" s="60">
        <f t="shared" si="15"/>
        <v>26.66996270397652</v>
      </c>
    </row>
    <row r="27" spans="2:22" ht="15" customHeight="1" x14ac:dyDescent="0.3"/>
    <row r="28" spans="2:22" ht="15" customHeight="1" x14ac:dyDescent="0.3">
      <c r="M28" s="47" t="s">
        <v>142</v>
      </c>
      <c r="N28" s="89">
        <v>0</v>
      </c>
      <c r="O28" s="84">
        <v>0.78113712239668509</v>
      </c>
      <c r="P28" s="84">
        <v>2.3776839489000401</v>
      </c>
      <c r="Q28" s="84">
        <v>2.7755137965927204</v>
      </c>
      <c r="R28" s="84">
        <v>3.1905569583203701</v>
      </c>
      <c r="S28" s="84">
        <v>3.34421871063092</v>
      </c>
      <c r="T28" s="84">
        <v>3.7568760884761603</v>
      </c>
      <c r="U28" s="84">
        <v>4.2091636662367797</v>
      </c>
      <c r="V28" s="85">
        <v>4.3203604747967299</v>
      </c>
    </row>
  </sheetData>
  <mergeCells count="3">
    <mergeCell ref="C2:K2"/>
    <mergeCell ref="N2:V2"/>
    <mergeCell ref="N17:V1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B1:K24"/>
  <sheetViews>
    <sheetView zoomScale="55" zoomScaleNormal="55" workbookViewId="0">
      <selection activeCell="C22" sqref="C22"/>
    </sheetView>
  </sheetViews>
  <sheetFormatPr baseColWidth="10" defaultRowHeight="14.4" x14ac:dyDescent="0.3"/>
  <cols>
    <col min="1" max="1" width="3.77734375" customWidth="1"/>
    <col min="2" max="2" width="49.21875" customWidth="1"/>
    <col min="3" max="3" width="17" customWidth="1"/>
  </cols>
  <sheetData>
    <row r="1" spans="2:11" x14ac:dyDescent="0.3"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3">
      <c r="B2" s="34" t="s">
        <v>135</v>
      </c>
      <c r="C2" s="30">
        <v>2020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  <c r="J2" s="27">
        <v>2055</v>
      </c>
      <c r="K2" s="28">
        <v>2060</v>
      </c>
    </row>
    <row r="3" spans="2:11" x14ac:dyDescent="0.3">
      <c r="B3" s="35" t="s">
        <v>49</v>
      </c>
      <c r="C3" s="37">
        <v>99.7145020159127</v>
      </c>
      <c r="D3" s="38">
        <v>123.99278058559</v>
      </c>
      <c r="E3" s="38">
        <v>130.39490890517101</v>
      </c>
      <c r="F3" s="38">
        <v>121.503181599461</v>
      </c>
      <c r="G3" s="38">
        <v>137.40523993415599</v>
      </c>
      <c r="H3" s="38">
        <v>143.53419251577</v>
      </c>
      <c r="I3" s="38">
        <v>135.87575296126801</v>
      </c>
      <c r="J3" s="38">
        <v>137.47237062824701</v>
      </c>
      <c r="K3" s="39">
        <v>172.141781316524</v>
      </c>
    </row>
    <row r="4" spans="2:11" x14ac:dyDescent="0.3">
      <c r="B4" s="36" t="s">
        <v>48</v>
      </c>
      <c r="C4" s="40">
        <v>17.052209463670199</v>
      </c>
      <c r="D4" s="41">
        <v>21.943622903851697</v>
      </c>
      <c r="E4" s="41">
        <v>36.449836589009102</v>
      </c>
      <c r="F4" s="41">
        <v>58.778817119565204</v>
      </c>
      <c r="G4" s="41">
        <v>75.365851237235205</v>
      </c>
      <c r="H4" s="41">
        <v>101.67319029942699</v>
      </c>
      <c r="I4" s="41">
        <v>146.21432140510501</v>
      </c>
      <c r="J4" s="41">
        <v>169.12609114241201</v>
      </c>
      <c r="K4" s="42">
        <v>168.30473159992201</v>
      </c>
    </row>
    <row r="5" spans="2:11" x14ac:dyDescent="0.3">
      <c r="B5" s="34" t="s">
        <v>50</v>
      </c>
      <c r="C5" s="40">
        <f>C3-C4</f>
        <v>82.662292552242505</v>
      </c>
      <c r="D5" s="41">
        <f t="shared" ref="D5:K5" si="0">D3-D4</f>
        <v>102.04915768173831</v>
      </c>
      <c r="E5" s="41">
        <f t="shared" si="0"/>
        <v>93.945072316161912</v>
      </c>
      <c r="F5" s="41">
        <f t="shared" si="0"/>
        <v>62.724364479895797</v>
      </c>
      <c r="G5" s="41">
        <f t="shared" si="0"/>
        <v>62.039388696920781</v>
      </c>
      <c r="H5" s="41">
        <f t="shared" si="0"/>
        <v>41.86100221634301</v>
      </c>
      <c r="I5" s="41">
        <f t="shared" si="0"/>
        <v>-10.338568443837005</v>
      </c>
      <c r="J5" s="41">
        <f t="shared" si="0"/>
        <v>-31.653720514165002</v>
      </c>
      <c r="K5" s="42">
        <f t="shared" si="0"/>
        <v>3.8370497166019959</v>
      </c>
    </row>
    <row r="8" spans="2:11" x14ac:dyDescent="0.3">
      <c r="C8" s="111" t="s">
        <v>94</v>
      </c>
      <c r="D8" s="112"/>
      <c r="E8" s="112"/>
      <c r="F8" s="112"/>
      <c r="G8" s="112"/>
      <c r="H8" s="112"/>
      <c r="I8" s="112"/>
      <c r="J8" s="112"/>
      <c r="K8" s="113"/>
    </row>
    <row r="9" spans="2:11" x14ac:dyDescent="0.3">
      <c r="B9" s="48" t="s">
        <v>48</v>
      </c>
      <c r="C9" s="27">
        <v>2020</v>
      </c>
      <c r="D9" s="27">
        <v>2025</v>
      </c>
      <c r="E9" s="27">
        <v>2030</v>
      </c>
      <c r="F9" s="27">
        <v>2035</v>
      </c>
      <c r="G9" s="27">
        <v>2040</v>
      </c>
      <c r="H9" s="27">
        <v>2045</v>
      </c>
      <c r="I9" s="27">
        <v>2050</v>
      </c>
      <c r="J9" s="27">
        <v>2055</v>
      </c>
      <c r="K9" s="28">
        <v>2060</v>
      </c>
    </row>
    <row r="10" spans="2:11" x14ac:dyDescent="0.3">
      <c r="B10" s="17" t="s">
        <v>51</v>
      </c>
      <c r="C10" s="90">
        <v>4.1000000000000005</v>
      </c>
      <c r="D10" s="66">
        <v>5.548</v>
      </c>
      <c r="E10" s="66">
        <v>7</v>
      </c>
      <c r="F10" s="66">
        <v>9</v>
      </c>
      <c r="G10" s="66">
        <v>11</v>
      </c>
      <c r="H10" s="66">
        <v>13</v>
      </c>
      <c r="I10" s="66">
        <v>15.000000000000002</v>
      </c>
      <c r="J10" s="66">
        <v>17</v>
      </c>
      <c r="K10" s="67">
        <v>19</v>
      </c>
    </row>
    <row r="11" spans="2:11" x14ac:dyDescent="0.3">
      <c r="B11" s="18" t="s">
        <v>52</v>
      </c>
      <c r="C11" s="91">
        <v>2.6</v>
      </c>
      <c r="D11" s="68">
        <v>3.8000000000000003</v>
      </c>
      <c r="E11" s="68">
        <v>5</v>
      </c>
      <c r="F11" s="68">
        <v>6.25</v>
      </c>
      <c r="G11" s="68">
        <v>7.5000000000000009</v>
      </c>
      <c r="H11" s="68">
        <v>8.75</v>
      </c>
      <c r="I11" s="68">
        <v>10</v>
      </c>
      <c r="J11" s="68">
        <v>11.25</v>
      </c>
      <c r="K11" s="69">
        <v>12.5</v>
      </c>
    </row>
    <row r="12" spans="2:11" x14ac:dyDescent="0.3">
      <c r="B12" s="18" t="s">
        <v>95</v>
      </c>
      <c r="C12" s="91">
        <v>1.31</v>
      </c>
      <c r="D12" s="68">
        <v>1.6540000000000001</v>
      </c>
      <c r="E12" s="68">
        <v>2</v>
      </c>
      <c r="F12" s="68">
        <v>2.5</v>
      </c>
      <c r="G12" s="68">
        <v>3</v>
      </c>
      <c r="H12" s="68">
        <v>3.5</v>
      </c>
      <c r="I12" s="68">
        <v>4</v>
      </c>
      <c r="J12" s="68">
        <v>4.5</v>
      </c>
      <c r="K12" s="69">
        <v>5</v>
      </c>
    </row>
    <row r="13" spans="2:11" x14ac:dyDescent="0.3">
      <c r="B13" s="18" t="s">
        <v>96</v>
      </c>
      <c r="C13" s="91">
        <v>1.3</v>
      </c>
      <c r="D13" s="68">
        <v>1.3</v>
      </c>
      <c r="E13" s="68">
        <v>1.3</v>
      </c>
      <c r="F13" s="68">
        <v>1.9750000000000001</v>
      </c>
      <c r="G13" s="68">
        <v>2.6500000000000004</v>
      </c>
      <c r="H13" s="68">
        <v>3.3250000000000002</v>
      </c>
      <c r="I13" s="68">
        <v>4</v>
      </c>
      <c r="J13" s="68">
        <v>4.6750000000000007</v>
      </c>
      <c r="K13" s="69">
        <v>5.3500000000000005</v>
      </c>
    </row>
    <row r="14" spans="2:11" x14ac:dyDescent="0.3">
      <c r="B14" s="18" t="s">
        <v>53</v>
      </c>
      <c r="C14" s="92">
        <v>2</v>
      </c>
      <c r="D14" s="93">
        <v>4.5</v>
      </c>
      <c r="E14" s="93">
        <v>7</v>
      </c>
      <c r="F14" s="93">
        <v>8.25</v>
      </c>
      <c r="G14" s="93">
        <v>9.5</v>
      </c>
      <c r="H14" s="93">
        <v>10.75</v>
      </c>
      <c r="I14" s="93">
        <v>12</v>
      </c>
      <c r="J14" s="93">
        <v>13.25</v>
      </c>
      <c r="K14" s="94">
        <v>14.500000000000002</v>
      </c>
    </row>
    <row r="15" spans="2:11" x14ac:dyDescent="0.3">
      <c r="B15" s="45" t="s">
        <v>36</v>
      </c>
      <c r="C15" s="59">
        <f>SUM(C10:C14)</f>
        <v>11.310000000000002</v>
      </c>
      <c r="D15" s="59">
        <f t="shared" ref="D15:K15" si="1">SUM(D10:D14)</f>
        <v>16.802</v>
      </c>
      <c r="E15" s="59">
        <f t="shared" si="1"/>
        <v>22.3</v>
      </c>
      <c r="F15" s="59">
        <f t="shared" si="1"/>
        <v>27.975000000000001</v>
      </c>
      <c r="G15" s="59">
        <f t="shared" si="1"/>
        <v>33.65</v>
      </c>
      <c r="H15" s="59">
        <f t="shared" si="1"/>
        <v>39.325000000000003</v>
      </c>
      <c r="I15" s="59">
        <f t="shared" si="1"/>
        <v>45</v>
      </c>
      <c r="J15" s="59">
        <f t="shared" si="1"/>
        <v>50.674999999999997</v>
      </c>
      <c r="K15" s="60">
        <f t="shared" si="1"/>
        <v>56.35</v>
      </c>
    </row>
    <row r="17" spans="2:11" x14ac:dyDescent="0.3">
      <c r="C17" s="111" t="s">
        <v>94</v>
      </c>
      <c r="D17" s="112"/>
      <c r="E17" s="112"/>
      <c r="F17" s="112"/>
      <c r="G17" s="112"/>
      <c r="H17" s="112"/>
      <c r="I17" s="112"/>
      <c r="J17" s="112"/>
      <c r="K17" s="113"/>
    </row>
    <row r="18" spans="2:11" x14ac:dyDescent="0.3">
      <c r="B18" s="48" t="s">
        <v>49</v>
      </c>
      <c r="C18" s="27">
        <v>2020</v>
      </c>
      <c r="D18" s="27">
        <v>2025</v>
      </c>
      <c r="E18" s="27">
        <v>2030</v>
      </c>
      <c r="F18" s="27">
        <v>2035</v>
      </c>
      <c r="G18" s="27">
        <v>2040</v>
      </c>
      <c r="H18" s="27">
        <v>2045</v>
      </c>
      <c r="I18" s="27">
        <v>2050</v>
      </c>
      <c r="J18" s="27">
        <v>2055</v>
      </c>
      <c r="K18" s="28">
        <v>2060</v>
      </c>
    </row>
    <row r="19" spans="2:11" x14ac:dyDescent="0.3">
      <c r="B19" s="17" t="s">
        <v>51</v>
      </c>
      <c r="C19" s="90">
        <v>5.48</v>
      </c>
      <c r="D19" s="66">
        <v>6.9280000000000008</v>
      </c>
      <c r="E19" s="66">
        <v>8.3800000000000008</v>
      </c>
      <c r="F19" s="66">
        <v>10.38</v>
      </c>
      <c r="G19" s="66">
        <v>12.38</v>
      </c>
      <c r="H19" s="66">
        <v>14.38</v>
      </c>
      <c r="I19" s="66">
        <v>16.380000000000003</v>
      </c>
      <c r="J19" s="66">
        <v>18.380000000000003</v>
      </c>
      <c r="K19" s="67">
        <v>20.380000000000003</v>
      </c>
    </row>
    <row r="20" spans="2:11" x14ac:dyDescent="0.3">
      <c r="B20" s="18" t="s">
        <v>52</v>
      </c>
      <c r="C20" s="91">
        <v>2.8000000000000003</v>
      </c>
      <c r="D20" s="68">
        <v>4</v>
      </c>
      <c r="E20" s="68">
        <v>5.2</v>
      </c>
      <c r="F20" s="68">
        <v>6.45</v>
      </c>
      <c r="G20" s="68">
        <v>7.7</v>
      </c>
      <c r="H20" s="68">
        <v>8.9500000000000011</v>
      </c>
      <c r="I20" s="68">
        <v>10.200000000000001</v>
      </c>
      <c r="J20" s="68">
        <v>11.450000000000001</v>
      </c>
      <c r="K20" s="69">
        <v>12.700000000000001</v>
      </c>
    </row>
    <row r="21" spans="2:11" x14ac:dyDescent="0.3">
      <c r="B21" s="18" t="s">
        <v>95</v>
      </c>
      <c r="C21" s="91">
        <v>3.2</v>
      </c>
      <c r="D21" s="68">
        <v>3.544</v>
      </c>
      <c r="E21" s="68">
        <v>3.89</v>
      </c>
      <c r="F21" s="68">
        <v>4.3900000000000006</v>
      </c>
      <c r="G21" s="68">
        <v>4.8900000000000006</v>
      </c>
      <c r="H21" s="68">
        <v>5.3900000000000006</v>
      </c>
      <c r="I21" s="68">
        <v>5.8900000000000006</v>
      </c>
      <c r="J21" s="68">
        <v>6.3900000000000006</v>
      </c>
      <c r="K21" s="69">
        <v>6.8900000000000006</v>
      </c>
    </row>
    <row r="22" spans="2:11" x14ac:dyDescent="0.3">
      <c r="B22" s="18" t="s">
        <v>96</v>
      </c>
      <c r="C22" s="91">
        <v>3.1500000000000004</v>
      </c>
      <c r="D22" s="68">
        <v>3.1500000000000004</v>
      </c>
      <c r="E22" s="68">
        <v>3.1500000000000004</v>
      </c>
      <c r="F22" s="68">
        <v>3.8250000000000002</v>
      </c>
      <c r="G22" s="68">
        <v>4.5</v>
      </c>
      <c r="H22" s="68">
        <v>5.1750000000000007</v>
      </c>
      <c r="I22" s="68">
        <v>5.8500000000000005</v>
      </c>
      <c r="J22" s="68">
        <v>6.5250000000000004</v>
      </c>
      <c r="K22" s="69">
        <v>7.2</v>
      </c>
    </row>
    <row r="23" spans="2:11" x14ac:dyDescent="0.3">
      <c r="B23" s="18" t="s">
        <v>53</v>
      </c>
      <c r="C23" s="92">
        <v>2</v>
      </c>
      <c r="D23" s="93">
        <v>4.5</v>
      </c>
      <c r="E23" s="93">
        <v>7</v>
      </c>
      <c r="F23" s="93">
        <v>8.25</v>
      </c>
      <c r="G23" s="93">
        <v>9.5</v>
      </c>
      <c r="H23" s="93">
        <v>10.75</v>
      </c>
      <c r="I23" s="93">
        <v>12</v>
      </c>
      <c r="J23" s="93">
        <v>13.25</v>
      </c>
      <c r="K23" s="94">
        <v>14.500000000000002</v>
      </c>
    </row>
    <row r="24" spans="2:11" x14ac:dyDescent="0.3">
      <c r="B24" s="45" t="s">
        <v>36</v>
      </c>
      <c r="C24" s="59">
        <f t="shared" ref="C24:K24" si="2">SUM(C19:C23)</f>
        <v>16.630000000000003</v>
      </c>
      <c r="D24" s="59">
        <f t="shared" si="2"/>
        <v>22.122</v>
      </c>
      <c r="E24" s="59">
        <f t="shared" si="2"/>
        <v>27.620000000000005</v>
      </c>
      <c r="F24" s="59">
        <f t="shared" si="2"/>
        <v>33.295000000000002</v>
      </c>
      <c r="G24" s="59">
        <f t="shared" si="2"/>
        <v>38.97</v>
      </c>
      <c r="H24" s="59">
        <f t="shared" si="2"/>
        <v>44.645000000000003</v>
      </c>
      <c r="I24" s="59">
        <f t="shared" si="2"/>
        <v>50.320000000000007</v>
      </c>
      <c r="J24" s="59">
        <f t="shared" si="2"/>
        <v>55.995000000000005</v>
      </c>
      <c r="K24" s="60">
        <f t="shared" si="2"/>
        <v>61.670000000000009</v>
      </c>
    </row>
  </sheetData>
  <mergeCells count="2">
    <mergeCell ref="C8:K8"/>
    <mergeCell ref="C17:K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B1:K4"/>
  <sheetViews>
    <sheetView zoomScale="70" zoomScaleNormal="70" workbookViewId="0">
      <selection activeCell="C7" sqref="C7"/>
    </sheetView>
  </sheetViews>
  <sheetFormatPr baseColWidth="10" defaultRowHeight="14.4" x14ac:dyDescent="0.3"/>
  <cols>
    <col min="1" max="1" width="3" customWidth="1"/>
    <col min="2" max="2" width="26.5546875" bestFit="1" customWidth="1"/>
    <col min="4" max="4" width="16" customWidth="1"/>
    <col min="5" max="5" width="14.77734375" customWidth="1"/>
    <col min="6" max="6" width="18.21875" customWidth="1"/>
    <col min="7" max="7" width="14.21875" customWidth="1"/>
    <col min="8" max="8" width="16" customWidth="1"/>
    <col min="21" max="21" width="17" customWidth="1"/>
  </cols>
  <sheetData>
    <row r="1" spans="2:11" x14ac:dyDescent="0.3">
      <c r="F1" s="9"/>
      <c r="G1" s="8"/>
    </row>
    <row r="2" spans="2:11" x14ac:dyDescent="0.3">
      <c r="C2" s="111" t="s">
        <v>134</v>
      </c>
      <c r="D2" s="112"/>
      <c r="E2" s="112"/>
      <c r="F2" s="112"/>
      <c r="G2" s="112"/>
      <c r="H2" s="112"/>
      <c r="I2" s="112"/>
      <c r="J2" s="112"/>
      <c r="K2" s="113"/>
    </row>
    <row r="3" spans="2:11" x14ac:dyDescent="0.3">
      <c r="B3" s="52"/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</row>
    <row r="4" spans="2:11" x14ac:dyDescent="0.3">
      <c r="B4" s="45" t="s">
        <v>36</v>
      </c>
      <c r="C4" s="108">
        <v>8.18593176103678E-7</v>
      </c>
      <c r="D4" s="109">
        <v>6.5066927536032559E-3</v>
      </c>
      <c r="E4" s="109">
        <v>0.38235956256893333</v>
      </c>
      <c r="F4" s="109">
        <v>1.6784063036301493</v>
      </c>
      <c r="G4" s="109">
        <v>3.8564747230467455</v>
      </c>
      <c r="H4" s="109">
        <v>7.4751571796604406</v>
      </c>
      <c r="I4" s="109">
        <v>9.5410813602464373</v>
      </c>
      <c r="J4" s="109">
        <v>11.450344167429151</v>
      </c>
      <c r="K4" s="110">
        <v>14.971910875383969</v>
      </c>
    </row>
  </sheetData>
  <mergeCells count="1"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4:J7"/>
  <sheetViews>
    <sheetView zoomScale="55" zoomScaleNormal="55" workbookViewId="0">
      <selection activeCell="D7" sqref="D7"/>
    </sheetView>
  </sheetViews>
  <sheetFormatPr baseColWidth="10" defaultRowHeight="14.4" x14ac:dyDescent="0.3"/>
  <cols>
    <col min="1" max="1" width="18.77734375" bestFit="1" customWidth="1"/>
  </cols>
  <sheetData>
    <row r="4" spans="1:10" x14ac:dyDescent="0.3">
      <c r="B4" s="111" t="s">
        <v>137</v>
      </c>
      <c r="C4" s="112"/>
      <c r="D4" s="112"/>
      <c r="E4" s="112"/>
      <c r="F4" s="112"/>
      <c r="G4" s="112"/>
      <c r="H4" s="112"/>
      <c r="I4" s="112"/>
      <c r="J4" s="113"/>
    </row>
    <row r="5" spans="1:10" x14ac:dyDescent="0.3">
      <c r="B5" s="30">
        <v>2020</v>
      </c>
      <c r="C5" s="27">
        <v>2025</v>
      </c>
      <c r="D5" s="27">
        <v>2030</v>
      </c>
      <c r="E5" s="27">
        <v>2035</v>
      </c>
      <c r="F5" s="27">
        <v>2040</v>
      </c>
      <c r="G5" s="27">
        <v>2045</v>
      </c>
      <c r="H5" s="27">
        <v>2050</v>
      </c>
      <c r="I5" s="27">
        <v>2055</v>
      </c>
      <c r="J5" s="28">
        <v>2060</v>
      </c>
    </row>
    <row r="6" spans="1:10" x14ac:dyDescent="0.3">
      <c r="A6" s="80" t="s">
        <v>136</v>
      </c>
      <c r="B6" s="24">
        <v>29.941172400999999</v>
      </c>
      <c r="C6" s="24">
        <v>38.806596413999998</v>
      </c>
      <c r="D6" s="24">
        <v>37.354003302999999</v>
      </c>
      <c r="E6" s="24">
        <v>44.942845605000002</v>
      </c>
      <c r="F6" s="24">
        <v>49.867986276000003</v>
      </c>
      <c r="G6" s="24">
        <v>56.074602509000002</v>
      </c>
      <c r="H6" s="24">
        <v>66.805333528999995</v>
      </c>
      <c r="I6" s="24">
        <v>75.106951856999999</v>
      </c>
      <c r="J6" s="25">
        <v>78.753365887000001</v>
      </c>
    </row>
    <row r="7" spans="1:10" x14ac:dyDescent="0.3">
      <c r="A7" s="82" t="s">
        <v>138</v>
      </c>
      <c r="B7" s="22">
        <v>30.696260633000001</v>
      </c>
      <c r="C7" s="22">
        <v>41.450386500999997</v>
      </c>
      <c r="D7" s="22">
        <v>39.948870317000001</v>
      </c>
      <c r="E7" s="22">
        <v>47.733939239000001</v>
      </c>
      <c r="F7" s="22">
        <v>52.800972350000002</v>
      </c>
      <c r="G7" s="22">
        <v>60.309926740000002</v>
      </c>
      <c r="H7" s="22">
        <v>71.190520776</v>
      </c>
      <c r="I7" s="22">
        <v>79.333101310000004</v>
      </c>
      <c r="J7" s="23">
        <v>83.889532191000001</v>
      </c>
    </row>
  </sheetData>
  <mergeCells count="1">
    <mergeCell ref="B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0"/>
  <sheetViews>
    <sheetView workbookViewId="0">
      <selection activeCell="F17" sqref="F17"/>
    </sheetView>
  </sheetViews>
  <sheetFormatPr baseColWidth="10" defaultRowHeight="14.4" x14ac:dyDescent="0.3"/>
  <cols>
    <col min="1" max="1" width="48.21875" customWidth="1"/>
    <col min="3" max="3" width="13.5546875" bestFit="1" customWidth="1"/>
    <col min="4" max="5" width="12.5546875" bestFit="1" customWidth="1"/>
    <col min="6" max="6" width="11.77734375" bestFit="1" customWidth="1"/>
    <col min="7" max="7" width="13.5546875" bestFit="1" customWidth="1"/>
    <col min="8" max="8" width="12.5546875" bestFit="1" customWidth="1"/>
    <col min="9" max="9" width="11.77734375" bestFit="1" customWidth="1"/>
    <col min="10" max="11" width="12.5546875" bestFit="1" customWidth="1"/>
    <col min="12" max="12" width="11.77734375" bestFit="1" customWidth="1"/>
    <col min="13" max="15" width="12.5546875" bestFit="1" customWidth="1"/>
  </cols>
  <sheetData>
    <row r="1" spans="1:28" x14ac:dyDescent="0.3">
      <c r="C1" s="1" t="s">
        <v>39</v>
      </c>
      <c r="D1" s="1" t="s">
        <v>40</v>
      </c>
      <c r="E1" s="1" t="s">
        <v>0</v>
      </c>
      <c r="F1" s="1" t="s">
        <v>7</v>
      </c>
      <c r="G1" s="1" t="s">
        <v>23</v>
      </c>
      <c r="H1" s="1" t="s">
        <v>41</v>
      </c>
      <c r="I1" s="1" t="s">
        <v>8</v>
      </c>
      <c r="J1" s="1" t="s">
        <v>42</v>
      </c>
      <c r="K1" s="1" t="s">
        <v>1</v>
      </c>
      <c r="L1" s="1" t="s">
        <v>43</v>
      </c>
      <c r="M1" s="1" t="s">
        <v>9</v>
      </c>
      <c r="N1" s="1" t="s">
        <v>44</v>
      </c>
      <c r="O1" s="1" t="s">
        <v>45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46</v>
      </c>
      <c r="V1" s="1" t="s">
        <v>14</v>
      </c>
      <c r="W1" s="1" t="s">
        <v>15</v>
      </c>
      <c r="X1" s="1" t="s">
        <v>55</v>
      </c>
      <c r="Y1" s="1" t="s">
        <v>16</v>
      </c>
      <c r="Z1" s="1" t="s">
        <v>17</v>
      </c>
      <c r="AA1" s="1" t="s">
        <v>18</v>
      </c>
      <c r="AB1" s="1" t="s">
        <v>19</v>
      </c>
    </row>
    <row r="2" spans="1:28" x14ac:dyDescent="0.3">
      <c r="A2" s="6" t="s">
        <v>24</v>
      </c>
      <c r="B2" s="6" t="s">
        <v>25</v>
      </c>
      <c r="C2" s="7" t="e">
        <f>#REF!/1000000000000</f>
        <v>#REF!</v>
      </c>
      <c r="D2" s="7" t="e">
        <f>#REF!/1000000000000</f>
        <v>#REF!</v>
      </c>
      <c r="E2" s="7" t="e">
        <f>#REF!/1000000000000</f>
        <v>#REF!</v>
      </c>
      <c r="F2" s="7" t="e">
        <f>#REF!/1000000000000</f>
        <v>#REF!</v>
      </c>
      <c r="G2" s="7" t="e">
        <f>#REF!/1000000000000</f>
        <v>#REF!</v>
      </c>
      <c r="H2" s="7" t="e">
        <f>#REF!/1000000000000</f>
        <v>#REF!</v>
      </c>
      <c r="I2" s="7" t="e">
        <f>#REF!/1000000000000</f>
        <v>#REF!</v>
      </c>
      <c r="J2" s="7" t="e">
        <f>#REF!/1000000000000</f>
        <v>#REF!</v>
      </c>
      <c r="K2" s="7" t="e">
        <f>#REF!/1000000000000</f>
        <v>#REF!</v>
      </c>
      <c r="L2" s="7" t="e">
        <f>#REF!/1000000000000</f>
        <v>#REF!</v>
      </c>
      <c r="M2" s="7" t="e">
        <f>#REF!/1000000000000</f>
        <v>#REF!</v>
      </c>
      <c r="N2" s="7" t="e">
        <f>#REF!/1000000000000</f>
        <v>#REF!</v>
      </c>
      <c r="O2" s="7" t="e">
        <f>#REF!/1000000000000</f>
        <v>#REF!</v>
      </c>
      <c r="P2" s="7" t="e">
        <f>#REF!/1000000000000</f>
        <v>#REF!</v>
      </c>
      <c r="Q2" s="7" t="e">
        <f>#REF!/1000000000000</f>
        <v>#REF!</v>
      </c>
      <c r="R2" s="7" t="e">
        <f>#REF!/1000000000000</f>
        <v>#REF!</v>
      </c>
      <c r="S2" s="7" t="e">
        <f>#REF!/1000000000000</f>
        <v>#REF!</v>
      </c>
      <c r="T2" s="7" t="e">
        <f>#REF!/1000000000000</f>
        <v>#REF!</v>
      </c>
      <c r="U2" s="7" t="e">
        <f>#REF!/1000000000000</f>
        <v>#REF!</v>
      </c>
      <c r="V2" s="7" t="e">
        <f>#REF!/1000000000000</f>
        <v>#REF!</v>
      </c>
      <c r="W2" s="7" t="e">
        <f>#REF!/1000000000000</f>
        <v>#REF!</v>
      </c>
      <c r="X2" s="7" t="e">
        <f>#REF!/1000000000000</f>
        <v>#REF!</v>
      </c>
      <c r="Y2" s="7" t="e">
        <f>#REF!/1000000000000</f>
        <v>#REF!</v>
      </c>
      <c r="Z2" s="7" t="e">
        <f>#REF!/1000000000000</f>
        <v>#REF!</v>
      </c>
      <c r="AA2" s="7" t="e">
        <f>#REF!/1000000000000</f>
        <v>#REF!</v>
      </c>
      <c r="AB2" s="7" t="e">
        <f>#REF!/1000000000000</f>
        <v>#REF!</v>
      </c>
    </row>
    <row r="3" spans="1:28" x14ac:dyDescent="0.3">
      <c r="A3" s="6" t="s">
        <v>26</v>
      </c>
      <c r="B3" s="6" t="s">
        <v>25</v>
      </c>
      <c r="C3" s="7" t="e">
        <f>#REF!/1000000000000</f>
        <v>#REF!</v>
      </c>
      <c r="D3" s="7" t="e">
        <f>#REF!/1000000000000</f>
        <v>#REF!</v>
      </c>
      <c r="E3" s="7" t="e">
        <f>#REF!/1000000000000</f>
        <v>#REF!</v>
      </c>
      <c r="F3" s="7" t="e">
        <f>#REF!/1000000000000</f>
        <v>#REF!</v>
      </c>
      <c r="G3" s="7" t="e">
        <f>#REF!/1000000000000</f>
        <v>#REF!</v>
      </c>
      <c r="H3" s="7" t="e">
        <f>#REF!/1000000000000</f>
        <v>#REF!</v>
      </c>
      <c r="I3" s="7" t="e">
        <f>#REF!/1000000000000</f>
        <v>#REF!</v>
      </c>
      <c r="J3" s="7" t="e">
        <f>#REF!/1000000000000</f>
        <v>#REF!</v>
      </c>
      <c r="K3" s="7" t="e">
        <f>#REF!/1000000000000</f>
        <v>#REF!</v>
      </c>
      <c r="L3" s="7" t="e">
        <f>#REF!/1000000000000</f>
        <v>#REF!</v>
      </c>
      <c r="M3" s="7" t="e">
        <f>#REF!/1000000000000</f>
        <v>#REF!</v>
      </c>
      <c r="N3" s="7" t="e">
        <f>#REF!/1000000000000</f>
        <v>#REF!</v>
      </c>
      <c r="O3" s="7" t="e">
        <f>#REF!/1000000000000</f>
        <v>#REF!</v>
      </c>
      <c r="P3" s="7" t="e">
        <f>#REF!/1000000000000</f>
        <v>#REF!</v>
      </c>
      <c r="Q3" s="7" t="e">
        <f>#REF!/1000000000000</f>
        <v>#REF!</v>
      </c>
      <c r="R3" s="7" t="e">
        <f>#REF!/1000000000000</f>
        <v>#REF!</v>
      </c>
      <c r="S3" s="7" t="e">
        <f>#REF!/1000000000000</f>
        <v>#REF!</v>
      </c>
      <c r="T3" s="7" t="e">
        <f>#REF!/1000000000000</f>
        <v>#REF!</v>
      </c>
      <c r="U3" s="7" t="e">
        <f>#REF!/1000000000000</f>
        <v>#REF!</v>
      </c>
      <c r="V3" s="7" t="e">
        <f>#REF!/1000000000000</f>
        <v>#REF!</v>
      </c>
      <c r="W3" s="7" t="e">
        <f>#REF!/1000000000000</f>
        <v>#REF!</v>
      </c>
      <c r="X3" s="7" t="e">
        <f>#REF!/1000000000000</f>
        <v>#REF!</v>
      </c>
      <c r="Y3" s="7" t="e">
        <f>#REF!/1000000000000</f>
        <v>#REF!</v>
      </c>
      <c r="Z3" s="7" t="e">
        <f>#REF!/1000000000000</f>
        <v>#REF!</v>
      </c>
      <c r="AA3" s="7" t="e">
        <f>#REF!/1000000000000</f>
        <v>#REF!</v>
      </c>
      <c r="AB3" s="7" t="e">
        <f>#REF!/1000000000000</f>
        <v>#REF!</v>
      </c>
    </row>
    <row r="4" spans="1:28" x14ac:dyDescent="0.3">
      <c r="A4" s="6" t="s">
        <v>27</v>
      </c>
      <c r="B4" s="6" t="s">
        <v>25</v>
      </c>
      <c r="C4" s="7" t="e">
        <f>#REF!/1000000000000</f>
        <v>#REF!</v>
      </c>
      <c r="D4" s="7" t="e">
        <f>#REF!/1000000000000</f>
        <v>#REF!</v>
      </c>
      <c r="E4" s="7" t="e">
        <f>#REF!/1000000000000</f>
        <v>#REF!</v>
      </c>
      <c r="F4" s="7" t="e">
        <f>#REF!/1000000000000</f>
        <v>#REF!</v>
      </c>
      <c r="G4" s="7" t="e">
        <f>#REF!/1000000000000</f>
        <v>#REF!</v>
      </c>
      <c r="H4" s="7" t="e">
        <f>#REF!/1000000000000</f>
        <v>#REF!</v>
      </c>
      <c r="I4" s="7" t="e">
        <f>#REF!/1000000000000</f>
        <v>#REF!</v>
      </c>
      <c r="J4" s="7" t="e">
        <f>#REF!/1000000000000</f>
        <v>#REF!</v>
      </c>
      <c r="K4" s="7" t="e">
        <f>#REF!/1000000000000</f>
        <v>#REF!</v>
      </c>
      <c r="L4" s="7" t="e">
        <f>#REF!/1000000000000</f>
        <v>#REF!</v>
      </c>
      <c r="M4" s="7" t="e">
        <f>#REF!/1000000000000</f>
        <v>#REF!</v>
      </c>
      <c r="N4" s="7" t="e">
        <f>#REF!/1000000000000</f>
        <v>#REF!</v>
      </c>
      <c r="O4" s="7" t="e">
        <f>#REF!/1000000000000</f>
        <v>#REF!</v>
      </c>
      <c r="P4" s="7" t="e">
        <f>#REF!/1000000000000</f>
        <v>#REF!</v>
      </c>
      <c r="Q4" s="7" t="e">
        <f>#REF!/1000000000000</f>
        <v>#REF!</v>
      </c>
      <c r="R4" s="7" t="e">
        <f>#REF!/1000000000000</f>
        <v>#REF!</v>
      </c>
      <c r="S4" s="7" t="e">
        <f>#REF!/1000000000000</f>
        <v>#REF!</v>
      </c>
      <c r="T4" s="7" t="e">
        <f>#REF!/1000000000000</f>
        <v>#REF!</v>
      </c>
      <c r="U4" s="7" t="e">
        <f>#REF!/1000000000000</f>
        <v>#REF!</v>
      </c>
      <c r="V4" s="7" t="e">
        <f>#REF!/1000000000000</f>
        <v>#REF!</v>
      </c>
      <c r="W4" s="7" t="e">
        <f>#REF!/1000000000000</f>
        <v>#REF!</v>
      </c>
      <c r="X4" s="7" t="e">
        <f>#REF!/1000000000000</f>
        <v>#REF!</v>
      </c>
      <c r="Y4" s="7" t="e">
        <f>#REF!/1000000000000</f>
        <v>#REF!</v>
      </c>
      <c r="Z4" s="7" t="e">
        <f>#REF!/1000000000000</f>
        <v>#REF!</v>
      </c>
      <c r="AA4" s="7" t="e">
        <f>#REF!/1000000000000</f>
        <v>#REF!</v>
      </c>
      <c r="AB4" s="7" t="e">
        <f>#REF!/1000000000000</f>
        <v>#REF!</v>
      </c>
    </row>
    <row r="5" spans="1:28" x14ac:dyDescent="0.3">
      <c r="A5" s="6" t="s">
        <v>28</v>
      </c>
      <c r="B5" s="6" t="s">
        <v>25</v>
      </c>
      <c r="C5" s="7" t="e">
        <f>#REF!/1000000000000</f>
        <v>#REF!</v>
      </c>
      <c r="D5" s="7" t="e">
        <f>#REF!/1000000000000</f>
        <v>#REF!</v>
      </c>
      <c r="E5" s="7" t="e">
        <f>#REF!/1000000000000</f>
        <v>#REF!</v>
      </c>
      <c r="F5" s="7" t="e">
        <f>#REF!/1000000000000</f>
        <v>#REF!</v>
      </c>
      <c r="G5" s="7" t="e">
        <f>#REF!/1000000000000</f>
        <v>#REF!</v>
      </c>
      <c r="H5" s="7" t="e">
        <f>#REF!/1000000000000</f>
        <v>#REF!</v>
      </c>
      <c r="I5" s="7" t="e">
        <f>#REF!/1000000000000</f>
        <v>#REF!</v>
      </c>
      <c r="J5" s="7" t="e">
        <f>#REF!/1000000000000</f>
        <v>#REF!</v>
      </c>
      <c r="K5" s="7" t="e">
        <f>#REF!/1000000000000</f>
        <v>#REF!</v>
      </c>
      <c r="L5" s="7" t="e">
        <f>#REF!/1000000000000</f>
        <v>#REF!</v>
      </c>
      <c r="M5" s="7" t="e">
        <f>#REF!/1000000000000</f>
        <v>#REF!</v>
      </c>
      <c r="N5" s="7" t="e">
        <f>#REF!/1000000000000</f>
        <v>#REF!</v>
      </c>
      <c r="O5" s="7" t="e">
        <f>#REF!/1000000000000</f>
        <v>#REF!</v>
      </c>
      <c r="P5" s="7" t="e">
        <f>#REF!/1000000000000</f>
        <v>#REF!</v>
      </c>
      <c r="Q5" s="7" t="e">
        <f>#REF!/1000000000000</f>
        <v>#REF!</v>
      </c>
      <c r="R5" s="7" t="e">
        <f>#REF!/1000000000000</f>
        <v>#REF!</v>
      </c>
      <c r="S5" s="7" t="e">
        <f>#REF!/1000000000000</f>
        <v>#REF!</v>
      </c>
      <c r="T5" s="7" t="e">
        <f>#REF!/1000000000000</f>
        <v>#REF!</v>
      </c>
      <c r="U5" s="7" t="e">
        <f>#REF!/1000000000000</f>
        <v>#REF!</v>
      </c>
      <c r="V5" s="7" t="e">
        <f>#REF!/1000000000000</f>
        <v>#REF!</v>
      </c>
      <c r="W5" s="7" t="e">
        <f>#REF!/1000000000000</f>
        <v>#REF!</v>
      </c>
      <c r="X5" s="7" t="e">
        <f>#REF!/1000000000000</f>
        <v>#REF!</v>
      </c>
      <c r="Y5" s="7" t="e">
        <f>#REF!/1000000000000</f>
        <v>#REF!</v>
      </c>
      <c r="Z5" s="7" t="e">
        <f>#REF!/1000000000000</f>
        <v>#REF!</v>
      </c>
      <c r="AA5" s="7" t="e">
        <f>#REF!/1000000000000</f>
        <v>#REF!</v>
      </c>
      <c r="AB5" s="7" t="e">
        <f>#REF!/1000000000000</f>
        <v>#REF!</v>
      </c>
    </row>
    <row r="6" spans="1:28" x14ac:dyDescent="0.3">
      <c r="A6" s="6" t="s">
        <v>29</v>
      </c>
      <c r="B6" s="6" t="s">
        <v>25</v>
      </c>
      <c r="C6" s="7" t="e">
        <f>#REF!/1000000000000</f>
        <v>#REF!</v>
      </c>
      <c r="D6" s="7" t="e">
        <f>#REF!/1000000000000</f>
        <v>#REF!</v>
      </c>
      <c r="E6" s="7" t="e">
        <f>#REF!/1000000000000</f>
        <v>#REF!</v>
      </c>
      <c r="F6" s="7" t="e">
        <f>#REF!/1000000000000</f>
        <v>#REF!</v>
      </c>
      <c r="G6" s="7" t="e">
        <f>#REF!/1000000000000</f>
        <v>#REF!</v>
      </c>
      <c r="H6" s="7" t="e">
        <f>#REF!/1000000000000</f>
        <v>#REF!</v>
      </c>
      <c r="I6" s="7" t="e">
        <f>#REF!/1000000000000</f>
        <v>#REF!</v>
      </c>
      <c r="J6" s="7" t="e">
        <f>#REF!/1000000000000</f>
        <v>#REF!</v>
      </c>
      <c r="K6" s="7" t="e">
        <f>#REF!/1000000000000</f>
        <v>#REF!</v>
      </c>
      <c r="L6" s="7" t="e">
        <f>#REF!/1000000000000</f>
        <v>#REF!</v>
      </c>
      <c r="M6" s="7" t="e">
        <f>#REF!/1000000000000</f>
        <v>#REF!</v>
      </c>
      <c r="N6" s="7" t="e">
        <f>#REF!/1000000000000</f>
        <v>#REF!</v>
      </c>
      <c r="O6" s="7" t="e">
        <f>#REF!/1000000000000</f>
        <v>#REF!</v>
      </c>
      <c r="P6" s="7" t="e">
        <f>#REF!/1000000000000</f>
        <v>#REF!</v>
      </c>
      <c r="Q6" s="7" t="e">
        <f>#REF!/1000000000000</f>
        <v>#REF!</v>
      </c>
      <c r="R6" s="7" t="e">
        <f>#REF!/1000000000000</f>
        <v>#REF!</v>
      </c>
      <c r="S6" s="7" t="e">
        <f>#REF!/1000000000000</f>
        <v>#REF!</v>
      </c>
      <c r="T6" s="7" t="e">
        <f>#REF!/1000000000000</f>
        <v>#REF!</v>
      </c>
      <c r="U6" s="7" t="e">
        <f>#REF!/1000000000000</f>
        <v>#REF!</v>
      </c>
      <c r="V6" s="7" t="e">
        <f>#REF!/1000000000000</f>
        <v>#REF!</v>
      </c>
      <c r="W6" s="7" t="e">
        <f>#REF!/1000000000000</f>
        <v>#REF!</v>
      </c>
      <c r="X6" s="7" t="e">
        <f>#REF!/1000000000000</f>
        <v>#REF!</v>
      </c>
      <c r="Y6" s="7" t="e">
        <f>#REF!/1000000000000</f>
        <v>#REF!</v>
      </c>
      <c r="Z6" s="7" t="e">
        <f>#REF!/1000000000000</f>
        <v>#REF!</v>
      </c>
      <c r="AA6" s="7" t="e">
        <f>#REF!/1000000000000</f>
        <v>#REF!</v>
      </c>
      <c r="AB6" s="7" t="e">
        <f>#REF!/1000000000000</f>
        <v>#REF!</v>
      </c>
    </row>
    <row r="7" spans="1:28" x14ac:dyDescent="0.3">
      <c r="A7" s="6" t="s">
        <v>30</v>
      </c>
      <c r="B7" s="6" t="s">
        <v>25</v>
      </c>
      <c r="C7" s="7" t="e">
        <f>#REF!/1000000000000</f>
        <v>#REF!</v>
      </c>
      <c r="D7" s="7" t="e">
        <f>#REF!/1000000000000</f>
        <v>#REF!</v>
      </c>
      <c r="E7" s="7" t="e">
        <f>#REF!/1000000000000</f>
        <v>#REF!</v>
      </c>
      <c r="F7" s="7" t="e">
        <f>#REF!/1000000000000</f>
        <v>#REF!</v>
      </c>
      <c r="G7" s="7" t="e">
        <f>#REF!/1000000000000</f>
        <v>#REF!</v>
      </c>
      <c r="H7" s="7" t="e">
        <f>#REF!/1000000000000</f>
        <v>#REF!</v>
      </c>
      <c r="I7" s="7" t="e">
        <f>#REF!/1000000000000</f>
        <v>#REF!</v>
      </c>
      <c r="J7" s="7" t="e">
        <f>#REF!/1000000000000</f>
        <v>#REF!</v>
      </c>
      <c r="K7" s="7" t="e">
        <f>#REF!/1000000000000</f>
        <v>#REF!</v>
      </c>
      <c r="L7" s="7" t="e">
        <f>#REF!/1000000000000</f>
        <v>#REF!</v>
      </c>
      <c r="M7" s="7" t="e">
        <f>#REF!/1000000000000</f>
        <v>#REF!</v>
      </c>
      <c r="N7" s="7" t="e">
        <f>#REF!/1000000000000</f>
        <v>#REF!</v>
      </c>
      <c r="O7" s="7" t="e">
        <f>#REF!/1000000000000</f>
        <v>#REF!</v>
      </c>
      <c r="P7" s="7" t="e">
        <f>#REF!/1000000000000</f>
        <v>#REF!</v>
      </c>
      <c r="Q7" s="7" t="e">
        <f>#REF!/1000000000000</f>
        <v>#REF!</v>
      </c>
      <c r="R7" s="7" t="e">
        <f>#REF!/1000000000000</f>
        <v>#REF!</v>
      </c>
      <c r="S7" s="7" t="e">
        <f>#REF!/1000000000000</f>
        <v>#REF!</v>
      </c>
      <c r="T7" s="7" t="e">
        <f>#REF!/1000000000000</f>
        <v>#REF!</v>
      </c>
      <c r="U7" s="7" t="e">
        <f>#REF!/1000000000000</f>
        <v>#REF!</v>
      </c>
      <c r="V7" s="7" t="e">
        <f>#REF!/1000000000000</f>
        <v>#REF!</v>
      </c>
      <c r="W7" s="7" t="e">
        <f>#REF!/1000000000000</f>
        <v>#REF!</v>
      </c>
      <c r="X7" s="7" t="e">
        <f>#REF!/1000000000000</f>
        <v>#REF!</v>
      </c>
      <c r="Y7" s="7" t="e">
        <f>#REF!/1000000000000</f>
        <v>#REF!</v>
      </c>
      <c r="Z7" s="7" t="e">
        <f>#REF!/1000000000000</f>
        <v>#REF!</v>
      </c>
      <c r="AA7" s="7" t="e">
        <f>#REF!/1000000000000</f>
        <v>#REF!</v>
      </c>
      <c r="AB7" s="7" t="e">
        <f>#REF!/1000000000000</f>
        <v>#REF!</v>
      </c>
    </row>
    <row r="8" spans="1:28" x14ac:dyDescent="0.3">
      <c r="A8" s="6" t="s">
        <v>31</v>
      </c>
      <c r="B8" s="6" t="s">
        <v>25</v>
      </c>
      <c r="C8" s="7" t="e">
        <f>#REF!/1000000000000</f>
        <v>#REF!</v>
      </c>
      <c r="D8" s="7" t="e">
        <f>#REF!/1000000000000</f>
        <v>#REF!</v>
      </c>
      <c r="E8" s="7" t="e">
        <f>#REF!/1000000000000</f>
        <v>#REF!</v>
      </c>
      <c r="F8" s="7" t="e">
        <f>#REF!/1000000000000</f>
        <v>#REF!</v>
      </c>
      <c r="G8" s="7" t="e">
        <f>#REF!/1000000000000</f>
        <v>#REF!</v>
      </c>
      <c r="H8" s="7" t="e">
        <f>#REF!/1000000000000</f>
        <v>#REF!</v>
      </c>
      <c r="I8" s="7" t="e">
        <f>#REF!/1000000000000</f>
        <v>#REF!</v>
      </c>
      <c r="J8" s="7" t="e">
        <f>#REF!/1000000000000</f>
        <v>#REF!</v>
      </c>
      <c r="K8" s="7" t="e">
        <f>#REF!/1000000000000</f>
        <v>#REF!</v>
      </c>
      <c r="L8" s="7" t="e">
        <f>#REF!/1000000000000</f>
        <v>#REF!</v>
      </c>
      <c r="M8" s="7" t="e">
        <f>#REF!/1000000000000</f>
        <v>#REF!</v>
      </c>
      <c r="N8" s="7" t="e">
        <f>#REF!/1000000000000</f>
        <v>#REF!</v>
      </c>
      <c r="O8" s="7" t="e">
        <f>#REF!/1000000000000</f>
        <v>#REF!</v>
      </c>
      <c r="P8" s="7" t="e">
        <f>#REF!/1000000000000</f>
        <v>#REF!</v>
      </c>
      <c r="Q8" s="7" t="e">
        <f>#REF!/1000000000000</f>
        <v>#REF!</v>
      </c>
      <c r="R8" s="7" t="e">
        <f>#REF!/1000000000000</f>
        <v>#REF!</v>
      </c>
      <c r="S8" s="7" t="e">
        <f>#REF!/1000000000000</f>
        <v>#REF!</v>
      </c>
      <c r="T8" s="7" t="e">
        <f>#REF!/1000000000000</f>
        <v>#REF!</v>
      </c>
      <c r="U8" s="7" t="e">
        <f>#REF!/1000000000000</f>
        <v>#REF!</v>
      </c>
      <c r="V8" s="7" t="e">
        <f>#REF!/1000000000000</f>
        <v>#REF!</v>
      </c>
      <c r="W8" s="7" t="e">
        <f>#REF!/1000000000000</f>
        <v>#REF!</v>
      </c>
      <c r="X8" s="7" t="e">
        <f>#REF!/1000000000000</f>
        <v>#REF!</v>
      </c>
      <c r="Y8" s="7" t="e">
        <f>#REF!/1000000000000</f>
        <v>#REF!</v>
      </c>
      <c r="Z8" s="7" t="e">
        <f>#REF!/1000000000000</f>
        <v>#REF!</v>
      </c>
      <c r="AA8" s="7" t="e">
        <f>#REF!/1000000000000</f>
        <v>#REF!</v>
      </c>
      <c r="AB8" s="7" t="e">
        <f>#REF!/1000000000000</f>
        <v>#REF!</v>
      </c>
    </row>
    <row r="9" spans="1:28" x14ac:dyDescent="0.3">
      <c r="A9" s="6" t="s">
        <v>32</v>
      </c>
      <c r="B9" s="6" t="s">
        <v>25</v>
      </c>
      <c r="C9" s="7" t="e">
        <f>#REF!/1000000000000</f>
        <v>#REF!</v>
      </c>
      <c r="D9" s="7" t="e">
        <f>#REF!/1000000000000</f>
        <v>#REF!</v>
      </c>
      <c r="E9" s="7" t="e">
        <f>#REF!/1000000000000</f>
        <v>#REF!</v>
      </c>
      <c r="F9" s="7" t="e">
        <f>#REF!/1000000000000</f>
        <v>#REF!</v>
      </c>
      <c r="G9" s="7" t="e">
        <f>#REF!/1000000000000</f>
        <v>#REF!</v>
      </c>
      <c r="H9" s="7" t="e">
        <f>#REF!/1000000000000</f>
        <v>#REF!</v>
      </c>
      <c r="I9" s="7" t="e">
        <f>#REF!/1000000000000</f>
        <v>#REF!</v>
      </c>
      <c r="J9" s="7" t="e">
        <f>#REF!/1000000000000</f>
        <v>#REF!</v>
      </c>
      <c r="K9" s="7" t="e">
        <f>#REF!/1000000000000</f>
        <v>#REF!</v>
      </c>
      <c r="L9" s="7" t="e">
        <f>#REF!/1000000000000</f>
        <v>#REF!</v>
      </c>
      <c r="M9" s="7" t="e">
        <f>#REF!/1000000000000</f>
        <v>#REF!</v>
      </c>
      <c r="N9" s="7" t="e">
        <f>#REF!/1000000000000</f>
        <v>#REF!</v>
      </c>
      <c r="O9" s="7" t="e">
        <f>#REF!/1000000000000</f>
        <v>#REF!</v>
      </c>
      <c r="P9" s="7" t="e">
        <f>#REF!/1000000000000</f>
        <v>#REF!</v>
      </c>
      <c r="Q9" s="7" t="e">
        <f>#REF!/1000000000000</f>
        <v>#REF!</v>
      </c>
      <c r="R9" s="7" t="e">
        <f>#REF!/1000000000000</f>
        <v>#REF!</v>
      </c>
      <c r="S9" s="7" t="e">
        <f>#REF!/1000000000000</f>
        <v>#REF!</v>
      </c>
      <c r="T9" s="7" t="e">
        <f>#REF!/1000000000000</f>
        <v>#REF!</v>
      </c>
      <c r="U9" s="7" t="e">
        <f>#REF!/1000000000000</f>
        <v>#REF!</v>
      </c>
      <c r="V9" s="7" t="e">
        <f>#REF!/1000000000000</f>
        <v>#REF!</v>
      </c>
      <c r="W9" s="7" t="e">
        <f>#REF!/1000000000000</f>
        <v>#REF!</v>
      </c>
      <c r="X9" s="7" t="e">
        <f>#REF!/1000000000000</f>
        <v>#REF!</v>
      </c>
      <c r="Y9" s="7" t="e">
        <f>#REF!/1000000000000</f>
        <v>#REF!</v>
      </c>
      <c r="Z9" s="7" t="e">
        <f>#REF!/1000000000000</f>
        <v>#REF!</v>
      </c>
      <c r="AA9" s="7" t="e">
        <f>#REF!/1000000000000</f>
        <v>#REF!</v>
      </c>
      <c r="AB9" s="7" t="e">
        <f>#REF!/1000000000000</f>
        <v>#REF!</v>
      </c>
    </row>
    <row r="10" spans="1:28" x14ac:dyDescent="0.3">
      <c r="A10" s="6" t="s">
        <v>33</v>
      </c>
      <c r="B10" s="6" t="s">
        <v>25</v>
      </c>
      <c r="C10" s="7" t="e">
        <f>#REF!/1000000000000</f>
        <v>#REF!</v>
      </c>
      <c r="D10" s="7" t="e">
        <f>#REF!/1000000000000</f>
        <v>#REF!</v>
      </c>
      <c r="E10" s="7" t="e">
        <f>#REF!/1000000000000</f>
        <v>#REF!</v>
      </c>
      <c r="F10" s="7" t="e">
        <f>#REF!/1000000000000</f>
        <v>#REF!</v>
      </c>
      <c r="G10" s="7" t="e">
        <f>#REF!/1000000000000</f>
        <v>#REF!</v>
      </c>
      <c r="H10" s="7" t="e">
        <f>#REF!/1000000000000</f>
        <v>#REF!</v>
      </c>
      <c r="I10" s="7" t="e">
        <f>#REF!/1000000000000</f>
        <v>#REF!</v>
      </c>
      <c r="J10" s="7" t="e">
        <f>#REF!/1000000000000</f>
        <v>#REF!</v>
      </c>
      <c r="K10" s="7" t="e">
        <f>#REF!/1000000000000</f>
        <v>#REF!</v>
      </c>
      <c r="L10" s="7" t="e">
        <f>#REF!/1000000000000</f>
        <v>#REF!</v>
      </c>
      <c r="M10" s="7" t="e">
        <f>#REF!/1000000000000</f>
        <v>#REF!</v>
      </c>
      <c r="N10" s="7" t="e">
        <f>#REF!/1000000000000</f>
        <v>#REF!</v>
      </c>
      <c r="O10" s="7" t="e">
        <f>#REF!/1000000000000</f>
        <v>#REF!</v>
      </c>
      <c r="P10" s="7" t="e">
        <f>#REF!/1000000000000</f>
        <v>#REF!</v>
      </c>
      <c r="Q10" s="7" t="e">
        <f>#REF!/1000000000000</f>
        <v>#REF!</v>
      </c>
      <c r="R10" s="7" t="e">
        <f>#REF!/1000000000000</f>
        <v>#REF!</v>
      </c>
      <c r="S10" s="7" t="e">
        <f>#REF!/1000000000000</f>
        <v>#REF!</v>
      </c>
      <c r="T10" s="7" t="e">
        <f>#REF!/1000000000000</f>
        <v>#REF!</v>
      </c>
      <c r="U10" s="7" t="e">
        <f>#REF!/1000000000000</f>
        <v>#REF!</v>
      </c>
      <c r="V10" s="7" t="e">
        <f>#REF!/1000000000000</f>
        <v>#REF!</v>
      </c>
      <c r="W10" s="7" t="e">
        <f>#REF!/1000000000000</f>
        <v>#REF!</v>
      </c>
      <c r="X10" s="7" t="e">
        <f>#REF!/1000000000000</f>
        <v>#REF!</v>
      </c>
      <c r="Y10" s="7" t="e">
        <f>#REF!/1000000000000</f>
        <v>#REF!</v>
      </c>
      <c r="Z10" s="7" t="e">
        <f>#REF!/1000000000000</f>
        <v>#REF!</v>
      </c>
      <c r="AA10" s="7" t="e">
        <f>#REF!/1000000000000</f>
        <v>#REF!</v>
      </c>
      <c r="AB10" s="7" t="e">
        <f>#REF!/1000000000000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zoomScale="90" zoomScaleNormal="90" workbookViewId="0">
      <selection activeCell="C28" sqref="C28"/>
    </sheetView>
  </sheetViews>
  <sheetFormatPr baseColWidth="10" defaultRowHeight="14.4" x14ac:dyDescent="0.3"/>
  <cols>
    <col min="1" max="1" width="13.77734375" customWidth="1"/>
    <col min="2" max="2" width="22.5546875" customWidth="1"/>
    <col min="3" max="11" width="25.5546875" customWidth="1"/>
  </cols>
  <sheetData>
    <row r="1" spans="1:11" x14ac:dyDescent="0.3">
      <c r="A1" s="3" t="s">
        <v>4</v>
      </c>
      <c r="B1" s="3" t="s">
        <v>5</v>
      </c>
      <c r="C1" s="4">
        <v>2020</v>
      </c>
      <c r="D1" s="4">
        <v>2025</v>
      </c>
      <c r="E1" s="4">
        <v>2030</v>
      </c>
      <c r="F1" s="4">
        <v>2035</v>
      </c>
      <c r="G1" s="4">
        <v>2040</v>
      </c>
      <c r="H1" s="4">
        <v>2045</v>
      </c>
      <c r="I1" s="4">
        <v>2050</v>
      </c>
      <c r="J1" s="4">
        <v>2055</v>
      </c>
      <c r="K1" s="4">
        <v>2060</v>
      </c>
    </row>
    <row r="2" spans="1:11" x14ac:dyDescent="0.3">
      <c r="A2" s="2" t="s">
        <v>3</v>
      </c>
      <c r="B2" s="43" t="s">
        <v>39</v>
      </c>
      <c r="C2" s="5" t="e">
        <f>#REF!/1000000</f>
        <v>#REF!</v>
      </c>
      <c r="D2" s="5" t="e">
        <f>#REF!/1000000</f>
        <v>#REF!</v>
      </c>
      <c r="E2" s="5" t="e">
        <f>#REF!/1000000</f>
        <v>#REF!</v>
      </c>
      <c r="F2" s="5" t="e">
        <f>#REF!/1000000</f>
        <v>#REF!</v>
      </c>
      <c r="G2" s="5" t="e">
        <f>#REF!/1000000</f>
        <v>#REF!</v>
      </c>
      <c r="H2" s="5" t="e">
        <f>#REF!/1000000</f>
        <v>#REF!</v>
      </c>
      <c r="I2" s="5" t="e">
        <f>#REF!/1000000</f>
        <v>#REF!</v>
      </c>
      <c r="J2" s="5" t="e">
        <f>#REF!/1000000</f>
        <v>#REF!</v>
      </c>
      <c r="K2" s="5" t="e">
        <f>#REF!/1000000</f>
        <v>#REF!</v>
      </c>
    </row>
    <row r="3" spans="1:11" x14ac:dyDescent="0.3">
      <c r="A3" s="2" t="s">
        <v>3</v>
      </c>
      <c r="B3" s="43" t="s">
        <v>40</v>
      </c>
      <c r="C3" s="5" t="e">
        <f>#REF!/1000000</f>
        <v>#REF!</v>
      </c>
      <c r="D3" s="5" t="e">
        <f>#REF!/1000000</f>
        <v>#REF!</v>
      </c>
      <c r="E3" s="5" t="e">
        <f>#REF!/1000000</f>
        <v>#REF!</v>
      </c>
      <c r="F3" s="5" t="e">
        <f>#REF!/1000000</f>
        <v>#REF!</v>
      </c>
      <c r="G3" s="5" t="e">
        <f>#REF!/1000000</f>
        <v>#REF!</v>
      </c>
      <c r="H3" s="5" t="e">
        <f>#REF!/1000000</f>
        <v>#REF!</v>
      </c>
      <c r="I3" s="5" t="e">
        <f>#REF!/1000000</f>
        <v>#REF!</v>
      </c>
      <c r="J3" s="5" t="e">
        <f>#REF!/1000000</f>
        <v>#REF!</v>
      </c>
      <c r="K3" s="5" t="e">
        <f>#REF!/1000000</f>
        <v>#REF!</v>
      </c>
    </row>
    <row r="4" spans="1:11" x14ac:dyDescent="0.3">
      <c r="A4" s="2" t="s">
        <v>3</v>
      </c>
      <c r="B4" s="43" t="s">
        <v>6</v>
      </c>
      <c r="C4" s="5" t="e">
        <f>#REF!/1000000</f>
        <v>#REF!</v>
      </c>
      <c r="D4" s="5" t="e">
        <f>#REF!/1000000</f>
        <v>#REF!</v>
      </c>
      <c r="E4" s="5" t="e">
        <f>#REF!/1000000</f>
        <v>#REF!</v>
      </c>
      <c r="F4" s="5" t="e">
        <f>#REF!/1000000</f>
        <v>#REF!</v>
      </c>
      <c r="G4" s="5" t="e">
        <f>#REF!/1000000</f>
        <v>#REF!</v>
      </c>
      <c r="H4" s="5" t="e">
        <f>#REF!/1000000</f>
        <v>#REF!</v>
      </c>
      <c r="I4" s="5" t="e">
        <f>#REF!/1000000</f>
        <v>#REF!</v>
      </c>
      <c r="J4" s="5" t="e">
        <f>#REF!/1000000</f>
        <v>#REF!</v>
      </c>
      <c r="K4" s="5" t="e">
        <f>#REF!/1000000</f>
        <v>#REF!</v>
      </c>
    </row>
    <row r="5" spans="1:11" x14ac:dyDescent="0.3">
      <c r="A5" s="2" t="s">
        <v>3</v>
      </c>
      <c r="B5" s="43" t="s">
        <v>0</v>
      </c>
      <c r="C5" s="5" t="e">
        <f>#REF!/1000000</f>
        <v>#REF!</v>
      </c>
      <c r="D5" s="5" t="e">
        <f>#REF!/1000000</f>
        <v>#REF!</v>
      </c>
      <c r="E5" s="5" t="e">
        <f>#REF!/1000000</f>
        <v>#REF!</v>
      </c>
      <c r="F5" s="5" t="e">
        <f>#REF!/1000000</f>
        <v>#REF!</v>
      </c>
      <c r="G5" s="5" t="e">
        <f>#REF!/1000000</f>
        <v>#REF!</v>
      </c>
      <c r="H5" s="5" t="e">
        <f>#REF!/1000000</f>
        <v>#REF!</v>
      </c>
      <c r="I5" s="5" t="e">
        <f>#REF!/1000000</f>
        <v>#REF!</v>
      </c>
      <c r="J5" s="5" t="e">
        <f>#REF!/1000000</f>
        <v>#REF!</v>
      </c>
      <c r="K5" s="5" t="e">
        <f>#REF!/1000000</f>
        <v>#REF!</v>
      </c>
    </row>
    <row r="6" spans="1:11" x14ac:dyDescent="0.3">
      <c r="A6" s="2" t="s">
        <v>3</v>
      </c>
      <c r="B6" s="43" t="s">
        <v>7</v>
      </c>
      <c r="C6" s="5" t="e">
        <f>#REF!/1000000</f>
        <v>#REF!</v>
      </c>
      <c r="D6" s="5" t="e">
        <f>#REF!/1000000</f>
        <v>#REF!</v>
      </c>
      <c r="E6" s="5" t="e">
        <f>#REF!/1000000</f>
        <v>#REF!</v>
      </c>
      <c r="F6" s="5" t="e">
        <f>#REF!/1000000</f>
        <v>#REF!</v>
      </c>
      <c r="G6" s="5" t="e">
        <f>#REF!/1000000</f>
        <v>#REF!</v>
      </c>
      <c r="H6" s="5" t="e">
        <f>#REF!/1000000</f>
        <v>#REF!</v>
      </c>
      <c r="I6" s="5" t="e">
        <f>#REF!/1000000</f>
        <v>#REF!</v>
      </c>
      <c r="J6" s="5" t="e">
        <f>#REF!/1000000</f>
        <v>#REF!</v>
      </c>
      <c r="K6" s="5" t="e">
        <f>#REF!/1000000</f>
        <v>#REF!</v>
      </c>
    </row>
    <row r="7" spans="1:11" x14ac:dyDescent="0.3">
      <c r="A7" s="2" t="s">
        <v>3</v>
      </c>
      <c r="B7" s="43" t="s">
        <v>41</v>
      </c>
      <c r="C7" s="5" t="e">
        <f>#REF!/1000000</f>
        <v>#REF!</v>
      </c>
      <c r="D7" s="5" t="e">
        <f>#REF!/1000000</f>
        <v>#REF!</v>
      </c>
      <c r="E7" s="5" t="e">
        <f>#REF!/1000000</f>
        <v>#REF!</v>
      </c>
      <c r="F7" s="5" t="e">
        <f>#REF!/1000000</f>
        <v>#REF!</v>
      </c>
      <c r="G7" s="5" t="e">
        <f>#REF!/1000000</f>
        <v>#REF!</v>
      </c>
      <c r="H7" s="5" t="e">
        <f>#REF!/1000000</f>
        <v>#REF!</v>
      </c>
      <c r="I7" s="5" t="e">
        <f>#REF!/1000000</f>
        <v>#REF!</v>
      </c>
      <c r="J7" s="5" t="e">
        <f>#REF!/1000000</f>
        <v>#REF!</v>
      </c>
      <c r="K7" s="5" t="e">
        <f>#REF!/1000000</f>
        <v>#REF!</v>
      </c>
    </row>
    <row r="8" spans="1:11" x14ac:dyDescent="0.3">
      <c r="A8" s="2" t="s">
        <v>3</v>
      </c>
      <c r="B8" s="43" t="s">
        <v>8</v>
      </c>
      <c r="C8" s="5" t="e">
        <f>#REF!/1000000</f>
        <v>#REF!</v>
      </c>
      <c r="D8" s="5" t="e">
        <f>#REF!/1000000</f>
        <v>#REF!</v>
      </c>
      <c r="E8" s="5" t="e">
        <f>#REF!/1000000</f>
        <v>#REF!</v>
      </c>
      <c r="F8" s="5" t="e">
        <f>#REF!/1000000</f>
        <v>#REF!</v>
      </c>
      <c r="G8" s="5" t="e">
        <f>#REF!/1000000</f>
        <v>#REF!</v>
      </c>
      <c r="H8" s="5" t="e">
        <f>#REF!/1000000</f>
        <v>#REF!</v>
      </c>
      <c r="I8" s="5" t="e">
        <f>#REF!/1000000</f>
        <v>#REF!</v>
      </c>
      <c r="J8" s="5" t="e">
        <f>#REF!/1000000</f>
        <v>#REF!</v>
      </c>
      <c r="K8" s="5" t="e">
        <f>#REF!/1000000</f>
        <v>#REF!</v>
      </c>
    </row>
    <row r="9" spans="1:11" x14ac:dyDescent="0.3">
      <c r="A9" s="2" t="s">
        <v>3</v>
      </c>
      <c r="B9" s="43" t="s">
        <v>42</v>
      </c>
      <c r="C9" s="5" t="e">
        <f>#REF!/1000000</f>
        <v>#REF!</v>
      </c>
      <c r="D9" s="5" t="e">
        <f>#REF!/1000000</f>
        <v>#REF!</v>
      </c>
      <c r="E9" s="5" t="e">
        <f>#REF!/1000000</f>
        <v>#REF!</v>
      </c>
      <c r="F9" s="5" t="e">
        <f>#REF!/1000000</f>
        <v>#REF!</v>
      </c>
      <c r="G9" s="5" t="e">
        <f>#REF!/1000000</f>
        <v>#REF!</v>
      </c>
      <c r="H9" s="5" t="e">
        <f>#REF!/1000000</f>
        <v>#REF!</v>
      </c>
      <c r="I9" s="5" t="e">
        <f>#REF!/1000000</f>
        <v>#REF!</v>
      </c>
      <c r="J9" s="5" t="e">
        <f>#REF!/1000000</f>
        <v>#REF!</v>
      </c>
      <c r="K9" s="5" t="e">
        <f>#REF!/1000000</f>
        <v>#REF!</v>
      </c>
    </row>
    <row r="10" spans="1:11" x14ac:dyDescent="0.3">
      <c r="A10" s="2" t="s">
        <v>3</v>
      </c>
      <c r="B10" s="43" t="s">
        <v>1</v>
      </c>
      <c r="C10" s="5" t="e">
        <f>#REF!/1000000</f>
        <v>#REF!</v>
      </c>
      <c r="D10" s="5" t="e">
        <f>#REF!/1000000</f>
        <v>#REF!</v>
      </c>
      <c r="E10" s="5" t="e">
        <f>#REF!/1000000</f>
        <v>#REF!</v>
      </c>
      <c r="F10" s="5" t="e">
        <f>#REF!/1000000</f>
        <v>#REF!</v>
      </c>
      <c r="G10" s="5" t="e">
        <f>#REF!/1000000</f>
        <v>#REF!</v>
      </c>
      <c r="H10" s="5" t="e">
        <f>#REF!/1000000</f>
        <v>#REF!</v>
      </c>
      <c r="I10" s="5" t="e">
        <f>#REF!/1000000</f>
        <v>#REF!</v>
      </c>
      <c r="J10" s="5" t="e">
        <f>#REF!/1000000</f>
        <v>#REF!</v>
      </c>
      <c r="K10" s="5" t="e">
        <f>#REF!/1000000</f>
        <v>#REF!</v>
      </c>
    </row>
    <row r="11" spans="1:11" x14ac:dyDescent="0.3">
      <c r="A11" s="2" t="s">
        <v>3</v>
      </c>
      <c r="B11" s="43" t="s">
        <v>43</v>
      </c>
      <c r="C11" s="5" t="e">
        <f>#REF!/1000000</f>
        <v>#REF!</v>
      </c>
      <c r="D11" s="5" t="e">
        <f>#REF!/1000000</f>
        <v>#REF!</v>
      </c>
      <c r="E11" s="5" t="e">
        <f>#REF!/1000000</f>
        <v>#REF!</v>
      </c>
      <c r="F11" s="5" t="e">
        <f>#REF!/1000000</f>
        <v>#REF!</v>
      </c>
      <c r="G11" s="5" t="e">
        <f>#REF!/1000000</f>
        <v>#REF!</v>
      </c>
      <c r="H11" s="5" t="e">
        <f>#REF!/1000000</f>
        <v>#REF!</v>
      </c>
      <c r="I11" s="5" t="e">
        <f>#REF!/1000000</f>
        <v>#REF!</v>
      </c>
      <c r="J11" s="5" t="e">
        <f>#REF!/1000000</f>
        <v>#REF!</v>
      </c>
      <c r="K11" s="5" t="e">
        <f>#REF!/1000000</f>
        <v>#REF!</v>
      </c>
    </row>
    <row r="12" spans="1:11" x14ac:dyDescent="0.3">
      <c r="A12" s="2" t="s">
        <v>3</v>
      </c>
      <c r="B12" s="43" t="s">
        <v>9</v>
      </c>
      <c r="C12" s="5" t="e">
        <f>#REF!/1000000</f>
        <v>#REF!</v>
      </c>
      <c r="D12" s="5" t="e">
        <f>#REF!/1000000</f>
        <v>#REF!</v>
      </c>
      <c r="E12" s="5" t="e">
        <f>#REF!/1000000</f>
        <v>#REF!</v>
      </c>
      <c r="F12" s="5" t="e">
        <f>#REF!/1000000</f>
        <v>#REF!</v>
      </c>
      <c r="G12" s="5" t="e">
        <f>#REF!/1000000</f>
        <v>#REF!</v>
      </c>
      <c r="H12" s="5" t="e">
        <f>#REF!/1000000</f>
        <v>#REF!</v>
      </c>
      <c r="I12" s="5" t="e">
        <f>#REF!/1000000</f>
        <v>#REF!</v>
      </c>
      <c r="J12" s="5" t="e">
        <f>#REF!/1000000</f>
        <v>#REF!</v>
      </c>
      <c r="K12" s="5" t="e">
        <f>#REF!/1000000</f>
        <v>#REF!</v>
      </c>
    </row>
    <row r="13" spans="1:11" x14ac:dyDescent="0.3">
      <c r="A13" s="2" t="s">
        <v>3</v>
      </c>
      <c r="B13" s="43" t="s">
        <v>44</v>
      </c>
      <c r="C13" s="5" t="e">
        <f>#REF!/1000000</f>
        <v>#REF!</v>
      </c>
      <c r="D13" s="5" t="e">
        <f>#REF!/1000000</f>
        <v>#REF!</v>
      </c>
      <c r="E13" s="5" t="e">
        <f>#REF!/1000000</f>
        <v>#REF!</v>
      </c>
      <c r="F13" s="5" t="e">
        <f>#REF!/1000000</f>
        <v>#REF!</v>
      </c>
      <c r="G13" s="5" t="e">
        <f>#REF!/1000000</f>
        <v>#REF!</v>
      </c>
      <c r="H13" s="5" t="e">
        <f>#REF!/1000000</f>
        <v>#REF!</v>
      </c>
      <c r="I13" s="5" t="e">
        <f>#REF!/1000000</f>
        <v>#REF!</v>
      </c>
      <c r="J13" s="5" t="e">
        <f>#REF!/1000000</f>
        <v>#REF!</v>
      </c>
      <c r="K13" s="5" t="e">
        <f>#REF!/1000000</f>
        <v>#REF!</v>
      </c>
    </row>
    <row r="14" spans="1:11" x14ac:dyDescent="0.3">
      <c r="A14" s="2" t="s">
        <v>3</v>
      </c>
      <c r="B14" s="43" t="s">
        <v>45</v>
      </c>
      <c r="C14" s="5" t="e">
        <f>#REF!/1000000</f>
        <v>#REF!</v>
      </c>
      <c r="D14" s="5" t="e">
        <f>#REF!/1000000</f>
        <v>#REF!</v>
      </c>
      <c r="E14" s="5" t="e">
        <f>#REF!/1000000</f>
        <v>#REF!</v>
      </c>
      <c r="F14" s="5" t="e">
        <f>#REF!/1000000</f>
        <v>#REF!</v>
      </c>
      <c r="G14" s="5" t="e">
        <f>#REF!/1000000</f>
        <v>#REF!</v>
      </c>
      <c r="H14" s="5" t="e">
        <f>#REF!/1000000</f>
        <v>#REF!</v>
      </c>
      <c r="I14" s="5" t="e">
        <f>#REF!/1000000</f>
        <v>#REF!</v>
      </c>
      <c r="J14" s="5" t="e">
        <f>#REF!/1000000</f>
        <v>#REF!</v>
      </c>
      <c r="K14" s="5" t="e">
        <f>#REF!/1000000</f>
        <v>#REF!</v>
      </c>
    </row>
    <row r="15" spans="1:11" x14ac:dyDescent="0.3">
      <c r="A15" s="2" t="s">
        <v>3</v>
      </c>
      <c r="B15" s="43" t="s">
        <v>2</v>
      </c>
      <c r="C15" s="5" t="e">
        <f>#REF!/1000000</f>
        <v>#REF!</v>
      </c>
      <c r="D15" s="5" t="e">
        <f>#REF!/1000000</f>
        <v>#REF!</v>
      </c>
      <c r="E15" s="5" t="e">
        <f>#REF!/1000000</f>
        <v>#REF!</v>
      </c>
      <c r="F15" s="5" t="e">
        <f>#REF!/1000000</f>
        <v>#REF!</v>
      </c>
      <c r="G15" s="5" t="e">
        <f>#REF!/1000000</f>
        <v>#REF!</v>
      </c>
      <c r="H15" s="5" t="e">
        <f>#REF!/1000000</f>
        <v>#REF!</v>
      </c>
      <c r="I15" s="5" t="e">
        <f>#REF!/1000000</f>
        <v>#REF!</v>
      </c>
      <c r="J15" s="5" t="e">
        <f>#REF!/1000000</f>
        <v>#REF!</v>
      </c>
      <c r="K15" s="5" t="e">
        <f>#REF!/1000000</f>
        <v>#REF!</v>
      </c>
    </row>
    <row r="16" spans="1:11" x14ac:dyDescent="0.3">
      <c r="A16" s="2" t="s">
        <v>3</v>
      </c>
      <c r="B16" s="43" t="s">
        <v>10</v>
      </c>
      <c r="C16" s="5" t="e">
        <f>#REF!/1000000</f>
        <v>#REF!</v>
      </c>
      <c r="D16" s="5" t="e">
        <f>#REF!/1000000</f>
        <v>#REF!</v>
      </c>
      <c r="E16" s="5" t="e">
        <f>#REF!/1000000</f>
        <v>#REF!</v>
      </c>
      <c r="F16" s="5" t="e">
        <f>#REF!/1000000</f>
        <v>#REF!</v>
      </c>
      <c r="G16" s="5" t="e">
        <f>#REF!/1000000</f>
        <v>#REF!</v>
      </c>
      <c r="H16" s="5" t="e">
        <f>#REF!/1000000</f>
        <v>#REF!</v>
      </c>
      <c r="I16" s="5" t="e">
        <f>#REF!/1000000</f>
        <v>#REF!</v>
      </c>
      <c r="J16" s="5" t="e">
        <f>#REF!/1000000</f>
        <v>#REF!</v>
      </c>
      <c r="K16" s="5" t="e">
        <f>#REF!/1000000</f>
        <v>#REF!</v>
      </c>
    </row>
    <row r="17" spans="1:11" x14ac:dyDescent="0.3">
      <c r="A17" s="2" t="s">
        <v>3</v>
      </c>
      <c r="B17" s="43" t="s">
        <v>11</v>
      </c>
      <c r="C17" s="5" t="e">
        <f>#REF!/1000000</f>
        <v>#REF!</v>
      </c>
      <c r="D17" s="5" t="e">
        <f>#REF!/1000000</f>
        <v>#REF!</v>
      </c>
      <c r="E17" s="5" t="e">
        <f>#REF!/1000000</f>
        <v>#REF!</v>
      </c>
      <c r="F17" s="5" t="e">
        <f>#REF!/1000000</f>
        <v>#REF!</v>
      </c>
      <c r="G17" s="5" t="e">
        <f>#REF!/1000000</f>
        <v>#REF!</v>
      </c>
      <c r="H17" s="5" t="e">
        <f>#REF!/1000000</f>
        <v>#REF!</v>
      </c>
      <c r="I17" s="5" t="e">
        <f>#REF!/1000000</f>
        <v>#REF!</v>
      </c>
      <c r="J17" s="5" t="e">
        <f>#REF!/1000000</f>
        <v>#REF!</v>
      </c>
      <c r="K17" s="5" t="e">
        <f>#REF!/1000000</f>
        <v>#REF!</v>
      </c>
    </row>
    <row r="18" spans="1:11" x14ac:dyDescent="0.3">
      <c r="A18" s="2" t="s">
        <v>3</v>
      </c>
      <c r="B18" s="43" t="s">
        <v>12</v>
      </c>
      <c r="C18" s="5" t="e">
        <f>#REF!/1000000</f>
        <v>#REF!</v>
      </c>
      <c r="D18" s="5" t="e">
        <f>#REF!/1000000</f>
        <v>#REF!</v>
      </c>
      <c r="E18" s="5" t="e">
        <f>#REF!/1000000</f>
        <v>#REF!</v>
      </c>
      <c r="F18" s="5" t="e">
        <f>#REF!/1000000</f>
        <v>#REF!</v>
      </c>
      <c r="G18" s="5" t="e">
        <f>#REF!/1000000</f>
        <v>#REF!</v>
      </c>
      <c r="H18" s="5" t="e">
        <f>#REF!/1000000</f>
        <v>#REF!</v>
      </c>
      <c r="I18" s="5" t="e">
        <f>#REF!/1000000</f>
        <v>#REF!</v>
      </c>
      <c r="J18" s="5" t="e">
        <f>#REF!/1000000</f>
        <v>#REF!</v>
      </c>
      <c r="K18" s="5" t="e">
        <f>#REF!/1000000</f>
        <v>#REF!</v>
      </c>
    </row>
    <row r="19" spans="1:11" x14ac:dyDescent="0.3">
      <c r="A19" s="2" t="s">
        <v>3</v>
      </c>
      <c r="B19" s="43" t="s">
        <v>13</v>
      </c>
      <c r="C19" s="5" t="e">
        <f>#REF!/1000000</f>
        <v>#REF!</v>
      </c>
      <c r="D19" s="5" t="e">
        <f>#REF!/1000000</f>
        <v>#REF!</v>
      </c>
      <c r="E19" s="5" t="e">
        <f>#REF!/1000000</f>
        <v>#REF!</v>
      </c>
      <c r="F19" s="5" t="e">
        <f>#REF!/1000000</f>
        <v>#REF!</v>
      </c>
      <c r="G19" s="5" t="e">
        <f>#REF!/1000000</f>
        <v>#REF!</v>
      </c>
      <c r="H19" s="5" t="e">
        <f>#REF!/1000000</f>
        <v>#REF!</v>
      </c>
      <c r="I19" s="5" t="e">
        <f>#REF!/1000000</f>
        <v>#REF!</v>
      </c>
      <c r="J19" s="5" t="e">
        <f>#REF!/1000000</f>
        <v>#REF!</v>
      </c>
      <c r="K19" s="5" t="e">
        <f>#REF!/1000000</f>
        <v>#REF!</v>
      </c>
    </row>
    <row r="20" spans="1:11" x14ac:dyDescent="0.3">
      <c r="A20" s="2" t="s">
        <v>3</v>
      </c>
      <c r="B20" s="43" t="s">
        <v>46</v>
      </c>
      <c r="C20" s="5" t="e">
        <f>#REF!/1000000</f>
        <v>#REF!</v>
      </c>
      <c r="D20" s="5" t="e">
        <f>#REF!/1000000</f>
        <v>#REF!</v>
      </c>
      <c r="E20" s="5" t="e">
        <f>#REF!/1000000</f>
        <v>#REF!</v>
      </c>
      <c r="F20" s="5" t="e">
        <f>#REF!/1000000</f>
        <v>#REF!</v>
      </c>
      <c r="G20" s="5" t="e">
        <f>#REF!/1000000</f>
        <v>#REF!</v>
      </c>
      <c r="H20" s="5" t="e">
        <f>#REF!/1000000</f>
        <v>#REF!</v>
      </c>
      <c r="I20" s="5" t="e">
        <f>#REF!/1000000</f>
        <v>#REF!</v>
      </c>
      <c r="J20" s="5" t="e">
        <f>#REF!/1000000</f>
        <v>#REF!</v>
      </c>
      <c r="K20" s="5" t="e">
        <f>#REF!/1000000</f>
        <v>#REF!</v>
      </c>
    </row>
    <row r="21" spans="1:11" x14ac:dyDescent="0.3">
      <c r="A21" s="2" t="s">
        <v>3</v>
      </c>
      <c r="B21" s="43" t="s">
        <v>14</v>
      </c>
      <c r="C21" s="5" t="e">
        <f>#REF!/1000000</f>
        <v>#REF!</v>
      </c>
      <c r="D21" s="5" t="e">
        <f>#REF!/1000000</f>
        <v>#REF!</v>
      </c>
      <c r="E21" s="5" t="e">
        <f>#REF!/1000000</f>
        <v>#REF!</v>
      </c>
      <c r="F21" s="5" t="e">
        <f>#REF!/1000000</f>
        <v>#REF!</v>
      </c>
      <c r="G21" s="5" t="e">
        <f>#REF!/1000000</f>
        <v>#REF!</v>
      </c>
      <c r="H21" s="5" t="e">
        <f>#REF!/1000000</f>
        <v>#REF!</v>
      </c>
      <c r="I21" s="5" t="e">
        <f>#REF!/1000000</f>
        <v>#REF!</v>
      </c>
      <c r="J21" s="5" t="e">
        <f>#REF!/1000000</f>
        <v>#REF!</v>
      </c>
      <c r="K21" s="5" t="e">
        <f>#REF!/1000000</f>
        <v>#REF!</v>
      </c>
    </row>
    <row r="22" spans="1:11" x14ac:dyDescent="0.3">
      <c r="A22" s="2" t="s">
        <v>3</v>
      </c>
      <c r="B22" s="43" t="s">
        <v>15</v>
      </c>
      <c r="C22" s="5" t="e">
        <f>#REF!/1000000</f>
        <v>#REF!</v>
      </c>
      <c r="D22" s="5" t="e">
        <f>#REF!/1000000</f>
        <v>#REF!</v>
      </c>
      <c r="E22" s="5" t="e">
        <f>#REF!/1000000</f>
        <v>#REF!</v>
      </c>
      <c r="F22" s="5" t="e">
        <f>#REF!/1000000</f>
        <v>#REF!</v>
      </c>
      <c r="G22" s="5" t="e">
        <f>#REF!/1000000</f>
        <v>#REF!</v>
      </c>
      <c r="H22" s="5" t="e">
        <f>#REF!/1000000</f>
        <v>#REF!</v>
      </c>
      <c r="I22" s="5" t="e">
        <f>#REF!/1000000</f>
        <v>#REF!</v>
      </c>
      <c r="J22" s="5" t="e">
        <f>#REF!/1000000</f>
        <v>#REF!</v>
      </c>
      <c r="K22" s="5" t="e">
        <f>#REF!/1000000</f>
        <v>#REF!</v>
      </c>
    </row>
    <row r="23" spans="1:11" x14ac:dyDescent="0.3">
      <c r="A23" s="2" t="s">
        <v>3</v>
      </c>
      <c r="B23" s="43" t="s">
        <v>55</v>
      </c>
      <c r="C23" s="5" t="e">
        <f>#REF!/1000000</f>
        <v>#REF!</v>
      </c>
      <c r="D23" s="5" t="e">
        <f>#REF!/1000000</f>
        <v>#REF!</v>
      </c>
      <c r="E23" s="5" t="e">
        <f>#REF!/1000000</f>
        <v>#REF!</v>
      </c>
      <c r="F23" s="5" t="e">
        <f>#REF!/1000000</f>
        <v>#REF!</v>
      </c>
      <c r="G23" s="5" t="e">
        <f>#REF!/1000000</f>
        <v>#REF!</v>
      </c>
      <c r="H23" s="5" t="e">
        <f>#REF!/1000000</f>
        <v>#REF!</v>
      </c>
      <c r="I23" s="5" t="e">
        <f>#REF!/1000000</f>
        <v>#REF!</v>
      </c>
      <c r="J23" s="5" t="e">
        <f>#REF!/1000000</f>
        <v>#REF!</v>
      </c>
      <c r="K23" s="5" t="e">
        <f>#REF!/1000000</f>
        <v>#REF!</v>
      </c>
    </row>
    <row r="24" spans="1:11" x14ac:dyDescent="0.3">
      <c r="A24" s="2" t="s">
        <v>3</v>
      </c>
      <c r="B24" s="43" t="s">
        <v>16</v>
      </c>
      <c r="C24" s="5" t="e">
        <f>#REF!/1000000</f>
        <v>#REF!</v>
      </c>
      <c r="D24" s="5" t="e">
        <f>#REF!/1000000</f>
        <v>#REF!</v>
      </c>
      <c r="E24" s="5" t="e">
        <f>#REF!/1000000</f>
        <v>#REF!</v>
      </c>
      <c r="F24" s="5" t="e">
        <f>#REF!/1000000</f>
        <v>#REF!</v>
      </c>
      <c r="G24" s="5" t="e">
        <f>#REF!/1000000</f>
        <v>#REF!</v>
      </c>
      <c r="H24" s="5" t="e">
        <f>#REF!/1000000</f>
        <v>#REF!</v>
      </c>
      <c r="I24" s="5" t="e">
        <f>#REF!/1000000</f>
        <v>#REF!</v>
      </c>
      <c r="J24" s="5" t="e">
        <f>#REF!/1000000</f>
        <v>#REF!</v>
      </c>
      <c r="K24" s="5" t="e">
        <f>#REF!/1000000</f>
        <v>#REF!</v>
      </c>
    </row>
    <row r="25" spans="1:11" x14ac:dyDescent="0.3">
      <c r="A25" s="2" t="s">
        <v>3</v>
      </c>
      <c r="B25" s="43" t="s">
        <v>17</v>
      </c>
      <c r="C25" s="5" t="e">
        <f>#REF!/1000000</f>
        <v>#REF!</v>
      </c>
      <c r="D25" s="5" t="e">
        <f>#REF!/1000000</f>
        <v>#REF!</v>
      </c>
      <c r="E25" s="5" t="e">
        <f>#REF!/1000000</f>
        <v>#REF!</v>
      </c>
      <c r="F25" s="5" t="e">
        <f>#REF!/1000000</f>
        <v>#REF!</v>
      </c>
      <c r="G25" s="5" t="e">
        <f>#REF!/1000000</f>
        <v>#REF!</v>
      </c>
      <c r="H25" s="5" t="e">
        <f>#REF!/1000000</f>
        <v>#REF!</v>
      </c>
      <c r="I25" s="5" t="e">
        <f>#REF!/1000000</f>
        <v>#REF!</v>
      </c>
      <c r="J25" s="5" t="e">
        <f>#REF!/1000000</f>
        <v>#REF!</v>
      </c>
      <c r="K25" s="5" t="e">
        <f>#REF!/1000000</f>
        <v>#REF!</v>
      </c>
    </row>
    <row r="26" spans="1:11" x14ac:dyDescent="0.3">
      <c r="A26" s="2" t="s">
        <v>3</v>
      </c>
      <c r="B26" s="43" t="s">
        <v>18</v>
      </c>
      <c r="C26" s="5" t="e">
        <f>#REF!/1000000</f>
        <v>#REF!</v>
      </c>
      <c r="D26" s="5" t="e">
        <f>#REF!/1000000</f>
        <v>#REF!</v>
      </c>
      <c r="E26" s="5" t="e">
        <f>#REF!/1000000</f>
        <v>#REF!</v>
      </c>
      <c r="F26" s="5" t="e">
        <f>#REF!/1000000</f>
        <v>#REF!</v>
      </c>
      <c r="G26" s="5" t="e">
        <f>#REF!/1000000</f>
        <v>#REF!</v>
      </c>
      <c r="H26" s="5" t="e">
        <f>#REF!/1000000</f>
        <v>#REF!</v>
      </c>
      <c r="I26" s="5" t="e">
        <f>#REF!/1000000</f>
        <v>#REF!</v>
      </c>
      <c r="J26" s="5" t="e">
        <f>#REF!/1000000</f>
        <v>#REF!</v>
      </c>
      <c r="K26" s="5" t="e">
        <f>#REF!/1000000</f>
        <v>#REF!</v>
      </c>
    </row>
    <row r="27" spans="1:11" x14ac:dyDescent="0.3">
      <c r="A27" s="2" t="s">
        <v>3</v>
      </c>
      <c r="B27" s="43" t="s">
        <v>19</v>
      </c>
      <c r="C27" s="5" t="e">
        <f>#REF!/1000000</f>
        <v>#REF!</v>
      </c>
      <c r="D27" s="5" t="e">
        <f>#REF!/1000000</f>
        <v>#REF!</v>
      </c>
      <c r="E27" s="5" t="e">
        <f>#REF!/1000000</f>
        <v>#REF!</v>
      </c>
      <c r="F27" s="5" t="e">
        <f>#REF!/1000000</f>
        <v>#REF!</v>
      </c>
      <c r="G27" s="5" t="e">
        <f>#REF!/1000000</f>
        <v>#REF!</v>
      </c>
      <c r="H27" s="5" t="e">
        <f>#REF!/1000000</f>
        <v>#REF!</v>
      </c>
      <c r="I27" s="5" t="e">
        <f>#REF!/1000000</f>
        <v>#REF!</v>
      </c>
      <c r="J27" s="5" t="e">
        <f>#REF!/1000000</f>
        <v>#REF!</v>
      </c>
      <c r="K27" s="5" t="e">
        <f>#REF!/1000000</f>
        <v>#REF!</v>
      </c>
    </row>
    <row r="28" spans="1:11" x14ac:dyDescent="0.3">
      <c r="A28" s="2" t="s">
        <v>3</v>
      </c>
      <c r="B28" s="2" t="s">
        <v>60</v>
      </c>
      <c r="C28" s="5" t="e">
        <f>#REF!/1000000</f>
        <v>#REF!</v>
      </c>
      <c r="D28" s="5" t="e">
        <f>#REF!/1000000</f>
        <v>#REF!</v>
      </c>
      <c r="E28" s="5" t="e">
        <f>#REF!/1000000</f>
        <v>#REF!</v>
      </c>
      <c r="F28" s="5" t="e">
        <f>#REF!/1000000</f>
        <v>#REF!</v>
      </c>
      <c r="G28" s="5" t="e">
        <f>#REF!/1000000</f>
        <v>#REF!</v>
      </c>
      <c r="H28" s="5" t="e">
        <f>#REF!/1000000</f>
        <v>#REF!</v>
      </c>
      <c r="I28" s="5" t="e">
        <f>#REF!/1000000</f>
        <v>#REF!</v>
      </c>
      <c r="J28" s="5" t="e">
        <f>#REF!/1000000</f>
        <v>#REF!</v>
      </c>
      <c r="K28" s="5" t="e">
        <f>#REF!/1000000</f>
        <v>#REF!</v>
      </c>
    </row>
    <row r="29" spans="1:11" x14ac:dyDescent="0.3">
      <c r="A29" s="2" t="s">
        <v>3</v>
      </c>
      <c r="B29" s="2" t="s">
        <v>61</v>
      </c>
      <c r="C29" s="5" t="e">
        <f>#REF!/1000000</f>
        <v>#REF!</v>
      </c>
      <c r="D29" s="5" t="e">
        <f>#REF!/1000000</f>
        <v>#REF!</v>
      </c>
      <c r="E29" s="5" t="e">
        <f>#REF!/1000000</f>
        <v>#REF!</v>
      </c>
      <c r="F29" s="5" t="e">
        <f>#REF!/1000000</f>
        <v>#REF!</v>
      </c>
      <c r="G29" s="5" t="e">
        <f>#REF!/1000000</f>
        <v>#REF!</v>
      </c>
      <c r="H29" s="5" t="e">
        <f>#REF!/1000000</f>
        <v>#REF!</v>
      </c>
      <c r="I29" s="5" t="e">
        <f>#REF!/1000000</f>
        <v>#REF!</v>
      </c>
      <c r="J29" s="5" t="e">
        <f>#REF!/1000000</f>
        <v>#REF!</v>
      </c>
      <c r="K29" s="5" t="e">
        <f>#REF!/1000000</f>
        <v>#REF!</v>
      </c>
    </row>
    <row r="30" spans="1:11" x14ac:dyDescent="0.3">
      <c r="A30" s="2" t="s">
        <v>3</v>
      </c>
      <c r="B30" s="2" t="s">
        <v>47</v>
      </c>
      <c r="C30" s="5" t="e">
        <f>#REF!/1000000</f>
        <v>#REF!</v>
      </c>
      <c r="D30" s="5" t="e">
        <f>#REF!/1000000</f>
        <v>#REF!</v>
      </c>
      <c r="E30" s="5" t="e">
        <f>#REF!/1000000</f>
        <v>#REF!</v>
      </c>
      <c r="F30" s="5" t="e">
        <f>#REF!/1000000</f>
        <v>#REF!</v>
      </c>
      <c r="G30" s="5" t="e">
        <f>#REF!/1000000</f>
        <v>#REF!</v>
      </c>
      <c r="H30" s="5" t="e">
        <f>#REF!/1000000</f>
        <v>#REF!</v>
      </c>
      <c r="I30" s="5" t="e">
        <f>#REF!/1000000</f>
        <v>#REF!</v>
      </c>
      <c r="J30" s="5" t="e">
        <f>#REF!/1000000</f>
        <v>#REF!</v>
      </c>
      <c r="K30" s="5" t="e">
        <f>#REF!/1000000</f>
        <v>#REF!</v>
      </c>
    </row>
  </sheetData>
  <autoFilter ref="A1:B19" xr:uid="{00000000-0009-0000-0000-00000C000000}"/>
  <sortState xmlns:xlrd2="http://schemas.microsoft.com/office/spreadsheetml/2017/richdata2" ref="A2:K20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Investissements</vt:lpstr>
      <vt:lpstr>Production</vt:lpstr>
      <vt:lpstr>Consommation</vt:lpstr>
      <vt:lpstr>Echanges européens</vt:lpstr>
      <vt:lpstr>Ecrêtement</vt:lpstr>
      <vt:lpstr>Coûts marginaux</vt:lpstr>
      <vt:lpstr>Prod_TWh</vt:lpstr>
      <vt:lpstr>Installé_CAPA_MW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PARROUFFE Jean-Michel</cp:lastModifiedBy>
  <dcterms:created xsi:type="dcterms:W3CDTF">2018-01-17T09:01:20Z</dcterms:created>
  <dcterms:modified xsi:type="dcterms:W3CDTF">2023-01-18T16:31:21Z</dcterms:modified>
</cp:coreProperties>
</file>