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<sst xmlns="http://schemas.openxmlformats.org/spreadsheetml/2006/main" count="134" uniqueCount="112">
  <si>
    <t xml:space="preserve">CONFIGURACIÓN INTERNET PUNTO A PUNTO IPv4</t>
  </si>
  <si>
    <t xml:space="preserve">(MODIFICAR SOLO LOS CAMPOS GRISES)</t>
  </si>
  <si>
    <t xml:space="preserve">CONFIGURACIÓN INTERNET PUNTO A PUNTO</t>
  </si>
  <si>
    <t xml:space="preserve">COMANDOS</t>
  </si>
  <si>
    <r>
      <rPr>
        <u val="single"/>
        <sz val="11"/>
        <color rgb="FF808080"/>
        <rFont val="Calibri"/>
        <family val="2"/>
        <charset val="1"/>
      </rPr>
      <t xml:space="preserve">Direccionamiento </t>
    </r>
    <r>
      <rPr>
        <b val="true"/>
        <u val="single"/>
        <sz val="11"/>
        <color rgb="FF808080"/>
        <rFont val="Calibri"/>
        <family val="2"/>
        <charset val="1"/>
      </rPr>
      <t xml:space="preserve">ip invalido</t>
    </r>
    <r>
      <rPr>
        <u val="single"/>
        <sz val="11"/>
        <color rgb="FF808080"/>
        <rFont val="Calibri"/>
        <family val="2"/>
        <charset val="1"/>
      </rPr>
      <t xml:space="preserve">  mascara:</t>
    </r>
  </si>
  <si>
    <t xml:space="preserve">LIMO_MX960_0101
Anillos 4 – 5 - 6
FLOR_MX960_0101
Anillos 1 – 2 – 3
</t>
  </si>
  <si>
    <t xml:space="preserve">BRAS</t>
  </si>
  <si>
    <t xml:space="preserve">FLOR_MX960</t>
  </si>
  <si>
    <t xml:space="preserve">ssh jaamelines@10.32.40.148</t>
  </si>
  <si>
    <t xml:space="preserve">Crear profile de velocidad</t>
  </si>
  <si>
    <t xml:space="preserve">Insertar profile</t>
  </si>
  <si>
    <t xml:space="preserve">IP invalida Reservada:</t>
  </si>
  <si>
    <t xml:space="preserve">.</t>
  </si>
  <si>
    <t xml:space="preserve">LIMO_MX960</t>
  </si>
  <si>
    <t xml:space="preserve">ssh jaamelines@10.35.40.148</t>
  </si>
  <si>
    <t xml:space="preserve">Logical-interface-policer</t>
  </si>
  <si>
    <t xml:space="preserve">IP Gateway:</t>
  </si>
  <si>
    <t xml:space="preserve">Buscar la Interfaz</t>
  </si>
  <si>
    <t xml:space="preserve">if-exceeding burst-size-limit</t>
  </si>
  <si>
    <t xml:space="preserve">IP Host:</t>
  </si>
  <si>
    <t xml:space="preserve">show configuration interfaces ae1.5192   </t>
  </si>
  <si>
    <r>
      <rPr>
        <u val="single"/>
        <sz val="11"/>
        <color rgb="FF808080"/>
        <rFont val="Calibri"/>
        <family val="2"/>
        <charset val="1"/>
      </rPr>
      <t xml:space="preserve">Direccionamiento </t>
    </r>
    <r>
      <rPr>
        <b val="true"/>
        <u val="single"/>
        <sz val="11"/>
        <color rgb="FF808080"/>
        <rFont val="Calibri"/>
        <family val="2"/>
        <charset val="1"/>
      </rPr>
      <t xml:space="preserve">ip valido</t>
    </r>
    <r>
      <rPr>
        <u val="single"/>
        <sz val="11"/>
        <color rgb="FF808080"/>
        <rFont val="Calibri"/>
        <family val="2"/>
        <charset val="1"/>
      </rPr>
      <t xml:space="preserve">  mascara:</t>
    </r>
  </si>
  <si>
    <t xml:space="preserve">Juniper colon va a bras_guabito
(Gestión: 10.29.15.25 - IP: 172.16.3.3)
Juniper guabito hacia bras_sfdo
(Gestión: 10.29.13.25 – IP: 172.16.4.3)</t>
  </si>
  <si>
    <t xml:space="preserve">show interfaces descriptions | match 5311  </t>
  </si>
  <si>
    <t xml:space="preserve">IP valida Reservada:</t>
  </si>
  <si>
    <t xml:space="preserve">show configuration | match 192.168.11.157 | display set  </t>
  </si>
  <si>
    <t xml:space="preserve">Buscar la ruta estatica</t>
  </si>
  <si>
    <t xml:space="preserve">show configuration | match 192.168.11.158 | display set  </t>
  </si>
  <si>
    <t xml:space="preserve">Anillo y Bras:</t>
  </si>
  <si>
    <t xml:space="preserve">Buscar todas las interfaces con la vlan 3221</t>
  </si>
  <si>
    <t xml:space="preserve">Identificador:</t>
  </si>
  <si>
    <t xml:space="preserve">Descripción:</t>
  </si>
  <si>
    <t xml:space="preserve">"INFORMACION COMERCIAL CORFECALI – RMS-CMH-1052-25"</t>
  </si>
  <si>
    <t xml:space="preserve">show configuration interfaces | display set | match "outer 3221"</t>
  </si>
  <si>
    <t xml:space="preserve">Vlan out:</t>
  </si>
  <si>
    <t xml:space="preserve">Ancho de banda:</t>
  </si>
  <si>
    <t xml:space="preserve">100M</t>
  </si>
  <si>
    <t xml:space="preserve">Solicitud:</t>
  </si>
  <si>
    <t xml:space="preserve">Instalacion</t>
  </si>
  <si>
    <t xml:space="preserve">Buscar con una descripcion</t>
  </si>
  <si>
    <t xml:space="preserve">Vlan inner:</t>
  </si>
  <si>
    <t xml:space="preserve">show configuration interfaces | display set | match description | match "CAL"</t>
  </si>
  <si>
    <t xml:space="preserve">INTERFAZ EN EL BRAS</t>
  </si>
  <si>
    <t xml:space="preserve">Saber si una interfaz está activa o down</t>
  </si>
  <si>
    <t xml:space="preserve">show interfaces ae1.5192 terse</t>
  </si>
  <si>
    <t xml:space="preserve">configure</t>
  </si>
  <si>
    <t xml:space="preserve">Prueba Ping, alcalzabilidad hasta el cliente con ip invalidas</t>
  </si>
  <si>
    <t xml:space="preserve">ping 192.168.18.170 routing-instance HSI-CORP  </t>
  </si>
  <si>
    <t xml:space="preserve">Eliminar una interfaz</t>
  </si>
  <si>
    <t xml:space="preserve">delete interfaces ae1 unit 5192</t>
  </si>
  <si>
    <t xml:space="preserve">Eliminar la ip address en la interfaz</t>
  </si>
  <si>
    <t xml:space="preserve">delete interfaces ae1 unit 5192 family inet address 192.168.11.157/30</t>
  </si>
  <si>
    <t xml:space="preserve">Eliminar las rutas estaticas</t>
  </si>
  <si>
    <t xml:space="preserve">commit</t>
  </si>
  <si>
    <t xml:space="preserve">delete routing-instances HSI-CORP interface ae1.5207</t>
  </si>
  <si>
    <r>
      <rPr>
        <b val="true"/>
        <sz val="13"/>
        <color rgb="FFFFFFFF"/>
        <rFont val="DejaVu Sans"/>
        <family val="2"/>
        <charset val="1"/>
      </rPr>
      <t xml:space="preserve">NOTA: SI </t>
    </r>
    <r>
      <rPr>
        <b val="true"/>
        <i val="true"/>
        <sz val="13"/>
        <color rgb="FFFFFFFF"/>
        <rFont val="DejaVu Sans"/>
        <family val="2"/>
        <charset val="1"/>
      </rPr>
      <t xml:space="preserve">configure</t>
    </r>
    <r>
      <rPr>
        <b val="true"/>
        <sz val="13"/>
        <color rgb="FFFFFFFF"/>
        <rFont val="DejaVu Sans"/>
        <family val="2"/>
        <charset val="1"/>
      </rPr>
      <t xml:space="preserve"> NO FUNCIONA, USAR </t>
    </r>
    <r>
      <rPr>
        <b val="true"/>
        <i val="true"/>
        <sz val="13"/>
        <color rgb="FFFFFFFF"/>
        <rFont val="DejaVu Sans"/>
        <family val="2"/>
        <charset val="1"/>
      </rPr>
      <t xml:space="preserve">configure private</t>
    </r>
  </si>
  <si>
    <t xml:space="preserve">delete routing-instances HSI-CORP routing-options static route 190.99.193.172/30 next-hop 192.168.15.246</t>
  </si>
  <si>
    <t xml:space="preserve">ENRUTAMIENTO EN EL BRAS</t>
  </si>
  <si>
    <t xml:space="preserve">Buscar las rutas estaticas</t>
  </si>
  <si>
    <t xml:space="preserve">show configuration routing-instances | display set</t>
  </si>
  <si>
    <t xml:space="preserve">EJEMPLO</t>
  </si>
  <si>
    <t xml:space="preserve">Configuracion Interface:</t>
  </si>
  <si>
    <t xml:space="preserve">@FLOR_MX960_0101-RE0&gt; show configuration interfaces ae1.5192                     
description "REPUESTOS CALI SAS FYS-550-2022";
vlan-tags outer 3221 inner 1096;
family inet {    
    filter {        
         input 150M;        
         output 150M;   
    }    
   address 192.168.11.157/30;
}</t>
  </si>
  <si>
    <t xml:space="preserve">Ruta Estatica:</t>
  </si>
  <si>
    <t xml:space="preserve">set routing-instances HSI-CORP interface ae1.5311
set routing-instances HSI-CORP routing-options static route 138.122.201.192/29 next-hop 192.168.11.158</t>
  </si>
  <si>
    <t xml:space="preserve">set routing-instances HSI-CORP routing-options static route 138.122.201.192/29 next-hop 192.168.11.158</t>
  </si>
  <si>
    <t xml:space="preserve">family inet address</t>
  </si>
  <si>
    <t xml:space="preserve">family inet filter input</t>
  </si>
  <si>
    <t xml:space="preserve">family inet filter output</t>
  </si>
  <si>
    <t xml:space="preserve">vlan-tags inner</t>
  </si>
  <si>
    <t xml:space="preserve">set interfaces</t>
  </si>
  <si>
    <t xml:space="preserve">unit</t>
  </si>
  <si>
    <t xml:space="preserve">ae</t>
  </si>
  <si>
    <t xml:space="preserve">ae1.</t>
  </si>
  <si>
    <t xml:space="preserve">interface </t>
  </si>
  <si>
    <t xml:space="preserve">EJ:</t>
  </si>
  <si>
    <t xml:space="preserve">description </t>
  </si>
  <si>
    <t xml:space="preserve">set interfaces ae1 unit 5294 vlan-tags outer 3271</t>
  </si>
  <si>
    <t xml:space="preserve">vlan-tags outer</t>
  </si>
  <si>
    <t xml:space="preserve">set interfaces ae1 unit 5294 vlan-tags inner 1109</t>
  </si>
  <si>
    <t xml:space="preserve">outer</t>
  </si>
  <si>
    <t xml:space="preserve">set interfaces ae1 unit 5294 description "FONDO CULTURA ECONOMICA-MAS-021-25"</t>
  </si>
  <si>
    <t xml:space="preserve">inner</t>
  </si>
  <si>
    <t xml:space="preserve">set interfaces ae1 unit 5294 family inet address 192.168.18.229/30</t>
  </si>
  <si>
    <t xml:space="preserve">input</t>
  </si>
  <si>
    <t xml:space="preserve">set interfaces ae1 unit 5294 family inet filter input 30M</t>
  </si>
  <si>
    <t xml:space="preserve">output</t>
  </si>
  <si>
    <t xml:space="preserve">set interfaces ae1 unit 5294 family inet filter output 30M</t>
  </si>
  <si>
    <t xml:space="preserve">address</t>
  </si>
  <si>
    <t xml:space="preserve">set routing-instances HSI-CORP interface ae1.5294</t>
  </si>
  <si>
    <t xml:space="preserve">route</t>
  </si>
  <si>
    <t xml:space="preserve">set routing-instances HSI-CORP routing-options static route 190.99.193.16/29 next-hop 192.168.18.230</t>
  </si>
  <si>
    <t xml:space="preserve">next-hop</t>
  </si>
  <si>
    <t xml:space="preserve">set routing-instances HSI-CORP interface</t>
  </si>
  <si>
    <t xml:space="preserve">set firewall policer 30M logical-interface-policer</t>
  </si>
  <si>
    <t xml:space="preserve">set routing-instances HSI-CORP routing-options static route</t>
  </si>
  <si>
    <t xml:space="preserve">set firewall policer 30M if-exceeding bandwidth-limit 34500000</t>
  </si>
  <si>
    <t xml:space="preserve">set firewall policer</t>
  </si>
  <si>
    <t xml:space="preserve">set firewall policer 30M if-exceeding burst-size-limit 4132500</t>
  </si>
  <si>
    <t xml:space="preserve">M</t>
  </si>
  <si>
    <t xml:space="preserve">set firewall policer 30M then discard</t>
  </si>
  <si>
    <t xml:space="preserve">if-exceeding bandwidth-limit</t>
  </si>
  <si>
    <t xml:space="preserve">then discard</t>
  </si>
  <si>
    <t xml:space="preserve">set firewall family inet filter</t>
  </si>
  <si>
    <t xml:space="preserve">Interface-specific</t>
  </si>
  <si>
    <t xml:space="preserve">term 1 then policer</t>
  </si>
  <si>
    <t xml:space="preserve">term 1 then next term</t>
  </si>
  <si>
    <t xml:space="preserve">term 2 then accept</t>
  </si>
  <si>
    <t xml:space="preserve">Retiro</t>
  </si>
  <si>
    <t xml:space="preserve">Aumento Ancho Banda</t>
  </si>
  <si>
    <t xml:space="preserve">Disminucion Ancho Banda</t>
  </si>
  <si>
    <t xml:space="preserve">Suspension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</si>
</sst>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#"/>
    <numFmt numFmtId="167" formatCode="#,##0"/>
  </numFmts>
  <fonts count="5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sz val="10"/>
      <color rgb="FFFFFFFF"/>
      <name val="DejaVu Sans"/>
      <family val="2"/>
      <charset val="1"/>
    </font>
    <font>
      <b val="true"/>
      <u val="single"/>
      <sz val="24"/>
      <color rgb="FFFFFFFF"/>
      <name val="DejaVu Sans"/>
      <family val="2"/>
      <charset val="1"/>
    </font>
    <font>
      <b val="true"/>
      <sz val="20"/>
      <color rgb="FFFFFFFF"/>
      <name val="DejaVu Sans"/>
      <family val="2"/>
      <charset val="1"/>
    </font>
    <font>
      <sz val="13"/>
      <color rgb="FFFFFFFF"/>
      <name val="DejaVu Sans"/>
      <family val="2"/>
      <charset val="1"/>
    </font>
    <font>
      <u val="single"/>
      <sz val="11"/>
      <color rgb="FF808080"/>
      <name val="Calibri"/>
      <family val="2"/>
      <charset val="1"/>
    </font>
    <font>
      <b val="true"/>
      <u val="single"/>
      <sz val="11"/>
      <color rgb="FF80808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b val="true"/>
      <sz val="11"/>
      <color rgb="FF808080"/>
      <name val="DejaVu Sans"/>
      <family val="2"/>
      <charset val="1"/>
    </font>
    <font>
      <b val="true"/>
      <sz val="10"/>
      <color rgb="FF808080"/>
      <name val="DejaVu Sans"/>
      <family val="2"/>
      <charset val="1"/>
    </font>
    <font>
      <sz val="12"/>
      <color rgb="FFFFFFFF"/>
      <name val="DejaVu Sans"/>
      <family val="2"/>
      <charset val="1"/>
    </font>
    <font>
      <sz val="15"/>
      <color rgb="FF808080"/>
      <name val="DejaVu Sans"/>
      <family val="2"/>
      <charset val="1"/>
    </font>
    <font>
      <sz val="12"/>
      <color rgb="FF808080"/>
      <name val="DejaVu Sans"/>
      <family val="2"/>
      <charset val="1"/>
    </font>
    <font>
      <sz val="11"/>
      <color rgb="FF808080"/>
      <name val="DejaVu Sans"/>
      <family val="2"/>
      <charset val="1"/>
    </font>
    <font>
      <sz val="11"/>
      <color rgb="FFFFFFFF"/>
      <name val="DejaVu Sans"/>
      <family val="2"/>
      <charset val="1"/>
    </font>
    <font>
      <sz val="12"/>
      <color rgb="FFCCCCCC"/>
      <name val="DejaVu Sans"/>
      <family val="2"/>
      <charset val="1"/>
    </font>
    <font>
      <b val="true"/>
      <i val="true"/>
      <sz val="10"/>
      <color rgb="FF808080"/>
      <name val="DejaVu Sans"/>
      <family val="2"/>
      <charset val="1"/>
    </font>
    <font>
      <b val="true"/>
      <sz val="12"/>
      <color rgb="FFFFFFFF"/>
      <name val="DejaVu Sans"/>
      <family val="2"/>
      <charset val="1"/>
    </font>
    <font>
      <sz val="13"/>
      <color rgb="FF808080"/>
      <name val="DejaVu Sans"/>
      <family val="2"/>
      <charset val="1"/>
    </font>
    <font>
      <b val="true"/>
      <sz val="12"/>
      <color rgb="FF808080"/>
      <name val="Times New Roman"/>
      <family val="1"/>
      <charset val="1"/>
    </font>
    <font>
      <sz val="10"/>
      <color rgb="FF333333"/>
      <name val="DejaVu Sans"/>
      <family val="2"/>
      <charset val="1"/>
    </font>
    <font>
      <sz val="10.5"/>
      <color rgb="FF808080"/>
      <name val="DejaVu Sans"/>
      <family val="2"/>
      <charset val="1"/>
    </font>
    <font>
      <b val="true"/>
      <sz val="10.5"/>
      <color rgb="FFFFFFFF"/>
      <name val="DejaVu Sans"/>
      <family val="2"/>
      <charset val="1"/>
    </font>
    <font>
      <b val="true"/>
      <sz val="18"/>
      <color rgb="FFFFFFFF"/>
      <name val="DejaVu Sans"/>
      <family val="2"/>
      <charset val="1"/>
    </font>
    <font>
      <sz val="16"/>
      <color rgb="FFFFFFFF"/>
      <name val="DejaVu Sans"/>
      <family val="2"/>
      <charset val="1"/>
    </font>
    <font>
      <u val="single"/>
      <sz val="11"/>
      <color rgb="FF808080"/>
      <name val="DejaVu Sans"/>
      <family val="2"/>
      <charset val="1"/>
    </font>
    <font>
      <b val="true"/>
      <sz val="13"/>
      <color rgb="FFFFFFFF"/>
      <name val="DejaVu Sans"/>
      <family val="2"/>
      <charset val="1"/>
    </font>
    <font>
      <b val="true"/>
      <i val="true"/>
      <sz val="13"/>
      <color rgb="FFFFFFFF"/>
      <name val="DejaVu Sans"/>
      <family val="2"/>
      <charset val="1"/>
    </font>
    <font>
      <sz val="12"/>
      <name val="DejaVu Sans"/>
      <family val="2"/>
      <charset val="1"/>
    </font>
    <font>
      <sz val="7"/>
      <color rgb="FF333333"/>
      <name val="DejaVu Sans"/>
      <family val="2"/>
      <charset val="1"/>
    </font>
    <font>
      <b val="true"/>
      <sz val="15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8E03A3"/>
      <name val="Arial"/>
      <family val="2"/>
      <charset val="1"/>
    </font>
    <font>
      <sz val="13"/>
      <name val="DejaVu Sans"/>
      <family val="2"/>
      <charset val="1"/>
    </font>
    <font>
      <sz val="10"/>
      <color rgb="FFFFC000"/>
      <name val="Arial"/>
      <family val="2"/>
      <charset val="1"/>
    </font>
    <font>
      <sz val="13"/>
      <color rgb="FF000000"/>
      <name val="DejaVu Sans"/>
      <family val="2"/>
      <charset val="1"/>
    </font>
    <font>
      <sz val="6"/>
      <color rgb="FF000000"/>
      <name val="DejaVu Sans"/>
      <family val="2"/>
      <charset val="1"/>
    </font>
    <font>
      <sz val="10"/>
      <color rgb="FF342A06"/>
      <name val="DejaVu Sans"/>
      <family val="2"/>
      <charset val="1"/>
    </font>
    <font>
      <sz val="10"/>
      <color rgb="FFC9211E"/>
      <name val="DejaVu Sans"/>
      <family val="2"/>
      <charset val="1"/>
    </font>
    <font>
      <sz val="9"/>
      <color rgb="FFFFFFFF"/>
      <name val="DejaVu Sans"/>
      <family val="2"/>
      <charset val="1"/>
    </font>
    <font>
      <sz val="9"/>
      <color rgb="FF000000"/>
      <name val="DejaVu Sans"/>
      <family val="2"/>
      <charset val="1"/>
    </font>
    <font>
      <sz val="9"/>
      <color rgb="FFC9211E"/>
      <name val="DejaVu Sans"/>
      <family val="2"/>
      <charset val="1"/>
    </font>
    <font>
      <b val="true"/>
      <sz val="9"/>
      <color rgb="FFC9211E"/>
      <name val="DejaVu Sans"/>
      <family val="2"/>
      <charset val="1"/>
    </font>
    <font>
      <b val="true"/>
      <sz val="9"/>
      <color rgb="FFFFFFFF"/>
      <name val="DejaVu Sans"/>
      <family val="2"/>
      <charset val="1"/>
    </font>
    <font>
      <b val="true"/>
      <sz val="9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EE6EF"/>
        <bgColor rgb="FFCCFFFF"/>
      </patternFill>
    </fill>
    <fill>
      <patternFill patternType="solid">
        <fgColor rgb="FF333333"/>
        <bgColor rgb="FF404040"/>
      </patternFill>
    </fill>
    <fill>
      <patternFill patternType="solid">
        <fgColor rgb="FF404040"/>
        <bgColor rgb="FF333333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double">
        <color rgb="FF666666"/>
      </left>
      <right style="double">
        <color rgb="FF666666"/>
      </right>
      <top style="double">
        <color rgb="FF666666"/>
      </top>
      <bottom style="double">
        <color rgb="FF666666"/>
      </bottom>
      <diagonal/>
    </border>
    <border diagonalUp="false" diagonalDown="false">
      <left style="double">
        <color rgb="FF666666"/>
      </left>
      <right style="double">
        <color rgb="FF666666"/>
      </right>
      <top style="double">
        <color rgb="FF666666"/>
      </top>
      <bottom style="thin">
        <color rgb="FF666666"/>
      </bottom>
      <diagonal/>
    </border>
    <border diagonalUp="false" diagonalDown="false"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/>
    </border>
    <border diagonalUp="false" diagonalDown="false">
      <left/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666666"/>
      </left>
      <right style="double">
        <color rgb="FF666666"/>
      </right>
      <top style="thin">
        <color rgb="FF666666"/>
      </top>
      <bottom style="double">
        <color rgb="FF666666"/>
      </bottom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double">
        <color rgb="FF808080"/>
      </left>
      <right style="double">
        <color rgb="FF808080"/>
      </right>
      <top style="double">
        <color rgb="FF808080"/>
      </top>
      <bottom/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  <border diagonalUp="false" diagonalDown="false">
      <left style="double">
        <color rgb="FF808080"/>
      </left>
      <right style="double">
        <color rgb="FF808080"/>
      </right>
      <top/>
      <bottom/>
      <diagonal/>
    </border>
    <border diagonalUp="false" diagonalDown="false">
      <left style="double">
        <color rgb="FF666666"/>
      </left>
      <right/>
      <top style="double">
        <color rgb="FF666666"/>
      </top>
      <bottom style="double">
        <color rgb="FF666666"/>
      </bottom>
      <diagonal/>
    </border>
    <border diagonalUp="false" diagonalDown="false">
      <left/>
      <right style="double">
        <color rgb="FF666666"/>
      </right>
      <top style="double">
        <color rgb="FF666666"/>
      </top>
      <bottom style="double">
        <color rgb="FF666666"/>
      </bottom>
      <diagonal/>
    </border>
    <border diagonalUp="false" diagonalDown="false">
      <left style="double">
        <color rgb="FF808080"/>
      </left>
      <right style="double">
        <color rgb="FF808080"/>
      </right>
      <top/>
      <bottom style="double">
        <color rgb="FF808080"/>
      </bottom>
      <diagonal/>
    </border>
    <border diagonalUp="false" diagonalDown="false">
      <left style="double">
        <color rgb="FF666666"/>
      </left>
      <right style="double">
        <color rgb="FF666666"/>
      </right>
      <top style="double">
        <color rgb="FF666666"/>
      </top>
      <bottom/>
      <diagonal/>
    </border>
    <border diagonalUp="false" diagonalDown="false">
      <left style="double">
        <color rgb="FF666666"/>
      </left>
      <right style="double">
        <color rgb="FF666666"/>
      </right>
      <top/>
      <bottom style="double">
        <color rgb="FF666666"/>
      </bottom>
      <diagonal/>
    </border>
    <border diagonalUp="false" diagonalDown="false">
      <left style="double">
        <color rgb="FF666666"/>
      </left>
      <right style="double">
        <color rgb="FF666666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9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2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9" fillId="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2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4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6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7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4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4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2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2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3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4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E03A3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339966"/>
      <rgbColor rgb="FF003300"/>
      <rgbColor rgb="FF342A06"/>
      <rgbColor rgb="FFC9211E"/>
      <rgbColor rgb="FF993366"/>
      <rgbColor rgb="FF40404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amelines@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56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2" activeCellId="0" sqref="B22"/>
    </sheetView>
  </sheetViews>
  <sheetFormatPr defaultColWidth="11.15625" defaultRowHeight="12.75" zeroHeight="false" outlineLevelRow="0" outlineLevelCol="0"/>
  <cols>
    <col collapsed="false" customWidth="true" hidden="false" outlineLevel="0" max="1" min="1" style="1" width="1.71"/>
    <col collapsed="false" customWidth="true" hidden="false" outlineLevel="0" max="3" min="2" style="1" width="15.57"/>
    <col collapsed="false" customWidth="true" hidden="false" outlineLevel="0" max="4" min="4" style="1" width="7"/>
    <col collapsed="false" customWidth="true" hidden="false" outlineLevel="0" max="5" min="5" style="1" width="2.16"/>
    <col collapsed="false" customWidth="true" hidden="false" outlineLevel="0" max="6" min="6" style="1" width="7"/>
    <col collapsed="false" customWidth="true" hidden="false" outlineLevel="0" max="7" min="7" style="1" width="2.16"/>
    <col collapsed="false" customWidth="true" hidden="false" outlineLevel="0" max="8" min="8" style="1" width="7"/>
    <col collapsed="false" customWidth="true" hidden="false" outlineLevel="0" max="9" min="9" style="1" width="2.16"/>
    <col collapsed="false" customWidth="true" hidden="false" outlineLevel="0" max="10" min="10" style="1" width="7"/>
    <col collapsed="false" customWidth="true" hidden="false" outlineLevel="0" max="11" min="11" style="1" width="23.01"/>
    <col collapsed="false" customWidth="true" hidden="false" outlineLevel="0" max="12" min="12" style="1" width="15.85"/>
    <col collapsed="false" customWidth="true" hidden="false" outlineLevel="0" max="13" min="13" style="2" width="10.71"/>
    <col collapsed="false" customWidth="true" hidden="false" outlineLevel="0" max="14" min="14" style="2" width="18.71"/>
    <col collapsed="false" customWidth="true" hidden="false" outlineLevel="0" max="15" min="15" style="2" width="2.31"/>
    <col collapsed="false" customWidth="true" hidden="false" outlineLevel="0" max="16" min="16" style="2" width="20.98"/>
    <col collapsed="false" customWidth="true" hidden="false" outlineLevel="0" max="21" min="17" style="2" width="11.71"/>
    <col collapsed="false" customWidth="true" hidden="false" outlineLevel="0" max="22" min="22" style="2" width="31.54"/>
    <col collapsed="false" customWidth="true" hidden="false" outlineLevel="0" max="23" min="23" style="2" width="3.15"/>
    <col collapsed="false" customWidth="true" hidden="false" outlineLevel="0" max="25" min="24" style="2" width="11.71"/>
    <col collapsed="false" customWidth="true" hidden="false" outlineLevel="0" max="26" min="26" style="2" width="6.57"/>
    <col collapsed="false" customWidth="true" hidden="false" outlineLevel="0" max="30" min="27" style="2" width="10.85"/>
    <col collapsed="false" customWidth="true" hidden="false" outlineLevel="0" max="31" min="31" style="2" width="14.14"/>
    <col collapsed="false" customWidth="true" hidden="false" outlineLevel="0" max="34" min="32" style="2" width="10.85"/>
    <col collapsed="false" customWidth="true" hidden="false" outlineLevel="0" max="35" min="35" style="2" width="19.42"/>
    <col collapsed="false" customWidth="true" hidden="false" outlineLevel="0" max="42" min="36" style="2" width="10.85"/>
    <col collapsed="false" customWidth="true" hidden="false" outlineLevel="0" max="44" min="43" style="3" width="10.85"/>
    <col collapsed="false" customWidth="true" hidden="false" outlineLevel="0" max="45" min="45" style="3" width="17.86"/>
    <col collapsed="false" customWidth="true" hidden="false" outlineLevel="0" max="64" min="46" style="3" width="10.85"/>
    <col collapsed="false" customWidth="true" hidden="false" outlineLevel="0" max="257" min="65" style="4" width="10.85"/>
    <col collapsed="false" customWidth="false" hidden="false" outlineLevel="0" max="1024" min="258" style="5" width="11.14"/>
  </cols>
  <sheetData>
    <row r="1" customFormat="false" ht="6.75" hidden="false" customHeight="true" outlineLevel="0" collapsed="false">
      <c r="A1" s="6"/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9"/>
      <c r="S1" s="9"/>
      <c r="T1" s="9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customFormat="false" ht="30.75" hidden="false" customHeight="true" outlineLevel="0" collapsed="false">
      <c r="A2" s="6"/>
      <c r="B2" s="10" t="s">
        <v>0</v>
      </c>
      <c r="C2" s="10"/>
      <c r="D2" s="10" t="s">
        <v>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customFormat="false" ht="15" hidden="false" customHeight="true" outlineLevel="0" collapsed="false">
      <c r="A3" s="6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customFormat="false" ht="30" hidden="false" customHeight="true" outlineLevel="0" collapsed="false">
      <c r="A4" s="6"/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8"/>
      <c r="P4" s="12" t="s">
        <v>3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3"/>
      <c r="AG4" s="13"/>
      <c r="AH4" s="13"/>
      <c r="AI4" s="13"/>
      <c r="AQ4" s="2"/>
      <c r="AR4" s="2"/>
      <c r="AS4" s="2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2"/>
    </row>
    <row r="5" customFormat="false" ht="22.5" hidden="false" customHeight="true" outlineLevel="0" collapsed="false">
      <c r="A5" s="6"/>
      <c r="B5" s="14" t="s">
        <v>4</v>
      </c>
      <c r="C5" s="14"/>
      <c r="D5" s="14"/>
      <c r="E5" s="14"/>
      <c r="F5" s="14"/>
      <c r="G5" s="14"/>
      <c r="H5" s="15" t="n">
        <v>30</v>
      </c>
      <c r="I5" s="16" t="str">
        <f aca="false">IF(H5=22,"255.255.252.0",IF(H5=23,"255.255.254.0",IF(H5=24,"255.255.255.0",IF(H5=25,"255.255.255.128",IF(H5=26,"255.255.255.192",IF(H5=27,"255.255.255.224",IF(H5=28,"255.255.255.240",IF(H5=29,"255.255.255.248",IF(H5=30,"255.255.255.252")))))))))</f>
        <v>255.255.255.252</v>
      </c>
      <c r="J5" s="16"/>
      <c r="K5" s="16"/>
      <c r="L5" s="17" t="s">
        <v>5</v>
      </c>
      <c r="M5" s="17"/>
      <c r="N5" s="17"/>
      <c r="O5" s="18"/>
      <c r="P5" s="19" t="s">
        <v>6</v>
      </c>
      <c r="Q5" s="20" t="s">
        <v>7</v>
      </c>
      <c r="R5" s="20"/>
      <c r="S5" s="20" t="s">
        <v>8</v>
      </c>
      <c r="T5" s="20"/>
      <c r="U5" s="20"/>
      <c r="V5" s="21"/>
      <c r="W5" s="22"/>
      <c r="X5" s="23" t="s">
        <v>9</v>
      </c>
      <c r="Y5" s="23"/>
      <c r="Z5" s="23"/>
      <c r="AA5" s="23"/>
      <c r="AB5" s="24" t="s">
        <v>10</v>
      </c>
      <c r="AC5" s="24"/>
      <c r="AD5" s="24"/>
      <c r="AE5" s="25" t="n">
        <v>50</v>
      </c>
      <c r="AF5" s="13"/>
      <c r="AG5" s="13"/>
      <c r="AH5" s="13"/>
      <c r="AI5" s="13"/>
      <c r="AQ5" s="2"/>
      <c r="AR5" s="2"/>
      <c r="AS5" s="2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2"/>
    </row>
    <row r="6" customFormat="false" ht="22.5" hidden="false" customHeight="true" outlineLevel="0" collapsed="false">
      <c r="A6" s="6"/>
      <c r="B6" s="26" t="s">
        <v>11</v>
      </c>
      <c r="C6" s="26"/>
      <c r="D6" s="15" t="n">
        <v>192</v>
      </c>
      <c r="E6" s="27" t="s">
        <v>12</v>
      </c>
      <c r="F6" s="15" t="n">
        <v>168</v>
      </c>
      <c r="G6" s="27" t="s">
        <v>12</v>
      </c>
      <c r="H6" s="15" t="n">
        <v>26</v>
      </c>
      <c r="I6" s="27" t="s">
        <v>12</v>
      </c>
      <c r="J6" s="15" t="n">
        <v>68</v>
      </c>
      <c r="K6" s="28" t="str">
        <f aca="false">CONCATENATE(D6,E6,F6,G6,H6)</f>
        <v>192.168.26</v>
      </c>
      <c r="L6" s="17"/>
      <c r="M6" s="17"/>
      <c r="N6" s="17"/>
      <c r="O6" s="18"/>
      <c r="P6" s="19"/>
      <c r="Q6" s="29" t="s">
        <v>13</v>
      </c>
      <c r="R6" s="29"/>
      <c r="S6" s="20" t="s">
        <v>14</v>
      </c>
      <c r="T6" s="20"/>
      <c r="U6" s="20"/>
      <c r="V6" s="22"/>
      <c r="W6" s="22"/>
      <c r="X6" s="23"/>
      <c r="Y6" s="23"/>
      <c r="Z6" s="23"/>
      <c r="AA6" s="23"/>
      <c r="AB6" s="30" t="s">
        <v>15</v>
      </c>
      <c r="AC6" s="30"/>
      <c r="AD6" s="30"/>
      <c r="AE6" s="31" t="n">
        <f aca="false">AE5*1150000</f>
        <v>57500000</v>
      </c>
      <c r="AF6" s="13"/>
      <c r="AG6" s="13"/>
      <c r="AH6" s="13"/>
      <c r="AI6" s="13"/>
      <c r="AQ6" s="2"/>
      <c r="AR6" s="2"/>
      <c r="AS6" s="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2"/>
    </row>
    <row r="7" customFormat="false" ht="22.5" hidden="false" customHeight="true" outlineLevel="0" collapsed="false">
      <c r="A7" s="6"/>
      <c r="B7" s="26" t="s">
        <v>16</v>
      </c>
      <c r="C7" s="26"/>
      <c r="D7" s="33" t="n">
        <f aca="false">D6</f>
        <v>192</v>
      </c>
      <c r="E7" s="33" t="s">
        <v>12</v>
      </c>
      <c r="F7" s="33" t="n">
        <f aca="false">F6</f>
        <v>168</v>
      </c>
      <c r="G7" s="33" t="s">
        <v>12</v>
      </c>
      <c r="H7" s="33" t="n">
        <f aca="false">H6</f>
        <v>26</v>
      </c>
      <c r="I7" s="33" t="s">
        <v>12</v>
      </c>
      <c r="J7" s="33" t="n">
        <f aca="false">J6+1</f>
        <v>69</v>
      </c>
      <c r="K7" s="33" t="str">
        <f aca="false">CONCATENATE(D7,E7,F7,G7,H7,I7,J7)</f>
        <v>192.168.26.69</v>
      </c>
      <c r="L7" s="17"/>
      <c r="M7" s="17"/>
      <c r="N7" s="17"/>
      <c r="O7" s="18"/>
      <c r="P7" s="34" t="s">
        <v>17</v>
      </c>
      <c r="Q7" s="34"/>
      <c r="R7" s="34"/>
      <c r="S7" s="34"/>
      <c r="T7" s="34"/>
      <c r="U7" s="34"/>
      <c r="V7" s="22"/>
      <c r="W7" s="22"/>
      <c r="X7" s="23"/>
      <c r="Y7" s="23"/>
      <c r="Z7" s="23"/>
      <c r="AA7" s="23"/>
      <c r="AB7" s="35" t="s">
        <v>18</v>
      </c>
      <c r="AC7" s="35"/>
      <c r="AD7" s="35"/>
      <c r="AE7" s="36" t="n">
        <f aca="false">AE6*0.125</f>
        <v>7187500</v>
      </c>
      <c r="AF7" s="13"/>
      <c r="AG7" s="13"/>
      <c r="AH7" s="13"/>
      <c r="AI7" s="13"/>
      <c r="AJ7" s="37"/>
      <c r="AK7" s="37"/>
      <c r="AQ7" s="2"/>
      <c r="AR7" s="2"/>
      <c r="AS7" s="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2"/>
    </row>
    <row r="8" customFormat="false" ht="22.5" hidden="false" customHeight="true" outlineLevel="0" collapsed="false">
      <c r="A8" s="6"/>
      <c r="B8" s="26" t="s">
        <v>19</v>
      </c>
      <c r="C8" s="26"/>
      <c r="D8" s="33" t="n">
        <f aca="false">D6</f>
        <v>192</v>
      </c>
      <c r="E8" s="33" t="s">
        <v>12</v>
      </c>
      <c r="F8" s="33" t="n">
        <f aca="false">F6</f>
        <v>168</v>
      </c>
      <c r="G8" s="33" t="s">
        <v>12</v>
      </c>
      <c r="H8" s="33" t="n">
        <f aca="false">H6</f>
        <v>26</v>
      </c>
      <c r="I8" s="33" t="s">
        <v>12</v>
      </c>
      <c r="J8" s="33" t="n">
        <f aca="false">J6+2</f>
        <v>70</v>
      </c>
      <c r="K8" s="33" t="str">
        <f aca="false">CONCATENATE(D8,E8,F8,G8,H8,I8,J8)</f>
        <v>192.168.26.70</v>
      </c>
      <c r="L8" s="17"/>
      <c r="M8" s="17"/>
      <c r="N8" s="17"/>
      <c r="O8" s="18"/>
      <c r="P8" s="38" t="s">
        <v>20</v>
      </c>
      <c r="Q8" s="38"/>
      <c r="R8" s="38"/>
      <c r="S8" s="38"/>
      <c r="T8" s="38"/>
      <c r="U8" s="38"/>
      <c r="V8" s="22"/>
      <c r="W8" s="22"/>
      <c r="X8" s="39" t="str">
        <f aca="false">CONCATENATE(R72," ",AE5,"M"," ",R74)</f>
        <v>set firewall policer 50M Logical-interface-policer</v>
      </c>
      <c r="Y8" s="39"/>
      <c r="Z8" s="39"/>
      <c r="AA8" s="39"/>
      <c r="AB8" s="39"/>
      <c r="AC8" s="39"/>
      <c r="AD8" s="39"/>
      <c r="AE8" s="39"/>
      <c r="AF8" s="13"/>
      <c r="AG8" s="13"/>
      <c r="AH8" s="13"/>
      <c r="AI8" s="13"/>
      <c r="AQ8" s="2"/>
      <c r="AR8" s="2"/>
      <c r="AS8" s="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2"/>
    </row>
    <row r="9" customFormat="false" ht="22.5" hidden="false" customHeight="true" outlineLevel="0" collapsed="false">
      <c r="A9" s="6"/>
      <c r="B9" s="14" t="s">
        <v>21</v>
      </c>
      <c r="C9" s="14"/>
      <c r="D9" s="14"/>
      <c r="E9" s="14"/>
      <c r="F9" s="14"/>
      <c r="G9" s="14"/>
      <c r="H9" s="15" t="n">
        <v>30</v>
      </c>
      <c r="I9" s="40" t="str">
        <f aca="false">IF(H9=31,"255.255.255.254",IF(H9=22,"255.255.252.0",IF(H9=23,"255.255.254.0",IF(H9=24,"255.255.255.0",IF(H9=25,"255.255.255.128",IF(H9=26,"255.255.255.192",IF(H9=27,"255.255.255.224",IF(H9=28,"255.255.255.240",IF(H9=29,"255.255.255.248",IF(H9=30,"255.255.255.252"))))))))))</f>
        <v>255.255.255.252</v>
      </c>
      <c r="J9" s="40"/>
      <c r="K9" s="40"/>
      <c r="L9" s="41" t="s">
        <v>22</v>
      </c>
      <c r="M9" s="41"/>
      <c r="N9" s="41"/>
      <c r="O9" s="18"/>
      <c r="P9" s="38" t="s">
        <v>23</v>
      </c>
      <c r="Q9" s="38"/>
      <c r="R9" s="38"/>
      <c r="S9" s="38"/>
      <c r="T9" s="38"/>
      <c r="U9" s="38"/>
      <c r="V9" s="22"/>
      <c r="W9" s="22"/>
      <c r="X9" s="42" t="str">
        <f aca="false">CONCATENATE(R72," ",AE5,"M"," ",R75," ",AE6)</f>
        <v>set firewall policer 50M if-exceeding bandwidth-limit 57500000</v>
      </c>
      <c r="Y9" s="42"/>
      <c r="Z9" s="42"/>
      <c r="AA9" s="42"/>
      <c r="AB9" s="42"/>
      <c r="AC9" s="42"/>
      <c r="AD9" s="42"/>
      <c r="AE9" s="42"/>
      <c r="AF9" s="13"/>
      <c r="AG9" s="43"/>
      <c r="AH9" s="43"/>
      <c r="AI9" s="43"/>
      <c r="AQ9" s="2"/>
      <c r="AR9" s="2"/>
      <c r="AS9" s="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2"/>
    </row>
    <row r="10" customFormat="false" ht="22.5" hidden="false" customHeight="true" outlineLevel="0" collapsed="false">
      <c r="A10" s="6"/>
      <c r="B10" s="26" t="s">
        <v>24</v>
      </c>
      <c r="C10" s="26"/>
      <c r="D10" s="15" t="n">
        <v>190</v>
      </c>
      <c r="E10" s="27" t="s">
        <v>12</v>
      </c>
      <c r="F10" s="15" t="n">
        <v>99</v>
      </c>
      <c r="G10" s="27" t="s">
        <v>12</v>
      </c>
      <c r="H10" s="15" t="n">
        <v>193</v>
      </c>
      <c r="I10" s="27" t="s">
        <v>12</v>
      </c>
      <c r="J10" s="15" t="n">
        <v>172</v>
      </c>
      <c r="K10" s="28" t="str">
        <f aca="false">CONCATENATE(D10,E10,F10,G10,H10,I10,J10)</f>
        <v>190.99.193.172</v>
      </c>
      <c r="L10" s="41"/>
      <c r="M10" s="41"/>
      <c r="N10" s="41"/>
      <c r="O10" s="18"/>
      <c r="P10" s="38" t="s">
        <v>25</v>
      </c>
      <c r="Q10" s="38"/>
      <c r="R10" s="38"/>
      <c r="S10" s="38"/>
      <c r="T10" s="38"/>
      <c r="U10" s="38"/>
      <c r="V10" s="22"/>
      <c r="W10" s="22"/>
      <c r="X10" s="42" t="str">
        <f aca="false">CONCATENATE(R72," ",AE5,"M"," ",R82," ",AE7)</f>
        <v>set firewall policer 50M if-exceeding burst-size-limit 7187500</v>
      </c>
      <c r="Y10" s="42"/>
      <c r="Z10" s="42"/>
      <c r="AA10" s="42"/>
      <c r="AB10" s="42"/>
      <c r="AC10" s="42"/>
      <c r="AD10" s="42"/>
      <c r="AE10" s="42"/>
      <c r="AF10" s="13"/>
      <c r="AG10" s="43"/>
      <c r="AH10" s="43"/>
      <c r="AI10" s="43"/>
      <c r="AQ10" s="2"/>
      <c r="AR10" s="2"/>
      <c r="AS10" s="2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2"/>
    </row>
    <row r="11" customFormat="false" ht="22.5" hidden="false" customHeight="true" outlineLevel="0" collapsed="false">
      <c r="A11" s="6"/>
      <c r="B11" s="26" t="s">
        <v>16</v>
      </c>
      <c r="C11" s="26"/>
      <c r="D11" s="33" t="n">
        <f aca="false">D10</f>
        <v>190</v>
      </c>
      <c r="E11" s="33" t="s">
        <v>12</v>
      </c>
      <c r="F11" s="33" t="n">
        <f aca="false">F10</f>
        <v>99</v>
      </c>
      <c r="G11" s="33" t="s">
        <v>12</v>
      </c>
      <c r="H11" s="33" t="n">
        <f aca="false">H10</f>
        <v>193</v>
      </c>
      <c r="I11" s="33" t="s">
        <v>12</v>
      </c>
      <c r="J11" s="33" t="n">
        <f aca="false">IF(H9=31,J10,J10+1)</f>
        <v>173</v>
      </c>
      <c r="K11" s="33" t="str">
        <f aca="false">CONCATENATE(D11,E11,F11,G11,H11,I11,J11)</f>
        <v>190.99.193.173</v>
      </c>
      <c r="L11" s="41"/>
      <c r="M11" s="41"/>
      <c r="N11" s="41"/>
      <c r="O11" s="18"/>
      <c r="P11" s="44" t="s">
        <v>26</v>
      </c>
      <c r="Q11" s="44"/>
      <c r="R11" s="44"/>
      <c r="S11" s="44"/>
      <c r="T11" s="44"/>
      <c r="U11" s="44"/>
      <c r="V11" s="22"/>
      <c r="W11" s="22"/>
      <c r="X11" s="42" t="str">
        <f aca="false">CONCATENATE(R72," ",AE5,"M"," ",R76)</f>
        <v>set firewall policer 50M then discard</v>
      </c>
      <c r="Y11" s="42"/>
      <c r="Z11" s="42"/>
      <c r="AA11" s="42"/>
      <c r="AB11" s="42"/>
      <c r="AC11" s="42"/>
      <c r="AD11" s="42"/>
      <c r="AE11" s="42"/>
      <c r="AF11" s="13"/>
      <c r="AG11" s="13"/>
      <c r="AH11" s="13"/>
      <c r="AI11" s="13"/>
      <c r="AQ11" s="2"/>
      <c r="AR11" s="2"/>
      <c r="AS11" s="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2"/>
    </row>
    <row r="12" customFormat="false" ht="22.5" hidden="false" customHeight="true" outlineLevel="0" collapsed="false">
      <c r="A12" s="6"/>
      <c r="B12" s="26" t="s">
        <v>19</v>
      </c>
      <c r="C12" s="26"/>
      <c r="D12" s="33" t="n">
        <f aca="false">D10</f>
        <v>190</v>
      </c>
      <c r="E12" s="33" t="s">
        <v>12</v>
      </c>
      <c r="F12" s="33" t="n">
        <f aca="false">F10</f>
        <v>99</v>
      </c>
      <c r="G12" s="33" t="s">
        <v>12</v>
      </c>
      <c r="H12" s="33" t="n">
        <f aca="false">H10</f>
        <v>193</v>
      </c>
      <c r="I12" s="33" t="s">
        <v>12</v>
      </c>
      <c r="J12" s="33" t="n">
        <f aca="false">IF(H9=31,J10+1,J10+2)</f>
        <v>174</v>
      </c>
      <c r="K12" s="33" t="str">
        <f aca="false">CONCATENATE(D12,E12,F12,G12,H12,I12,J12)</f>
        <v>190.99.193.174</v>
      </c>
      <c r="L12" s="45"/>
      <c r="M12" s="46"/>
      <c r="N12" s="46"/>
      <c r="O12" s="18"/>
      <c r="P12" s="47" t="s">
        <v>27</v>
      </c>
      <c r="Q12" s="47"/>
      <c r="R12" s="47"/>
      <c r="S12" s="47"/>
      <c r="T12" s="47"/>
      <c r="U12" s="47"/>
      <c r="V12" s="22"/>
      <c r="W12" s="22"/>
      <c r="X12" s="42" t="str">
        <f aca="false">CONCATENATE(R77," ",AE5,"M"," ",R78)</f>
        <v>set firewall family inet filter 50M Interface-specific</v>
      </c>
      <c r="Y12" s="42"/>
      <c r="Z12" s="42"/>
      <c r="AA12" s="42"/>
      <c r="AB12" s="42"/>
      <c r="AC12" s="42"/>
      <c r="AD12" s="42"/>
      <c r="AE12" s="42"/>
      <c r="AF12" s="13"/>
      <c r="AG12" s="13"/>
      <c r="AH12" s="13"/>
      <c r="AI12" s="13"/>
      <c r="AQ12" s="2"/>
      <c r="AR12" s="2"/>
      <c r="AS12" s="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2"/>
    </row>
    <row r="13" customFormat="false" ht="22.5" hidden="false" customHeight="true" outlineLevel="0" collapsed="false">
      <c r="A13" s="6"/>
      <c r="B13" s="26" t="s">
        <v>28</v>
      </c>
      <c r="C13" s="26"/>
      <c r="D13" s="15" t="n">
        <v>6</v>
      </c>
      <c r="E13" s="48" t="str">
        <f aca="false">IF(D13=4,"LIMO_MX960_0101",IF(D13=5,"LIMO_MX960_0101",IF(D13=6,"LIMO_MX960_0101",IF(D13=1,"FLO_MX960_0101",IF(D13=2,"FLO_MX960_0101",IF(D13=3,"FLO_MX960_0101"))))))</f>
        <v>LIMO_MX960_0101</v>
      </c>
      <c r="F13" s="48"/>
      <c r="G13" s="48"/>
      <c r="H13" s="48"/>
      <c r="I13" s="48"/>
      <c r="J13" s="48"/>
      <c r="K13" s="48"/>
      <c r="L13" s="49"/>
      <c r="M13" s="49"/>
      <c r="N13" s="49"/>
      <c r="O13" s="18"/>
      <c r="P13" s="50" t="s">
        <v>29</v>
      </c>
      <c r="Q13" s="50"/>
      <c r="R13" s="50"/>
      <c r="S13" s="50"/>
      <c r="T13" s="50"/>
      <c r="U13" s="50"/>
      <c r="V13" s="50"/>
      <c r="W13" s="22"/>
      <c r="X13" s="42" t="str">
        <f aca="false">CONCATENATE(R77," ",AE5,"M"," ",R79," ",AE5,"M")</f>
        <v>set firewall family inet filter 50M term 1 then policer 50M</v>
      </c>
      <c r="Y13" s="42"/>
      <c r="Z13" s="42"/>
      <c r="AA13" s="42"/>
      <c r="AB13" s="42"/>
      <c r="AC13" s="42"/>
      <c r="AD13" s="42"/>
      <c r="AE13" s="42"/>
      <c r="AF13" s="13"/>
      <c r="AG13" s="51"/>
      <c r="AH13" s="51"/>
      <c r="AI13" s="51"/>
      <c r="AQ13" s="2"/>
      <c r="AR13" s="2"/>
      <c r="AS13" s="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2"/>
    </row>
    <row r="14" customFormat="false" ht="22.5" hidden="false" customHeight="true" outlineLevel="0" collapsed="false">
      <c r="A14" s="6"/>
      <c r="B14" s="26" t="s">
        <v>30</v>
      </c>
      <c r="C14" s="52" t="n">
        <f aca="false">C16+4096</f>
        <v>5207</v>
      </c>
      <c r="D14" s="26" t="s">
        <v>31</v>
      </c>
      <c r="E14" s="26"/>
      <c r="F14" s="26"/>
      <c r="G14" s="53" t="s">
        <v>32</v>
      </c>
      <c r="H14" s="53"/>
      <c r="I14" s="53"/>
      <c r="J14" s="53"/>
      <c r="K14" s="53"/>
      <c r="L14" s="53"/>
      <c r="M14" s="53"/>
      <c r="N14" s="54" t="str">
        <f aca="false">IF(D13=1,"11",IF(D13=2,"12",IF(D13=3,"13",IF(D13=4,"14",IF(D13=5,"15",IF(D13=6,"16"))))))</f>
        <v>16</v>
      </c>
      <c r="O14" s="18"/>
      <c r="P14" s="22" t="s">
        <v>33</v>
      </c>
      <c r="Q14" s="22"/>
      <c r="R14" s="22"/>
      <c r="S14" s="22"/>
      <c r="T14" s="22"/>
      <c r="U14" s="22"/>
      <c r="V14" s="22"/>
      <c r="W14" s="22"/>
      <c r="X14" s="42" t="str">
        <f aca="false">CONCATENATE(R77," ",AE5,"M"," ",R80)</f>
        <v>set firewall family inet filter 50M term 1 then next term</v>
      </c>
      <c r="Y14" s="42"/>
      <c r="Z14" s="42"/>
      <c r="AA14" s="42"/>
      <c r="AB14" s="42"/>
      <c r="AC14" s="42"/>
      <c r="AD14" s="42"/>
      <c r="AE14" s="42"/>
      <c r="AF14" s="13"/>
      <c r="AG14" s="51"/>
      <c r="AH14" s="51"/>
      <c r="AI14" s="51"/>
      <c r="AQ14" s="2"/>
      <c r="AR14" s="2"/>
      <c r="AS14" s="2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2"/>
    </row>
    <row r="15" customFormat="false" ht="22.5" hidden="false" customHeight="true" outlineLevel="0" collapsed="false">
      <c r="A15" s="6"/>
      <c r="B15" s="26" t="s">
        <v>34</v>
      </c>
      <c r="C15" s="15" t="n">
        <v>3226</v>
      </c>
      <c r="D15" s="55" t="s">
        <v>35</v>
      </c>
      <c r="E15" s="55"/>
      <c r="F15" s="55"/>
      <c r="G15" s="15" t="s">
        <v>36</v>
      </c>
      <c r="H15" s="15"/>
      <c r="I15" s="15"/>
      <c r="J15" s="15"/>
      <c r="K15" s="56" t="s">
        <v>37</v>
      </c>
      <c r="L15" s="57" t="s">
        <v>38</v>
      </c>
      <c r="M15" s="57"/>
      <c r="N15" s="58" t="str">
        <f aca="false">CONCATENATE(C14,C15)</f>
        <v>52073226</v>
      </c>
      <c r="O15" s="18"/>
      <c r="P15" s="50" t="s">
        <v>39</v>
      </c>
      <c r="Q15" s="50"/>
      <c r="R15" s="50"/>
      <c r="S15" s="50"/>
      <c r="T15" s="50"/>
      <c r="U15" s="50"/>
      <c r="V15" s="50"/>
      <c r="W15" s="22"/>
      <c r="X15" s="59" t="str">
        <f aca="false">CONCATENATE(R77," ",AE5,"M"," ",R81)</f>
        <v>set firewall family inet filter 50M term 2 then accept</v>
      </c>
      <c r="Y15" s="59"/>
      <c r="Z15" s="59"/>
      <c r="AA15" s="59"/>
      <c r="AB15" s="59"/>
      <c r="AC15" s="59"/>
      <c r="AD15" s="59"/>
      <c r="AE15" s="59"/>
      <c r="AF15" s="13"/>
      <c r="AG15" s="51"/>
      <c r="AH15" s="51"/>
      <c r="AI15" s="51"/>
      <c r="AQ15" s="2"/>
      <c r="AR15" s="2"/>
      <c r="AS15" s="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2"/>
    </row>
    <row r="16" customFormat="false" ht="22.5" hidden="false" customHeight="true" outlineLevel="0" collapsed="false">
      <c r="A16" s="6"/>
      <c r="B16" s="26" t="s">
        <v>40</v>
      </c>
      <c r="C16" s="15" t="n">
        <v>1111</v>
      </c>
      <c r="D16" s="60" t="str">
        <f aca="false">CONCATENATE(R58,D13)</f>
        <v>ae6</v>
      </c>
      <c r="E16" s="60"/>
      <c r="F16" s="60"/>
      <c r="G16" s="18"/>
      <c r="H16" s="18"/>
      <c r="I16" s="18"/>
      <c r="J16" s="18"/>
      <c r="K16" s="18"/>
      <c r="L16" s="18"/>
      <c r="M16" s="18"/>
      <c r="N16" s="18"/>
      <c r="O16" s="18"/>
      <c r="P16" s="22" t="s">
        <v>41</v>
      </c>
      <c r="Q16" s="22"/>
      <c r="R16" s="22"/>
      <c r="S16" s="22"/>
      <c r="T16" s="22"/>
      <c r="U16" s="22"/>
      <c r="V16" s="22"/>
      <c r="W16" s="22"/>
      <c r="X16" s="21"/>
      <c r="Y16" s="21"/>
      <c r="Z16" s="21"/>
      <c r="AA16" s="21"/>
      <c r="AB16" s="21"/>
      <c r="AC16" s="21"/>
      <c r="AD16" s="21"/>
      <c r="AE16" s="21"/>
      <c r="AF16" s="13"/>
      <c r="AG16" s="51"/>
      <c r="AH16" s="51"/>
      <c r="AI16" s="51"/>
      <c r="AQ16" s="2"/>
      <c r="AR16" s="2"/>
      <c r="AS16" s="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2"/>
    </row>
    <row r="17" customFormat="false" ht="22.5" hidden="false" customHeight="true" outlineLevel="0" collapsed="false">
      <c r="A17" s="6"/>
      <c r="B17" s="61" t="s">
        <v>42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8"/>
      <c r="P17" s="50" t="s">
        <v>43</v>
      </c>
      <c r="Q17" s="50"/>
      <c r="R17" s="50"/>
      <c r="S17" s="50"/>
      <c r="T17" s="50"/>
      <c r="U17" s="50"/>
      <c r="V17" s="50"/>
      <c r="W17" s="22"/>
      <c r="X17" s="21"/>
      <c r="Y17" s="21"/>
      <c r="Z17" s="21"/>
      <c r="AA17" s="21"/>
      <c r="AB17" s="21"/>
      <c r="AC17" s="21"/>
      <c r="AD17" s="21"/>
      <c r="AE17" s="21"/>
      <c r="AF17" s="13"/>
      <c r="AG17" s="51"/>
      <c r="AH17" s="51"/>
      <c r="AI17" s="51"/>
      <c r="AQ17" s="2"/>
      <c r="AR17" s="2"/>
      <c r="AS17" s="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2"/>
    </row>
    <row r="18" customFormat="false" ht="22.5" hidden="false" customHeight="true" outlineLevel="0" collapsed="false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18"/>
      <c r="P18" s="22" t="s">
        <v>44</v>
      </c>
      <c r="Q18" s="22"/>
      <c r="R18" s="22"/>
      <c r="S18" s="22"/>
      <c r="T18" s="22"/>
      <c r="U18" s="22"/>
      <c r="V18" s="22"/>
      <c r="W18" s="22"/>
      <c r="X18" s="21"/>
      <c r="Y18" s="21"/>
      <c r="Z18" s="21"/>
      <c r="AA18" s="21"/>
      <c r="AB18" s="21"/>
      <c r="AC18" s="21"/>
      <c r="AD18" s="21"/>
      <c r="AE18" s="21"/>
      <c r="AF18" s="13"/>
      <c r="AG18" s="13"/>
      <c r="AH18" s="13"/>
      <c r="AI18" s="13"/>
      <c r="AQ18" s="2"/>
      <c r="AR18" s="2"/>
      <c r="AS18" s="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2"/>
    </row>
    <row r="19" customFormat="false" ht="22.5" hidden="false" customHeight="true" outlineLevel="0" collapsed="false">
      <c r="B19" s="62" t="s">
        <v>45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18"/>
      <c r="P19" s="50" t="s">
        <v>46</v>
      </c>
      <c r="Q19" s="50"/>
      <c r="R19" s="50"/>
      <c r="S19" s="50"/>
      <c r="T19" s="50"/>
      <c r="U19" s="50"/>
      <c r="V19" s="50"/>
      <c r="W19" s="22"/>
      <c r="X19" s="21"/>
      <c r="Y19" s="21"/>
      <c r="Z19" s="21"/>
      <c r="AA19" s="21"/>
      <c r="AB19" s="21"/>
      <c r="AC19" s="21"/>
      <c r="AD19" s="21"/>
      <c r="AE19" s="21"/>
      <c r="AF19" s="13"/>
      <c r="AG19" s="13"/>
      <c r="AH19" s="13"/>
      <c r="AI19" s="13"/>
      <c r="AQ19" s="2"/>
      <c r="AR19" s="2"/>
      <c r="AS19" s="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2"/>
    </row>
    <row r="20" customFormat="false" ht="22.5" hidden="false" customHeight="true" outlineLevel="0" collapsed="false">
      <c r="B20" s="62" t="str">
        <f aca="false">CONCATENATE(R56," ",D16," ",R57," ",C14," ",R61," ",G14)</f>
        <v>set interfaces ae6 unit 5207 description  "INFORMACION COMERCIAL CORFECALI – RMS-CMH-1052-25"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18"/>
      <c r="P20" s="22" t="s">
        <v>47</v>
      </c>
      <c r="Q20" s="22"/>
      <c r="R20" s="22"/>
      <c r="S20" s="22"/>
      <c r="T20" s="22"/>
      <c r="U20" s="22"/>
      <c r="V20" s="22"/>
      <c r="W20" s="13"/>
      <c r="X20" s="21"/>
      <c r="Y20" s="21"/>
      <c r="Z20" s="21"/>
      <c r="AA20" s="21"/>
      <c r="AB20" s="21"/>
      <c r="AC20" s="21"/>
      <c r="AD20" s="21"/>
      <c r="AE20" s="21"/>
      <c r="AF20" s="13"/>
      <c r="AG20" s="13"/>
      <c r="AH20" s="13"/>
      <c r="AI20" s="13"/>
      <c r="AJ20" s="63"/>
      <c r="AK20" s="63"/>
      <c r="AL20" s="63"/>
      <c r="AM20" s="63"/>
      <c r="AN20" s="63"/>
      <c r="AO20" s="63"/>
      <c r="AP20" s="64"/>
      <c r="AQ20" s="65"/>
      <c r="AR20" s="65"/>
      <c r="AS20" s="65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2"/>
    </row>
    <row r="21" customFormat="false" ht="22.5" hidden="false" customHeight="true" outlineLevel="0" collapsed="false">
      <c r="B21" s="62" t="str">
        <f aca="false">CONCATENATE(R56," ",D16," ",R57," ",C14," ",R62," ",C15)</f>
        <v>set interfaces ae6 unit 5207 vlan-tags outer 3226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18"/>
      <c r="P21" s="50" t="s">
        <v>48</v>
      </c>
      <c r="Q21" s="50"/>
      <c r="R21" s="50"/>
      <c r="S21" s="50"/>
      <c r="T21" s="50"/>
      <c r="U21" s="50"/>
      <c r="V21" s="50"/>
      <c r="W21" s="13"/>
      <c r="X21" s="21"/>
      <c r="Y21" s="21"/>
      <c r="Z21" s="21"/>
      <c r="AA21" s="21"/>
      <c r="AB21" s="21"/>
      <c r="AC21" s="21"/>
      <c r="AD21" s="21"/>
      <c r="AE21" s="21"/>
      <c r="AF21" s="13"/>
      <c r="AG21" s="13"/>
      <c r="AH21" s="13"/>
      <c r="AI21" s="13"/>
      <c r="AJ21" s="66"/>
      <c r="AK21" s="66"/>
      <c r="AL21" s="64"/>
      <c r="AM21" s="67"/>
      <c r="AN21" s="64"/>
      <c r="AO21" s="67"/>
      <c r="AP21" s="64"/>
      <c r="AQ21" s="67"/>
      <c r="AR21" s="64"/>
      <c r="AS21" s="68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2"/>
    </row>
    <row r="22" customFormat="false" ht="22.5" hidden="false" customHeight="true" outlineLevel="0" collapsed="false">
      <c r="B22" s="62" t="str">
        <f aca="false">CONCATENATE(R56," ",D16," ",R57," ",C14," ",R55," ",C16)</f>
        <v>set interfaces ae6 unit 5207 vlan-tags inner 1111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18"/>
      <c r="P22" s="22" t="s">
        <v>49</v>
      </c>
      <c r="Q22" s="22"/>
      <c r="R22" s="22"/>
      <c r="S22" s="22"/>
      <c r="T22" s="22"/>
      <c r="U22" s="22"/>
      <c r="V22" s="22"/>
      <c r="W22" s="13"/>
      <c r="X22" s="21"/>
      <c r="Y22" s="21"/>
      <c r="Z22" s="21"/>
      <c r="AA22" s="21"/>
      <c r="AB22" s="21"/>
      <c r="AC22" s="21"/>
      <c r="AD22" s="21"/>
      <c r="AE22" s="21"/>
      <c r="AF22" s="13"/>
      <c r="AG22" s="13"/>
      <c r="AH22" s="13"/>
      <c r="AI22" s="13"/>
      <c r="AJ22" s="66"/>
      <c r="AK22" s="66"/>
      <c r="AL22" s="69"/>
      <c r="AM22" s="69"/>
      <c r="AN22" s="69"/>
      <c r="AO22" s="69"/>
      <c r="AP22" s="69"/>
      <c r="AQ22" s="69"/>
      <c r="AR22" s="69"/>
      <c r="AS22" s="69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2"/>
    </row>
    <row r="23" customFormat="false" ht="22.5" hidden="false" customHeight="true" outlineLevel="0" collapsed="false">
      <c r="B23" s="62" t="str">
        <f aca="false">CONCATENATE(R56," ",D16," ",R57," ",C14," ",R53," ",G15)</f>
        <v>set interfaces ae6 unit 5207 family inet filter input 100M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18"/>
      <c r="P23" s="50" t="s">
        <v>50</v>
      </c>
      <c r="Q23" s="50"/>
      <c r="R23" s="50"/>
      <c r="S23" s="50"/>
      <c r="T23" s="50"/>
      <c r="U23" s="50"/>
      <c r="V23" s="50"/>
      <c r="W23" s="13"/>
      <c r="X23" s="13"/>
      <c r="Y23" s="13"/>
      <c r="Z23" s="22"/>
      <c r="AA23" s="22"/>
      <c r="AB23" s="13"/>
      <c r="AC23" s="13"/>
      <c r="AD23" s="13"/>
      <c r="AE23" s="13"/>
      <c r="AF23" s="13"/>
      <c r="AG23" s="13"/>
      <c r="AH23" s="13"/>
      <c r="AI23" s="13"/>
      <c r="AJ23" s="66"/>
      <c r="AK23" s="66"/>
      <c r="AL23" s="69"/>
      <c r="AM23" s="69"/>
      <c r="AN23" s="69"/>
      <c r="AO23" s="69"/>
      <c r="AP23" s="69"/>
      <c r="AQ23" s="69"/>
      <c r="AR23" s="69"/>
      <c r="AS23" s="69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2"/>
    </row>
    <row r="24" customFormat="false" ht="22.5" hidden="false" customHeight="true" outlineLevel="0" collapsed="false">
      <c r="B24" s="62" t="str">
        <f aca="false">CONCATENATE(R56," ",D16," ",R57," ",C14," ",R54," ",G15)</f>
        <v>set interfaces ae6 unit 5207 family inet filter output 100M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18"/>
      <c r="P24" s="22" t="s">
        <v>51</v>
      </c>
      <c r="Q24" s="22"/>
      <c r="R24" s="22"/>
      <c r="S24" s="22"/>
      <c r="T24" s="22"/>
      <c r="U24" s="22"/>
      <c r="V24" s="22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63"/>
      <c r="AK24" s="63"/>
      <c r="AL24" s="63"/>
      <c r="AM24" s="63"/>
      <c r="AN24" s="63"/>
      <c r="AO24" s="63"/>
      <c r="AP24" s="64"/>
      <c r="AQ24" s="70"/>
      <c r="AR24" s="70"/>
      <c r="AS24" s="70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2"/>
    </row>
    <row r="25" customFormat="false" ht="22.5" hidden="false" customHeight="true" outlineLevel="0" collapsed="false">
      <c r="B25" s="62" t="str">
        <f aca="false">CONCATENATE(R56," ",D16," ",R57," ",C14," ",R52," ",K7,"/",H5)</f>
        <v>set interfaces ae6 unit 5207 family inet address 192.168.26.69/30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18"/>
      <c r="P25" s="50" t="s">
        <v>52</v>
      </c>
      <c r="Q25" s="50"/>
      <c r="R25" s="50"/>
      <c r="S25" s="50"/>
      <c r="T25" s="50"/>
      <c r="U25" s="50"/>
      <c r="V25" s="50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66"/>
      <c r="AK25" s="66"/>
      <c r="AL25" s="64"/>
      <c r="AM25" s="67"/>
      <c r="AN25" s="64"/>
      <c r="AO25" s="67"/>
      <c r="AP25" s="64"/>
      <c r="AQ25" s="67"/>
      <c r="AR25" s="64"/>
      <c r="AS25" s="68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customFormat="false" ht="22.5" hidden="false" customHeight="true" outlineLevel="0" collapsed="false">
      <c r="B26" s="71" t="s">
        <v>53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18"/>
      <c r="P26" s="22" t="s">
        <v>54</v>
      </c>
      <c r="Q26" s="22"/>
      <c r="R26" s="22"/>
      <c r="S26" s="22"/>
      <c r="T26" s="22"/>
      <c r="U26" s="2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66"/>
      <c r="AK26" s="66"/>
      <c r="AL26" s="69"/>
      <c r="AM26" s="69"/>
      <c r="AN26" s="69"/>
      <c r="AO26" s="69"/>
      <c r="AP26" s="69"/>
      <c r="AQ26" s="69"/>
      <c r="AR26" s="69"/>
      <c r="AS26" s="69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customFormat="false" ht="40.25" hidden="false" customHeight="true" outlineLevel="0" collapsed="false">
      <c r="B27" s="72" t="s">
        <v>55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9"/>
      <c r="N27" s="18"/>
      <c r="O27" s="18"/>
      <c r="P27" s="73" t="s">
        <v>56</v>
      </c>
      <c r="Q27" s="73"/>
      <c r="R27" s="73"/>
      <c r="S27" s="73"/>
      <c r="T27" s="73"/>
      <c r="U27" s="73"/>
      <c r="V27" s="7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66"/>
      <c r="AK27" s="66"/>
      <c r="AL27" s="69"/>
      <c r="AM27" s="69"/>
      <c r="AN27" s="69"/>
      <c r="AO27" s="69"/>
      <c r="AP27" s="69"/>
      <c r="AQ27" s="69"/>
      <c r="AR27" s="69"/>
      <c r="AS27" s="69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customFormat="false" ht="22.5" hidden="false" customHeight="true" outlineLevel="0" collapsed="false">
      <c r="B28" s="61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18"/>
      <c r="P28" s="50" t="s">
        <v>58</v>
      </c>
      <c r="Q28" s="50"/>
      <c r="R28" s="50"/>
      <c r="S28" s="50"/>
      <c r="T28" s="50"/>
      <c r="U28" s="50"/>
      <c r="V28" s="50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74"/>
      <c r="AL28" s="75"/>
      <c r="AM28" s="75"/>
      <c r="AN28" s="75"/>
      <c r="AO28" s="75"/>
      <c r="AP28" s="75"/>
      <c r="AQ28" s="75"/>
      <c r="AR28" s="75"/>
      <c r="AS28" s="75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customFormat="false" ht="22.5" hidden="false" customHeight="true" outlineLevel="0" collapsed="false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9"/>
      <c r="P29" s="22" t="s">
        <v>59</v>
      </c>
      <c r="Q29" s="22"/>
      <c r="R29" s="22"/>
      <c r="S29" s="22"/>
      <c r="T29" s="22"/>
      <c r="U29" s="22"/>
      <c r="V29" s="13"/>
      <c r="W29" s="76"/>
      <c r="X29" s="76"/>
      <c r="Y29" s="76"/>
      <c r="Z29" s="66"/>
      <c r="AA29" s="66"/>
      <c r="AB29" s="64"/>
      <c r="AC29" s="67"/>
      <c r="AD29" s="64"/>
      <c r="AE29" s="67"/>
      <c r="AF29" s="64"/>
      <c r="AG29" s="67"/>
      <c r="AH29" s="64"/>
      <c r="AI29" s="68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customFormat="false" ht="22.5" hidden="false" customHeight="true" outlineLevel="0" collapsed="false">
      <c r="B30" s="77" t="str">
        <f aca="false">CONCATENATE(R70," ",D16,".",C14)</f>
        <v>set routing-instances HSI-CORP interface ae6.5207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9"/>
      <c r="P30" s="22"/>
      <c r="Q30" s="22"/>
      <c r="R30" s="22"/>
      <c r="S30" s="22"/>
      <c r="T30" s="22"/>
      <c r="U30" s="13"/>
      <c r="V30" s="13"/>
      <c r="W30" s="13"/>
      <c r="X30" s="13"/>
      <c r="Y30" s="13"/>
      <c r="Z30" s="13"/>
      <c r="AA30" s="13"/>
      <c r="AB30" s="69"/>
      <c r="AC30" s="69"/>
      <c r="AD30" s="69"/>
      <c r="AE30" s="69"/>
      <c r="AF30" s="69"/>
      <c r="AG30" s="69"/>
      <c r="AH30" s="69"/>
      <c r="AI30" s="69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customFormat="false" ht="22.5" hidden="false" customHeight="true" outlineLevel="0" collapsed="false">
      <c r="B31" s="77" t="str">
        <f aca="false">CONCATENATE(R71," ",K10,"/",H9," ",R69," ",K8)</f>
        <v>set routing-instances HSI-CORP routing-options static route 190.99.193.172/30 next-hop 192.168.26.70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9"/>
      <c r="P31" s="78"/>
      <c r="Q31" s="22"/>
      <c r="R31" s="22"/>
      <c r="S31" s="22"/>
      <c r="T31" s="22"/>
      <c r="U31" s="13"/>
      <c r="V31" s="13"/>
      <c r="W31" s="13"/>
      <c r="X31" s="13"/>
      <c r="Y31" s="13"/>
      <c r="Z31" s="13"/>
      <c r="AA31" s="13"/>
      <c r="AB31" s="69"/>
      <c r="AC31" s="69"/>
      <c r="AD31" s="69"/>
      <c r="AE31" s="69"/>
      <c r="AF31" s="69"/>
      <c r="AG31" s="69"/>
      <c r="AH31" s="69"/>
      <c r="AI31" s="69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customFormat="false" ht="22.5" hidden="false" customHeight="true" outlineLevel="0" collapsed="false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9"/>
      <c r="P32" s="13"/>
      <c r="Q32" s="13"/>
      <c r="R32" s="79"/>
      <c r="S32" s="79"/>
      <c r="T32" s="79"/>
      <c r="U32" s="79"/>
      <c r="V32" s="79"/>
      <c r="W32" s="79"/>
      <c r="X32" s="79"/>
      <c r="Y32" s="79"/>
      <c r="Z32" s="63"/>
      <c r="AA32" s="63"/>
      <c r="AB32" s="63"/>
      <c r="AC32" s="63"/>
      <c r="AD32" s="63"/>
      <c r="AE32" s="63"/>
      <c r="AF32" s="64"/>
      <c r="AG32" s="70"/>
      <c r="AH32" s="70"/>
      <c r="AI32" s="70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customFormat="false" ht="22.5" hidden="false" customHeight="true" outlineLevel="0" collapsed="false">
      <c r="B33" s="80" t="s">
        <v>60</v>
      </c>
      <c r="C33" s="80"/>
      <c r="D33" s="80"/>
      <c r="E33" s="80"/>
      <c r="F33" s="80"/>
      <c r="G33" s="80"/>
      <c r="H33" s="80"/>
      <c r="I33" s="80"/>
      <c r="J33" s="80"/>
      <c r="K33" s="80"/>
      <c r="L33" s="21"/>
      <c r="M33" s="21"/>
      <c r="N33" s="21"/>
      <c r="O33" s="9"/>
      <c r="P33" s="22"/>
      <c r="Q33" s="22"/>
      <c r="R33" s="22"/>
      <c r="S33" s="22"/>
      <c r="T33" s="22"/>
      <c r="U33" s="13"/>
      <c r="V33" s="13"/>
      <c r="W33" s="13"/>
      <c r="X33" s="13"/>
      <c r="Y33" s="13"/>
      <c r="Z33" s="66"/>
      <c r="AA33" s="66"/>
      <c r="AB33" s="64"/>
      <c r="AC33" s="67"/>
      <c r="AD33" s="64"/>
      <c r="AE33" s="67"/>
      <c r="AF33" s="64"/>
      <c r="AG33" s="67"/>
      <c r="AH33" s="64"/>
      <c r="AI33" s="68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customFormat="false" ht="22.5" hidden="false" customHeight="true" outlineLevel="0" collapsed="false">
      <c r="B34" s="81" t="s">
        <v>61</v>
      </c>
      <c r="C34" s="81"/>
      <c r="D34" s="81"/>
      <c r="E34" s="81"/>
      <c r="F34" s="81"/>
      <c r="G34" s="81"/>
      <c r="H34" s="81"/>
      <c r="I34" s="81"/>
      <c r="J34" s="81"/>
      <c r="K34" s="81"/>
      <c r="L34" s="21"/>
      <c r="M34" s="21"/>
      <c r="N34" s="21"/>
      <c r="O34" s="9"/>
      <c r="P34" s="78"/>
      <c r="Q34" s="22"/>
      <c r="R34" s="22"/>
      <c r="S34" s="22"/>
      <c r="T34" s="22"/>
      <c r="U34" s="13"/>
      <c r="V34" s="13"/>
      <c r="W34" s="13"/>
      <c r="X34" s="13"/>
      <c r="Y34" s="13"/>
      <c r="Z34" s="66"/>
      <c r="AA34" s="66"/>
      <c r="AB34" s="69"/>
      <c r="AC34" s="69"/>
      <c r="AD34" s="69"/>
      <c r="AE34" s="69"/>
      <c r="AF34" s="69"/>
      <c r="AG34" s="69"/>
      <c r="AH34" s="69"/>
      <c r="AI34" s="69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customFormat="false" ht="22.5" hidden="false" customHeight="true" outlineLevel="0" collapsed="false">
      <c r="B35" s="82" t="s">
        <v>62</v>
      </c>
      <c r="C35" s="82"/>
      <c r="D35" s="82"/>
      <c r="E35" s="82"/>
      <c r="F35" s="82"/>
      <c r="G35" s="82"/>
      <c r="H35" s="82"/>
      <c r="I35" s="82"/>
      <c r="J35" s="82"/>
      <c r="K35" s="82"/>
      <c r="L35" s="21"/>
      <c r="M35" s="21"/>
      <c r="N35" s="9"/>
      <c r="O35" s="9"/>
      <c r="P35" s="83"/>
      <c r="Q35" s="13"/>
      <c r="R35" s="13"/>
      <c r="S35" s="13"/>
      <c r="T35" s="13"/>
      <c r="U35" s="13"/>
      <c r="V35" s="13"/>
      <c r="W35" s="13"/>
      <c r="X35" s="13"/>
      <c r="Y35" s="13"/>
      <c r="Z35" s="66"/>
      <c r="AA35" s="66"/>
      <c r="AB35" s="69"/>
      <c r="AC35" s="69"/>
      <c r="AD35" s="69"/>
      <c r="AE35" s="69"/>
      <c r="AF35" s="69"/>
      <c r="AG35" s="69"/>
      <c r="AH35" s="69"/>
      <c r="AI35" s="69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customFormat="false" ht="22.5" hidden="false" customHeight="true" outlineLevel="0" collapsed="false"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21"/>
      <c r="M36" s="21"/>
      <c r="N36" s="9"/>
      <c r="O36" s="9"/>
      <c r="P36" s="83"/>
      <c r="Q36" s="13"/>
      <c r="R36" s="13"/>
      <c r="S36" s="13"/>
      <c r="T36" s="13"/>
      <c r="U36" s="13"/>
      <c r="V36" s="13"/>
      <c r="W36" s="13"/>
      <c r="X36" s="13"/>
      <c r="Y36" s="13"/>
      <c r="Z36" s="66"/>
      <c r="AA36" s="66"/>
      <c r="AB36" s="69"/>
      <c r="AC36" s="69"/>
      <c r="AD36" s="69"/>
      <c r="AE36" s="69"/>
      <c r="AF36" s="69"/>
      <c r="AG36" s="69"/>
      <c r="AH36" s="69"/>
      <c r="AI36" s="69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customFormat="false" ht="22.5" hidden="false" customHeight="true" outlineLevel="0" collapsed="false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21"/>
      <c r="M37" s="21"/>
      <c r="N37" s="9"/>
      <c r="O37" s="9"/>
      <c r="P37" s="83"/>
      <c r="Q37" s="13"/>
      <c r="R37" s="13"/>
      <c r="S37" s="13"/>
      <c r="T37" s="13"/>
      <c r="U37" s="13"/>
      <c r="V37" s="13"/>
      <c r="W37" s="13"/>
      <c r="X37" s="13"/>
      <c r="Y37" s="13"/>
      <c r="Z37" s="66"/>
      <c r="AA37" s="66"/>
      <c r="AB37" s="69"/>
      <c r="AC37" s="69"/>
      <c r="AD37" s="69"/>
      <c r="AE37" s="69"/>
      <c r="AF37" s="69"/>
      <c r="AG37" s="69"/>
      <c r="AH37" s="69"/>
      <c r="AI37" s="69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customFormat="false" ht="22.5" hidden="false" customHeight="true" outlineLevel="0" collapsed="false"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21"/>
      <c r="M38" s="21"/>
      <c r="N38" s="9"/>
      <c r="O38" s="9"/>
      <c r="P38" s="83"/>
      <c r="Q38" s="13"/>
      <c r="R38" s="13"/>
      <c r="S38" s="13"/>
      <c r="T38" s="13"/>
      <c r="U38" s="13"/>
      <c r="V38" s="13"/>
      <c r="W38" s="13"/>
      <c r="X38" s="13"/>
      <c r="Y38" s="13"/>
      <c r="Z38" s="66"/>
      <c r="AA38" s="66"/>
      <c r="AB38" s="69"/>
      <c r="AC38" s="69"/>
      <c r="AD38" s="69"/>
      <c r="AE38" s="69"/>
      <c r="AF38" s="69"/>
      <c r="AG38" s="69"/>
      <c r="AH38" s="69"/>
      <c r="AI38" s="69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customFormat="false" ht="22.5" hidden="false" customHeight="true" outlineLevel="0" collapsed="false"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21"/>
      <c r="M39" s="21"/>
      <c r="N39" s="9"/>
      <c r="O39" s="9"/>
      <c r="P39" s="83"/>
      <c r="Q39" s="13"/>
      <c r="R39" s="13"/>
      <c r="S39" s="13"/>
      <c r="T39" s="13"/>
      <c r="U39" s="13"/>
      <c r="V39" s="13"/>
      <c r="W39" s="13"/>
      <c r="X39" s="13"/>
      <c r="Y39" s="13"/>
      <c r="Z39" s="66"/>
      <c r="AA39" s="66"/>
      <c r="AB39" s="69"/>
      <c r="AC39" s="69"/>
      <c r="AD39" s="69"/>
      <c r="AE39" s="69"/>
      <c r="AF39" s="69"/>
      <c r="AG39" s="69"/>
      <c r="AH39" s="69"/>
      <c r="AI39" s="69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customFormat="false" ht="21" hidden="false" customHeight="true" outlineLevel="0" collapsed="false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21"/>
      <c r="M40" s="21"/>
      <c r="N40" s="9"/>
      <c r="O40" s="9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customFormat="false" ht="21" hidden="false" customHeight="true" outlineLevel="0" collapsed="false">
      <c r="B41" s="81" t="s">
        <v>63</v>
      </c>
      <c r="C41" s="81"/>
      <c r="D41" s="81"/>
      <c r="E41" s="81"/>
      <c r="F41" s="81"/>
      <c r="G41" s="81"/>
      <c r="H41" s="81"/>
      <c r="I41" s="81"/>
      <c r="J41" s="81"/>
      <c r="K41" s="81"/>
      <c r="L41" s="21"/>
      <c r="M41" s="21"/>
      <c r="N41" s="9"/>
      <c r="O41" s="9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85"/>
      <c r="AA41" s="85"/>
      <c r="AB41" s="86"/>
      <c r="AC41" s="37"/>
      <c r="AD41" s="37"/>
      <c r="AE41" s="86"/>
      <c r="AF41" s="37"/>
      <c r="AG41" s="37"/>
      <c r="AH41" s="37"/>
      <c r="AI41" s="87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customFormat="false" ht="21" hidden="false" customHeight="true" outlineLevel="0" collapsed="false">
      <c r="B42" s="88" t="s">
        <v>64</v>
      </c>
      <c r="C42" s="88"/>
      <c r="D42" s="88"/>
      <c r="E42" s="88"/>
      <c r="F42" s="88"/>
      <c r="G42" s="88"/>
      <c r="H42" s="88"/>
      <c r="I42" s="88"/>
      <c r="J42" s="88"/>
      <c r="K42" s="88"/>
      <c r="L42" s="21"/>
      <c r="M42" s="21"/>
      <c r="N42" s="9"/>
      <c r="O42" s="9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customFormat="false" ht="21" hidden="false" customHeight="true" outlineLevel="0" collapsed="false">
      <c r="B43" s="88" t="s">
        <v>65</v>
      </c>
      <c r="C43" s="88"/>
      <c r="D43" s="88"/>
      <c r="E43" s="88"/>
      <c r="F43" s="88"/>
      <c r="G43" s="88"/>
      <c r="H43" s="88"/>
      <c r="I43" s="88"/>
      <c r="J43" s="88"/>
      <c r="K43" s="88"/>
      <c r="L43" s="21"/>
      <c r="M43" s="21"/>
      <c r="N43" s="9"/>
      <c r="O43" s="9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customFormat="false" ht="21" hidden="false" customHeight="true" outlineLevel="0" collapsed="false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9"/>
      <c r="O44" s="9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customFormat="false" ht="21" hidden="false" customHeight="true" outlineLevel="0" collapsed="false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9"/>
      <c r="O45" s="9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89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customFormat="false" ht="23.25" hidden="false" customHeight="true" outlineLevel="0" collapsed="false">
      <c r="B46" s="9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9"/>
      <c r="O46" s="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89"/>
      <c r="AA46" s="90"/>
      <c r="AB46" s="90"/>
      <c r="AC46" s="90"/>
      <c r="AD46" s="90"/>
      <c r="AE46" s="90"/>
      <c r="AF46" s="87"/>
      <c r="AG46" s="87"/>
      <c r="AH46" s="87"/>
      <c r="AI46" s="87"/>
      <c r="AJ46" s="8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2"/>
      <c r="AY46" s="2"/>
      <c r="AZ46" s="2"/>
      <c r="BA46" s="2"/>
      <c r="BB46" s="2"/>
      <c r="BC46" s="2"/>
      <c r="BD46" s="2"/>
    </row>
    <row r="47" customFormat="false" ht="23.25" hidden="false" customHeight="true" outlineLevel="0" collapsed="false">
      <c r="B47" s="92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9"/>
      <c r="O47" s="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2"/>
      <c r="BB47" s="2"/>
      <c r="BC47" s="2"/>
      <c r="BD47" s="2"/>
    </row>
    <row r="48" customFormat="false" ht="27" hidden="false" customHeight="true" outlineLevel="0" collapsed="false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9"/>
      <c r="O48" s="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2"/>
      <c r="BB48" s="2"/>
      <c r="BC48" s="2"/>
      <c r="BD48" s="2"/>
    </row>
    <row r="49" customFormat="false" ht="26.25" hidden="false" customHeight="true" outlineLevel="0" collapsed="false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9"/>
      <c r="O49" s="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2"/>
      <c r="BB49" s="2"/>
      <c r="BC49" s="2"/>
      <c r="BD49" s="2"/>
    </row>
    <row r="50" customFormat="false" ht="21" hidden="false" customHeight="true" outlineLevel="0" collapsed="false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2"/>
      <c r="BB50" s="2"/>
      <c r="BC50" s="2"/>
      <c r="BD50" s="2"/>
    </row>
    <row r="51" customFormat="false" ht="27.75" hidden="false" customHeight="true" outlineLevel="0" collapsed="false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2"/>
      <c r="BB51" s="2"/>
      <c r="BC51" s="2"/>
      <c r="BD51" s="2"/>
    </row>
    <row r="52" customFormat="false" ht="24.75" hidden="false" customHeight="true" outlineLevel="0" collapsed="false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3"/>
      <c r="Q52" s="93"/>
      <c r="R52" s="94" t="s">
        <v>66</v>
      </c>
      <c r="S52" s="93"/>
      <c r="T52" s="93"/>
      <c r="U52" s="93"/>
      <c r="V52" s="13"/>
      <c r="W52" s="13"/>
      <c r="X52" s="13"/>
      <c r="Y52" s="13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2"/>
      <c r="BB52" s="2"/>
      <c r="BC52" s="2"/>
      <c r="BD52" s="2"/>
    </row>
    <row r="53" customFormat="false" ht="14.25" hidden="false" customHeight="true" outlineLevel="0" collapsed="false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3"/>
      <c r="Q53" s="93"/>
      <c r="R53" s="94" t="s">
        <v>67</v>
      </c>
      <c r="S53" s="93"/>
      <c r="T53" s="93"/>
      <c r="U53" s="93"/>
      <c r="V53" s="13"/>
      <c r="W53" s="13"/>
      <c r="X53" s="13"/>
      <c r="Y53" s="13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2"/>
      <c r="BB53" s="2"/>
      <c r="BC53" s="2"/>
      <c r="BD53" s="2"/>
    </row>
    <row r="54" customFormat="false" ht="14.25" hidden="false" customHeight="true" outlineLevel="0" collapsed="false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3"/>
      <c r="Q54" s="93"/>
      <c r="R54" s="94" t="s">
        <v>68</v>
      </c>
      <c r="S54" s="93"/>
      <c r="T54" s="93"/>
      <c r="U54" s="93"/>
      <c r="V54" s="13"/>
      <c r="W54" s="13"/>
      <c r="X54" s="13"/>
      <c r="Y54" s="13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customFormat="false" ht="14.25" hidden="false" customHeight="true" outlineLevel="0" collapsed="false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3"/>
      <c r="Q55" s="93"/>
      <c r="R55" s="97" t="s">
        <v>69</v>
      </c>
      <c r="S55" s="93"/>
      <c r="T55" s="93"/>
      <c r="U55" s="93"/>
      <c r="V55" s="13"/>
      <c r="W55" s="13"/>
      <c r="X55" s="13"/>
      <c r="Y55" s="13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customFormat="false" ht="14.25" hidden="false" customHeight="true" outlineLevel="0" collapsed="false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76"/>
      <c r="Q56" s="98"/>
      <c r="R56" s="97" t="s">
        <v>70</v>
      </c>
      <c r="S56" s="98"/>
      <c r="T56" s="98"/>
      <c r="U56" s="98"/>
      <c r="V56" s="76"/>
      <c r="W56" s="76"/>
      <c r="X56" s="76"/>
      <c r="Y56" s="7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customFormat="false" ht="14.25" hidden="false" customHeight="true" outlineLevel="0" collapsed="false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76"/>
      <c r="Q57" s="98"/>
      <c r="R57" s="99" t="s">
        <v>71</v>
      </c>
      <c r="S57" s="98"/>
      <c r="T57" s="98"/>
      <c r="U57" s="98"/>
      <c r="V57" s="76"/>
      <c r="W57" s="76"/>
      <c r="X57" s="76"/>
      <c r="Y57" s="7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customFormat="false" ht="14.25" hidden="false" customHeight="true" outlineLevel="0" collapsed="false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76"/>
      <c r="Q58" s="98"/>
      <c r="R58" s="97" t="s">
        <v>72</v>
      </c>
      <c r="S58" s="98"/>
      <c r="T58" s="98"/>
      <c r="U58" s="98"/>
      <c r="V58" s="76"/>
      <c r="W58" s="76"/>
      <c r="X58" s="76"/>
      <c r="Y58" s="7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customFormat="false" ht="14.25" hidden="false" customHeight="true" outlineLevel="0" collapsed="false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76"/>
      <c r="Q59" s="98"/>
      <c r="R59" s="97" t="s">
        <v>73</v>
      </c>
      <c r="S59" s="98"/>
      <c r="T59" s="98"/>
      <c r="U59" s="98"/>
      <c r="V59" s="76"/>
      <c r="W59" s="76"/>
      <c r="X59" s="76"/>
      <c r="Y59" s="7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customFormat="false" ht="14.25" hidden="false" customHeight="true" outlineLevel="0" collapsed="false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76"/>
      <c r="Q60" s="98"/>
      <c r="R60" s="94" t="s">
        <v>74</v>
      </c>
      <c r="S60" s="98"/>
      <c r="T60" s="98"/>
      <c r="U60" s="98"/>
      <c r="V60" s="76"/>
      <c r="W60" s="76"/>
      <c r="X60" s="76"/>
      <c r="Y60" s="7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customFormat="false" ht="14.25" hidden="false" customHeight="true" outlineLevel="0" collapsed="false">
      <c r="B61" s="22" t="s">
        <v>75</v>
      </c>
      <c r="C61" s="22"/>
      <c r="D61" s="22"/>
      <c r="E61" s="22"/>
      <c r="F61" s="22"/>
      <c r="G61" s="13"/>
      <c r="H61" s="13"/>
      <c r="I61" s="13"/>
      <c r="J61" s="13"/>
      <c r="K61" s="13"/>
      <c r="L61" s="13"/>
      <c r="M61" s="13"/>
      <c r="N61" s="9"/>
      <c r="O61" s="9"/>
      <c r="P61" s="76"/>
      <c r="Q61" s="98"/>
      <c r="R61" s="94" t="s">
        <v>76</v>
      </c>
      <c r="S61" s="98"/>
      <c r="T61" s="98"/>
      <c r="U61" s="98"/>
      <c r="V61" s="76"/>
      <c r="W61" s="76"/>
      <c r="X61" s="76"/>
      <c r="Y61" s="7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customFormat="false" ht="14.25" hidden="false" customHeight="true" outlineLevel="0" collapsed="false">
      <c r="B62" s="22" t="s">
        <v>77</v>
      </c>
      <c r="C62" s="22"/>
      <c r="D62" s="22"/>
      <c r="E62" s="22"/>
      <c r="F62" s="22"/>
      <c r="G62" s="22"/>
      <c r="H62" s="22"/>
      <c r="I62" s="22"/>
      <c r="J62" s="22"/>
      <c r="K62" s="22"/>
      <c r="L62" s="13"/>
      <c r="M62" s="13"/>
      <c r="N62" s="9"/>
      <c r="O62" s="9"/>
      <c r="P62" s="76"/>
      <c r="Q62" s="98"/>
      <c r="R62" s="97" t="s">
        <v>78</v>
      </c>
      <c r="S62" s="98"/>
      <c r="T62" s="98"/>
      <c r="U62" s="98"/>
      <c r="V62" s="76"/>
      <c r="W62" s="76"/>
      <c r="X62" s="76"/>
      <c r="Y62" s="76"/>
      <c r="Z62" s="100"/>
      <c r="AA62" s="101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customFormat="false" ht="14.25" hidden="false" customHeight="true" outlineLevel="0" collapsed="false">
      <c r="B63" s="22" t="s">
        <v>79</v>
      </c>
      <c r="C63" s="22"/>
      <c r="D63" s="22"/>
      <c r="E63" s="22"/>
      <c r="F63" s="22"/>
      <c r="G63" s="22"/>
      <c r="H63" s="22"/>
      <c r="I63" s="22"/>
      <c r="J63" s="22"/>
      <c r="K63" s="22"/>
      <c r="L63" s="13"/>
      <c r="M63" s="13"/>
      <c r="N63" s="9"/>
      <c r="O63" s="9"/>
      <c r="P63" s="76"/>
      <c r="Q63" s="98"/>
      <c r="R63" s="94" t="s">
        <v>80</v>
      </c>
      <c r="S63" s="98"/>
      <c r="T63" s="98"/>
      <c r="U63" s="98"/>
      <c r="V63" s="76"/>
      <c r="W63" s="76"/>
      <c r="X63" s="76"/>
      <c r="Y63" s="76"/>
      <c r="Z63" s="100"/>
      <c r="AA63" s="101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customFormat="false" ht="14.25" hidden="false" customHeight="true" outlineLevel="0" collapsed="false">
      <c r="B64" s="22" t="s">
        <v>81</v>
      </c>
      <c r="C64" s="22"/>
      <c r="D64" s="22"/>
      <c r="E64" s="22"/>
      <c r="F64" s="22"/>
      <c r="G64" s="22"/>
      <c r="H64" s="22"/>
      <c r="I64" s="22"/>
      <c r="J64" s="22"/>
      <c r="K64" s="22"/>
      <c r="L64" s="13"/>
      <c r="M64" s="13"/>
      <c r="N64" s="9"/>
      <c r="O64" s="9"/>
      <c r="P64" s="76"/>
      <c r="Q64" s="98"/>
      <c r="R64" s="94" t="s">
        <v>82</v>
      </c>
      <c r="S64" s="98"/>
      <c r="T64" s="98"/>
      <c r="U64" s="98"/>
      <c r="V64" s="76"/>
      <c r="W64" s="76"/>
      <c r="X64" s="76"/>
      <c r="Y64" s="76"/>
      <c r="Z64" s="100"/>
      <c r="AA64" s="101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customFormat="false" ht="14.25" hidden="false" customHeight="true" outlineLevel="0" collapsed="false">
      <c r="B65" s="22" t="s">
        <v>83</v>
      </c>
      <c r="C65" s="22"/>
      <c r="D65" s="22"/>
      <c r="E65" s="22"/>
      <c r="F65" s="22"/>
      <c r="G65" s="22"/>
      <c r="H65" s="22"/>
      <c r="I65" s="22"/>
      <c r="J65" s="22"/>
      <c r="K65" s="22"/>
      <c r="L65" s="13"/>
      <c r="M65" s="13"/>
      <c r="N65" s="9"/>
      <c r="O65" s="9"/>
      <c r="P65" s="76"/>
      <c r="Q65" s="98"/>
      <c r="R65" s="94" t="s">
        <v>84</v>
      </c>
      <c r="S65" s="98"/>
      <c r="T65" s="98"/>
      <c r="U65" s="98"/>
      <c r="V65" s="76"/>
      <c r="W65" s="76"/>
      <c r="X65" s="76"/>
      <c r="Y65" s="76"/>
      <c r="Z65" s="100"/>
      <c r="AA65" s="101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customFormat="false" ht="14.25" hidden="false" customHeight="true" outlineLevel="0" collapsed="false">
      <c r="B66" s="22" t="s">
        <v>85</v>
      </c>
      <c r="C66" s="22"/>
      <c r="D66" s="22"/>
      <c r="E66" s="22"/>
      <c r="F66" s="22"/>
      <c r="G66" s="22"/>
      <c r="H66" s="22"/>
      <c r="I66" s="22"/>
      <c r="J66" s="22"/>
      <c r="K66" s="22"/>
      <c r="L66" s="43"/>
      <c r="M66" s="43"/>
      <c r="N66" s="9"/>
      <c r="O66" s="9"/>
      <c r="P66" s="18"/>
      <c r="R66" s="94" t="s">
        <v>86</v>
      </c>
      <c r="V66" s="100"/>
      <c r="W66" s="100"/>
      <c r="X66" s="100"/>
      <c r="Y66" s="100"/>
      <c r="Z66" s="100"/>
      <c r="AA66" s="101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customFormat="false" ht="14.25" hidden="false" customHeight="true" outlineLevel="0" collapsed="false">
      <c r="B67" s="22" t="s">
        <v>87</v>
      </c>
      <c r="C67" s="22"/>
      <c r="D67" s="22"/>
      <c r="E67" s="22"/>
      <c r="F67" s="22"/>
      <c r="G67" s="22"/>
      <c r="H67" s="22"/>
      <c r="I67" s="22"/>
      <c r="J67" s="22"/>
      <c r="K67" s="22"/>
      <c r="L67" s="43"/>
      <c r="M67" s="43"/>
      <c r="N67" s="9"/>
      <c r="O67" s="9"/>
      <c r="P67" s="102"/>
      <c r="Q67" s="103"/>
      <c r="R67" s="94" t="s">
        <v>88</v>
      </c>
      <c r="S67" s="103"/>
      <c r="T67" s="103"/>
      <c r="U67" s="103"/>
      <c r="V67" s="104"/>
      <c r="W67" s="104"/>
      <c r="X67" s="104"/>
      <c r="Y67" s="104"/>
      <c r="Z67" s="104"/>
      <c r="AA67" s="104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customFormat="false" ht="15.75" hidden="false" customHeight="true" outlineLevel="0" collapsed="false">
      <c r="B68" s="22" t="s">
        <v>89</v>
      </c>
      <c r="C68" s="22"/>
      <c r="D68" s="22"/>
      <c r="E68" s="22"/>
      <c r="F68" s="22"/>
      <c r="G68" s="22"/>
      <c r="H68" s="22"/>
      <c r="I68" s="22"/>
      <c r="J68" s="22"/>
      <c r="K68" s="22"/>
      <c r="L68" s="13"/>
      <c r="M68" s="13"/>
      <c r="N68" s="9"/>
      <c r="O68" s="9"/>
      <c r="P68" s="102"/>
      <c r="Q68" s="103"/>
      <c r="R68" s="94" t="s">
        <v>90</v>
      </c>
      <c r="S68" s="103"/>
      <c r="T68" s="103"/>
      <c r="U68" s="103"/>
      <c r="V68" s="104"/>
      <c r="W68" s="105"/>
      <c r="X68" s="104"/>
      <c r="Y68" s="104"/>
      <c r="Z68" s="104"/>
      <c r="AA68" s="104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customFormat="false" ht="14.25" hidden="false" customHeight="true" outlineLevel="0" collapsed="false">
      <c r="B69" s="22" t="s">
        <v>91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9"/>
      <c r="O69" s="9"/>
      <c r="P69" s="102"/>
      <c r="Q69" s="103"/>
      <c r="R69" s="106" t="s">
        <v>92</v>
      </c>
      <c r="S69" s="107"/>
      <c r="T69" s="107"/>
      <c r="U69" s="103"/>
      <c r="V69" s="102"/>
      <c r="W69" s="102"/>
      <c r="X69" s="103"/>
      <c r="Y69" s="103"/>
      <c r="Z69" s="103"/>
      <c r="AA69" s="103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customFormat="false" ht="15.75" hidden="false" customHeight="true" outlineLevel="0" collapsed="false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51"/>
      <c r="M70" s="51"/>
      <c r="N70" s="9"/>
      <c r="O70" s="9"/>
      <c r="P70" s="102"/>
      <c r="Q70" s="103"/>
      <c r="R70" s="94" t="s">
        <v>93</v>
      </c>
      <c r="S70" s="103"/>
      <c r="T70" s="103"/>
      <c r="U70" s="103"/>
      <c r="V70" s="108"/>
      <c r="W70" s="109"/>
      <c r="X70" s="103"/>
      <c r="Y70" s="103"/>
      <c r="Z70" s="103"/>
      <c r="AA70" s="103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customFormat="false" ht="14.25" hidden="false" customHeight="true" outlineLevel="0" collapsed="false">
      <c r="B71" s="22" t="s">
        <v>94</v>
      </c>
      <c r="C71" s="22"/>
      <c r="D71" s="22"/>
      <c r="E71" s="22"/>
      <c r="F71" s="22"/>
      <c r="G71" s="22"/>
      <c r="H71" s="22"/>
      <c r="I71" s="22"/>
      <c r="J71" s="22"/>
      <c r="K71" s="22"/>
      <c r="L71" s="51"/>
      <c r="M71" s="51"/>
      <c r="N71" s="9"/>
      <c r="O71" s="9"/>
      <c r="P71" s="102"/>
      <c r="Q71" s="103"/>
      <c r="R71" s="94" t="s">
        <v>95</v>
      </c>
      <c r="S71" s="103"/>
      <c r="T71" s="103"/>
      <c r="U71" s="103"/>
      <c r="V71" s="102"/>
      <c r="W71" s="102"/>
      <c r="X71" s="103"/>
      <c r="Y71" s="103"/>
      <c r="Z71" s="103"/>
      <c r="AA71" s="103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customFormat="false" ht="15.75" hidden="false" customHeight="true" outlineLevel="0" collapsed="false">
      <c r="B72" s="22" t="s">
        <v>96</v>
      </c>
      <c r="C72" s="22"/>
      <c r="D72" s="22"/>
      <c r="E72" s="22"/>
      <c r="F72" s="22"/>
      <c r="G72" s="22"/>
      <c r="H72" s="22"/>
      <c r="I72" s="22"/>
      <c r="J72" s="22"/>
      <c r="K72" s="22"/>
      <c r="L72" s="51"/>
      <c r="M72" s="51"/>
      <c r="N72" s="9"/>
      <c r="O72" s="9"/>
      <c r="P72" s="102"/>
      <c r="Q72" s="103"/>
      <c r="R72" s="106" t="s">
        <v>97</v>
      </c>
      <c r="S72" s="103"/>
      <c r="T72" s="103"/>
      <c r="U72" s="110"/>
      <c r="V72" s="102"/>
      <c r="W72" s="102"/>
      <c r="X72" s="103"/>
      <c r="Y72" s="103"/>
      <c r="Z72" s="103"/>
      <c r="AA72" s="103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customFormat="false" ht="14.25" hidden="false" customHeight="true" outlineLevel="0" collapsed="false">
      <c r="B73" s="22" t="s">
        <v>98</v>
      </c>
      <c r="C73" s="22"/>
      <c r="D73" s="22"/>
      <c r="E73" s="22"/>
      <c r="F73" s="22"/>
      <c r="G73" s="22"/>
      <c r="H73" s="22"/>
      <c r="I73" s="22"/>
      <c r="J73" s="22"/>
      <c r="K73" s="22"/>
      <c r="L73" s="51"/>
      <c r="M73" s="51"/>
      <c r="N73" s="9"/>
      <c r="O73" s="9"/>
      <c r="P73" s="102"/>
      <c r="Q73" s="103"/>
      <c r="R73" s="106" t="s">
        <v>99</v>
      </c>
      <c r="S73" s="103"/>
      <c r="T73" s="103"/>
      <c r="U73" s="103"/>
      <c r="V73" s="102"/>
      <c r="W73" s="102"/>
      <c r="X73" s="103"/>
      <c r="Y73" s="103"/>
      <c r="Z73" s="103"/>
      <c r="AA73" s="103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customFormat="false" ht="14.25" hidden="false" customHeight="true" outlineLevel="0" collapsed="false">
      <c r="B74" s="22" t="s">
        <v>100</v>
      </c>
      <c r="C74" s="22"/>
      <c r="D74" s="22"/>
      <c r="E74" s="22"/>
      <c r="F74" s="22"/>
      <c r="G74" s="22"/>
      <c r="H74" s="22"/>
      <c r="I74" s="22"/>
      <c r="J74" s="22"/>
      <c r="K74" s="22"/>
      <c r="L74" s="51"/>
      <c r="M74" s="51"/>
      <c r="N74" s="9"/>
      <c r="O74" s="9"/>
      <c r="P74" s="102"/>
      <c r="Q74" s="107"/>
      <c r="R74" s="106" t="s">
        <v>15</v>
      </c>
      <c r="S74" s="107"/>
      <c r="T74" s="103"/>
      <c r="U74" s="103"/>
      <c r="V74" s="111"/>
      <c r="W74" s="102"/>
      <c r="X74" s="103"/>
      <c r="Y74" s="103"/>
      <c r="Z74" s="103"/>
      <c r="AA74" s="103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customFormat="false" ht="14.25" hidden="false" customHeight="true" outlineLevel="0" collapsed="false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02"/>
      <c r="Q75" s="107"/>
      <c r="R75" s="106" t="s">
        <v>101</v>
      </c>
      <c r="S75" s="103"/>
      <c r="T75" s="103"/>
      <c r="U75" s="103"/>
      <c r="V75" s="102"/>
      <c r="W75" s="102"/>
      <c r="X75" s="103"/>
      <c r="Y75" s="103"/>
      <c r="Z75" s="103"/>
      <c r="AA75" s="103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customFormat="false" ht="14.25" hidden="false" customHeight="true" outlineLevel="0" collapsed="false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7"/>
      <c r="R76" s="106" t="s">
        <v>102</v>
      </c>
      <c r="S76" s="107"/>
      <c r="T76" s="107"/>
      <c r="U76" s="103"/>
      <c r="V76" s="102"/>
      <c r="W76" s="102"/>
      <c r="X76" s="103"/>
      <c r="Y76" s="103"/>
      <c r="Z76" s="103"/>
      <c r="AA76" s="103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customFormat="false" ht="14.25" hidden="false" customHeight="true" outlineLevel="0" collapsed="false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02"/>
      <c r="Q77" s="107"/>
      <c r="R77" s="106" t="s">
        <v>103</v>
      </c>
      <c r="S77" s="103"/>
      <c r="T77" s="103"/>
      <c r="U77" s="103"/>
      <c r="V77" s="102"/>
      <c r="W77" s="102"/>
      <c r="X77" s="103"/>
      <c r="Y77" s="103"/>
      <c r="Z77" s="103"/>
      <c r="AA77" s="103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customFormat="false" ht="14.25" hidden="false" customHeight="true" outlineLevel="0" collapsed="false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2"/>
      <c r="Q78" s="103"/>
      <c r="R78" s="106" t="s">
        <v>104</v>
      </c>
      <c r="S78" s="103"/>
      <c r="T78" s="103"/>
      <c r="U78" s="103"/>
      <c r="V78" s="102"/>
      <c r="W78" s="102"/>
      <c r="X78" s="103"/>
      <c r="Y78" s="103"/>
      <c r="Z78" s="103"/>
      <c r="AA78" s="103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customFormat="false" ht="14.25" hidden="false" customHeight="true" outlineLevel="0" collapsed="false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02"/>
      <c r="Q79" s="103"/>
      <c r="R79" s="106" t="s">
        <v>105</v>
      </c>
      <c r="S79" s="103"/>
      <c r="T79" s="103"/>
      <c r="U79" s="103"/>
      <c r="V79" s="102"/>
      <c r="W79" s="102"/>
      <c r="X79" s="103"/>
      <c r="Y79" s="103"/>
      <c r="Z79" s="103"/>
      <c r="AA79" s="103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customFormat="false" ht="14.25" hidden="false" customHeight="true" outlineLevel="0" collapsed="false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2"/>
      <c r="Q80" s="103"/>
      <c r="R80" s="106" t="s">
        <v>106</v>
      </c>
      <c r="S80" s="103"/>
      <c r="T80" s="103"/>
      <c r="U80" s="103"/>
      <c r="V80" s="102"/>
      <c r="W80" s="102"/>
      <c r="X80" s="103"/>
      <c r="Y80" s="103"/>
      <c r="Z80" s="103"/>
      <c r="AA80" s="103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customFormat="false" ht="14.25" hidden="false" customHeight="true" outlineLevel="0" collapsed="false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02"/>
      <c r="Q81" s="103"/>
      <c r="R81" s="106" t="s">
        <v>107</v>
      </c>
      <c r="S81" s="112"/>
      <c r="T81" s="112"/>
      <c r="U81" s="112"/>
      <c r="V81" s="22"/>
      <c r="W81" s="13"/>
      <c r="X81" s="13"/>
      <c r="Y81" s="13"/>
      <c r="Z81" s="13"/>
      <c r="AA81" s="13"/>
      <c r="AB81" s="13"/>
      <c r="AC81" s="13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customFormat="false" ht="14.25" hidden="false" customHeight="true" outlineLevel="0" collapsed="false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02"/>
      <c r="Q82" s="103"/>
      <c r="R82" s="106" t="s">
        <v>18</v>
      </c>
      <c r="S82" s="112"/>
      <c r="T82" s="112"/>
      <c r="U82" s="112"/>
      <c r="V82" s="22"/>
      <c r="W82" s="13"/>
      <c r="X82" s="13"/>
      <c r="Y82" s="13"/>
      <c r="Z82" s="13"/>
      <c r="AA82" s="13"/>
      <c r="AB82" s="13"/>
      <c r="AC82" s="13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customFormat="false" ht="14.25" hidden="false" customHeight="true" outlineLevel="0" collapsed="false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102"/>
      <c r="Q83" s="103"/>
      <c r="R83" s="103"/>
      <c r="S83" s="103"/>
      <c r="T83" s="103"/>
      <c r="U83" s="103"/>
      <c r="V83" s="102"/>
      <c r="W83" s="102"/>
      <c r="X83" s="103"/>
      <c r="Y83" s="103"/>
      <c r="Z83" s="103"/>
      <c r="AA83" s="103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customFormat="false" ht="14.25" hidden="false" customHeight="true" outlineLevel="0" collapsed="false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102"/>
      <c r="Q84" s="103"/>
      <c r="R84" s="103"/>
      <c r="S84" s="103"/>
      <c r="T84" s="103"/>
      <c r="U84" s="103"/>
      <c r="V84" s="102"/>
      <c r="W84" s="102"/>
      <c r="X84" s="103"/>
      <c r="Y84" s="103"/>
      <c r="Z84" s="103"/>
      <c r="AA84" s="103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customFormat="false" ht="14.25" hidden="false" customHeight="true" outlineLevel="0" collapsed="false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02"/>
      <c r="Q85" s="103"/>
      <c r="R85" s="103"/>
      <c r="S85" s="103"/>
      <c r="T85" s="103"/>
      <c r="U85" s="103"/>
      <c r="V85" s="102"/>
      <c r="W85" s="102"/>
      <c r="X85" s="103"/>
      <c r="Y85" s="103"/>
      <c r="Z85" s="103"/>
      <c r="AA85" s="103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customFormat="false" ht="14.25" hidden="false" customHeight="true" outlineLevel="0" collapsed="false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102"/>
      <c r="Q86" s="103"/>
      <c r="R86" s="103"/>
      <c r="S86" s="103"/>
      <c r="T86" s="103"/>
      <c r="U86" s="103"/>
      <c r="V86" s="102"/>
      <c r="W86" s="102"/>
      <c r="X86" s="103"/>
      <c r="Y86" s="103"/>
      <c r="Z86" s="103"/>
      <c r="AA86" s="103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customFormat="false" ht="14.25" hidden="false" customHeight="true" outlineLevel="0" collapsed="false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02"/>
      <c r="Q87" s="103"/>
      <c r="R87" s="103"/>
      <c r="S87" s="103"/>
      <c r="T87" s="103"/>
      <c r="U87" s="103"/>
      <c r="V87" s="102"/>
      <c r="W87" s="102"/>
      <c r="X87" s="103"/>
      <c r="Y87" s="103"/>
      <c r="Z87" s="103"/>
      <c r="AA87" s="103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customFormat="false" ht="14.25" hidden="false" customHeight="true" outlineLevel="0" collapsed="false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102"/>
      <c r="Q88" s="103"/>
      <c r="R88" s="103"/>
      <c r="S88" s="103"/>
      <c r="T88" s="103"/>
      <c r="U88" s="103"/>
      <c r="V88" s="102"/>
      <c r="W88" s="102"/>
      <c r="X88" s="103"/>
      <c r="Y88" s="103"/>
      <c r="Z88" s="103"/>
      <c r="AA88" s="103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customFormat="false" ht="12.75" hidden="false" customHeight="true" outlineLevel="0" collapsed="false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113"/>
      <c r="Q89" s="103"/>
      <c r="R89" s="103"/>
      <c r="S89" s="103"/>
      <c r="T89" s="103"/>
      <c r="U89" s="103"/>
      <c r="V89" s="102"/>
      <c r="W89" s="102"/>
      <c r="X89" s="103"/>
      <c r="Y89" s="103"/>
      <c r="Z89" s="103"/>
      <c r="AA89" s="103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customFormat="false" ht="12.75" hidden="false" customHeight="true" outlineLevel="0" collapsed="false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111"/>
      <c r="Q90" s="103"/>
      <c r="R90" s="103"/>
      <c r="S90" s="103"/>
      <c r="T90" s="103"/>
      <c r="U90" s="103"/>
      <c r="V90" s="102"/>
      <c r="W90" s="102"/>
      <c r="X90" s="103"/>
      <c r="Y90" s="103"/>
      <c r="Z90" s="103"/>
      <c r="AA90" s="103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customFormat="false" ht="12.75" hidden="false" customHeight="true" outlineLevel="0" collapsed="false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102"/>
      <c r="Q91" s="103"/>
      <c r="R91" s="103"/>
      <c r="S91" s="103"/>
      <c r="T91" s="103"/>
      <c r="U91" s="103"/>
      <c r="V91" s="102"/>
      <c r="W91" s="102"/>
      <c r="X91" s="103"/>
      <c r="Y91" s="103"/>
      <c r="Z91" s="103"/>
      <c r="AA91" s="103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customFormat="false" ht="12.75" hidden="false" customHeight="true" outlineLevel="0" collapsed="false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102"/>
      <c r="Q92" s="103"/>
      <c r="R92" s="103"/>
      <c r="S92" s="103"/>
      <c r="T92" s="103"/>
      <c r="U92" s="103"/>
      <c r="V92" s="102"/>
      <c r="W92" s="102"/>
      <c r="X92" s="103"/>
      <c r="Y92" s="103"/>
      <c r="Z92" s="103"/>
      <c r="AA92" s="103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customFormat="false" ht="12.75" hidden="false" customHeight="true" outlineLevel="0" collapsed="false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2"/>
      <c r="P93" s="102"/>
      <c r="Q93" s="103"/>
      <c r="R93" s="103"/>
      <c r="S93" s="103"/>
      <c r="T93" s="103"/>
      <c r="U93" s="103"/>
      <c r="V93" s="102"/>
      <c r="W93" s="102"/>
      <c r="X93" s="103"/>
      <c r="Y93" s="103"/>
      <c r="Z93" s="103"/>
      <c r="AA93" s="103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customFormat="false" ht="12.75" hidden="false" customHeight="true" outlineLevel="0" collapsed="false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2"/>
      <c r="P94" s="102"/>
      <c r="Q94" s="103"/>
      <c r="R94" s="103"/>
      <c r="S94" s="103"/>
      <c r="T94" s="103"/>
      <c r="U94" s="103"/>
      <c r="V94" s="102"/>
      <c r="W94" s="102"/>
      <c r="X94" s="103"/>
      <c r="Y94" s="103"/>
      <c r="Z94" s="103"/>
      <c r="AA94" s="103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customFormat="false" ht="12.75" hidden="false" customHeight="true" outlineLevel="0" collapsed="false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02"/>
      <c r="P95" s="102"/>
      <c r="Q95" s="103"/>
      <c r="R95" s="103"/>
      <c r="S95" s="103"/>
      <c r="T95" s="103"/>
      <c r="U95" s="103"/>
      <c r="V95" s="102"/>
      <c r="W95" s="102"/>
      <c r="X95" s="103"/>
      <c r="Y95" s="103"/>
      <c r="Z95" s="103"/>
      <c r="AA95" s="103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customFormat="false" ht="12.75" hidden="false" customHeight="true" outlineLevel="0" collapsed="false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02"/>
      <c r="P96" s="102"/>
      <c r="Q96" s="103"/>
      <c r="R96" s="103"/>
      <c r="S96" s="103"/>
      <c r="T96" s="103"/>
      <c r="U96" s="103"/>
      <c r="V96" s="102"/>
      <c r="W96" s="102"/>
      <c r="X96" s="103"/>
      <c r="Y96" s="103"/>
      <c r="Z96" s="103"/>
      <c r="AA96" s="103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customFormat="false" ht="12.75" hidden="false" customHeight="true" outlineLevel="0" collapsed="false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2"/>
      <c r="P97" s="102"/>
      <c r="Q97" s="103"/>
      <c r="R97" s="103"/>
      <c r="S97" s="103"/>
      <c r="T97" s="103"/>
      <c r="U97" s="103"/>
      <c r="V97" s="102"/>
      <c r="W97" s="102"/>
      <c r="X97" s="103"/>
      <c r="Y97" s="103"/>
      <c r="Z97" s="103"/>
      <c r="AA97" s="103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customFormat="false" ht="12.75" hidden="false" customHeight="true" outlineLevel="0" collapsed="false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2"/>
      <c r="P98" s="102"/>
      <c r="Q98" s="103"/>
      <c r="R98" s="103"/>
      <c r="S98" s="103"/>
      <c r="T98" s="103"/>
      <c r="U98" s="103"/>
      <c r="V98" s="102"/>
      <c r="W98" s="102"/>
      <c r="X98" s="103"/>
      <c r="Y98" s="103"/>
      <c r="Z98" s="103"/>
      <c r="AA98" s="103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customFormat="false" ht="12.75" hidden="false" customHeight="true" outlineLevel="0" collapsed="false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2"/>
      <c r="P99" s="102"/>
      <c r="Q99" s="103"/>
      <c r="R99" s="103"/>
      <c r="S99" s="103"/>
      <c r="T99" s="103"/>
      <c r="U99" s="103"/>
      <c r="V99" s="102"/>
      <c r="W99" s="102"/>
      <c r="X99" s="103"/>
      <c r="Y99" s="103"/>
      <c r="Z99" s="103"/>
      <c r="AA99" s="103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customFormat="false" ht="12.75" hidden="false" customHeight="true" outlineLevel="0" collapsed="false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2"/>
      <c r="P100" s="102"/>
      <c r="Q100" s="103"/>
      <c r="R100" s="97" t="s">
        <v>108</v>
      </c>
      <c r="S100" s="103" t="n">
        <v>1</v>
      </c>
      <c r="T100" s="103"/>
      <c r="U100" s="103"/>
      <c r="V100" s="102"/>
      <c r="W100" s="102"/>
      <c r="X100" s="103"/>
      <c r="Y100" s="103"/>
      <c r="Z100" s="103"/>
      <c r="AA100" s="103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customFormat="false" ht="12.75" hidden="false" customHeight="true" outlineLevel="0" collapsed="false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2"/>
      <c r="P101" s="102"/>
      <c r="Q101" s="103"/>
      <c r="R101" s="97" t="s">
        <v>38</v>
      </c>
      <c r="S101" s="103" t="n">
        <v>2</v>
      </c>
      <c r="T101" s="103"/>
      <c r="U101" s="103"/>
      <c r="V101" s="102"/>
      <c r="W101" s="102"/>
      <c r="X101" s="103"/>
      <c r="Y101" s="103"/>
      <c r="Z101" s="103"/>
      <c r="AA101" s="103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customFormat="false" ht="12.75" hidden="false" customHeight="true" outlineLevel="0" collapsed="false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02"/>
      <c r="P102" s="102"/>
      <c r="Q102" s="103"/>
      <c r="R102" s="97" t="s">
        <v>109</v>
      </c>
      <c r="S102" s="103" t="n">
        <v>3</v>
      </c>
      <c r="T102" s="103"/>
      <c r="U102" s="103"/>
      <c r="V102" s="102"/>
      <c r="W102" s="102"/>
      <c r="X102" s="103"/>
      <c r="Y102" s="103"/>
      <c r="Z102" s="103"/>
      <c r="AA102" s="103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customFormat="false" ht="12.75" hidden="false" customHeight="true" outlineLevel="0" collapsed="false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02"/>
      <c r="P103" s="102"/>
      <c r="Q103" s="103"/>
      <c r="R103" s="97" t="s">
        <v>110</v>
      </c>
      <c r="S103" s="103" t="n">
        <v>4</v>
      </c>
      <c r="T103" s="103"/>
      <c r="U103" s="103"/>
      <c r="V103" s="102"/>
      <c r="W103" s="102"/>
      <c r="X103" s="103"/>
      <c r="Y103" s="103"/>
      <c r="Z103" s="103"/>
      <c r="AA103" s="103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customFormat="false" ht="12.75" hidden="false" customHeight="true" outlineLevel="0" collapsed="false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2"/>
      <c r="P104" s="102"/>
      <c r="Q104" s="103"/>
      <c r="R104" s="97" t="s">
        <v>111</v>
      </c>
      <c r="S104" s="103" t="n">
        <v>5</v>
      </c>
      <c r="T104" s="103"/>
      <c r="U104" s="103"/>
      <c r="V104" s="102"/>
      <c r="W104" s="102"/>
      <c r="X104" s="103"/>
      <c r="Y104" s="103"/>
      <c r="Z104" s="103"/>
      <c r="AA104" s="103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customFormat="false" ht="12.75" hidden="false" customHeight="true" outlineLevel="0" collapsed="false">
      <c r="N105" s="9"/>
      <c r="O105" s="102"/>
      <c r="P105" s="102"/>
      <c r="Q105" s="103"/>
      <c r="R105" s="103"/>
      <c r="S105" s="103" t="n">
        <v>6</v>
      </c>
      <c r="T105" s="103"/>
      <c r="U105" s="103"/>
      <c r="V105" s="102"/>
      <c r="W105" s="102"/>
      <c r="X105" s="103"/>
      <c r="Y105" s="103"/>
      <c r="Z105" s="103"/>
      <c r="AA105" s="103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customFormat="false" ht="12.75" hidden="false" customHeight="true" outlineLevel="0" collapsed="false">
      <c r="N106" s="9"/>
      <c r="O106" s="102"/>
      <c r="P106" s="102"/>
      <c r="Q106" s="103"/>
      <c r="R106" s="103"/>
      <c r="S106" s="103"/>
      <c r="T106" s="103"/>
      <c r="U106" s="103"/>
      <c r="V106" s="102"/>
      <c r="W106" s="102"/>
      <c r="X106" s="103"/>
      <c r="Y106" s="103"/>
      <c r="Z106" s="103"/>
      <c r="AA106" s="103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customFormat="false" ht="12.75" hidden="false" customHeight="true" outlineLevel="0" collapsed="false">
      <c r="N107" s="9"/>
      <c r="O107" s="102"/>
      <c r="P107" s="102"/>
      <c r="Q107" s="103"/>
      <c r="R107" s="103"/>
      <c r="S107" s="103"/>
      <c r="T107" s="103"/>
      <c r="U107" s="103"/>
      <c r="V107" s="102"/>
      <c r="W107" s="102"/>
      <c r="X107" s="103"/>
      <c r="Y107" s="103"/>
      <c r="Z107" s="103"/>
      <c r="AA107" s="103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customFormat="false" ht="12.75" hidden="false" customHeight="true" outlineLevel="0" collapsed="false">
      <c r="N108" s="9"/>
      <c r="O108" s="102"/>
      <c r="P108" s="102"/>
      <c r="Q108" s="103"/>
      <c r="R108" s="103"/>
      <c r="S108" s="103"/>
      <c r="T108" s="103"/>
      <c r="U108" s="103"/>
      <c r="V108" s="102"/>
      <c r="W108" s="102"/>
      <c r="X108" s="103"/>
      <c r="Y108" s="103"/>
      <c r="Z108" s="103"/>
      <c r="AA108" s="103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customFormat="false" ht="12.75" hidden="false" customHeight="true" outlineLevel="0" collapsed="false">
      <c r="N109" s="9"/>
      <c r="O109" s="102"/>
      <c r="P109" s="102"/>
      <c r="Q109" s="102"/>
      <c r="R109" s="102"/>
      <c r="S109" s="102"/>
      <c r="T109" s="102"/>
      <c r="U109" s="102"/>
      <c r="V109" s="102"/>
      <c r="W109" s="102"/>
      <c r="X109" s="103"/>
      <c r="Y109" s="103"/>
      <c r="Z109" s="103"/>
      <c r="AA109" s="103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customFormat="false" ht="12.75" hidden="false" customHeight="true" outlineLevel="0" collapsed="false">
      <c r="O110" s="104"/>
      <c r="P110" s="104"/>
      <c r="Q110" s="102"/>
      <c r="R110" s="102"/>
      <c r="S110" s="102"/>
      <c r="T110" s="102"/>
      <c r="U110" s="102"/>
      <c r="V110" s="104"/>
      <c r="W110" s="104"/>
      <c r="X110" s="104"/>
      <c r="Y110" s="104"/>
      <c r="Z110" s="104"/>
      <c r="AA110" s="104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customFormat="false" ht="12.75" hidden="false" customHeight="true" outlineLevel="0" collapsed="false">
      <c r="O111" s="104"/>
      <c r="P111" s="104"/>
      <c r="Q111" s="102"/>
      <c r="R111" s="102"/>
      <c r="S111" s="102"/>
      <c r="T111" s="102"/>
      <c r="U111" s="102"/>
      <c r="V111" s="104"/>
      <c r="W111" s="104"/>
      <c r="X111" s="104"/>
      <c r="Y111" s="104"/>
      <c r="Z111" s="104"/>
      <c r="AA111" s="104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customFormat="false" ht="12.75" hidden="false" customHeight="true" outlineLevel="0" collapsed="false">
      <c r="O112" s="104"/>
      <c r="P112" s="104"/>
      <c r="Q112" s="102"/>
      <c r="R112" s="102"/>
      <c r="S112" s="102"/>
      <c r="T112" s="102"/>
      <c r="U112" s="102"/>
      <c r="V112" s="104"/>
      <c r="W112" s="104"/>
      <c r="X112" s="104"/>
      <c r="Y112" s="104"/>
      <c r="Z112" s="104"/>
      <c r="AA112" s="104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customFormat="false" ht="12.75" hidden="false" customHeight="true" outlineLevel="0" collapsed="false">
      <c r="O113" s="104"/>
      <c r="P113" s="104"/>
      <c r="Q113" s="102"/>
      <c r="R113" s="102"/>
      <c r="S113" s="102"/>
      <c r="T113" s="102"/>
      <c r="U113" s="102"/>
      <c r="V113" s="104"/>
      <c r="W113" s="104"/>
      <c r="X113" s="104"/>
      <c r="Y113" s="104"/>
      <c r="Z113" s="104"/>
      <c r="AA113" s="104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customFormat="false" ht="12.75" hidden="false" customHeight="false" outlineLevel="0" collapsed="false">
      <c r="Q114" s="9"/>
      <c r="R114" s="9"/>
      <c r="S114" s="9"/>
      <c r="T114" s="9"/>
      <c r="U114" s="9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customFormat="false" ht="12.75" hidden="false" customHeight="false" outlineLevel="0" collapsed="false">
      <c r="Q115" s="9"/>
      <c r="R115" s="9"/>
      <c r="S115" s="9"/>
      <c r="T115" s="9"/>
      <c r="U115" s="9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customFormat="false" ht="12.75" hidden="false" customHeight="false" outlineLevel="0" collapsed="false">
      <c r="Q116" s="9"/>
      <c r="R116" s="9"/>
      <c r="S116" s="9"/>
      <c r="T116" s="9"/>
      <c r="U116" s="9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customFormat="false" ht="12.75" hidden="false" customHeight="false" outlineLevel="0" collapsed="false">
      <c r="Q117" s="9"/>
      <c r="R117" s="9"/>
      <c r="S117" s="9"/>
      <c r="T117" s="9"/>
      <c r="U117" s="9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customFormat="false" ht="12.75" hidden="false" customHeight="false" outlineLevel="0" collapsed="false">
      <c r="Q118" s="9"/>
      <c r="R118" s="9"/>
      <c r="S118" s="9"/>
      <c r="T118" s="9"/>
      <c r="U118" s="9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customFormat="false" ht="12.75" hidden="false" customHeight="false" outlineLevel="0" collapsed="false">
      <c r="Q119" s="9"/>
      <c r="R119" s="9"/>
      <c r="S119" s="9"/>
      <c r="T119" s="9"/>
      <c r="U119" s="9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customFormat="false" ht="12.75" hidden="false" customHeight="false" outlineLevel="0" collapsed="false">
      <c r="Q120" s="9"/>
      <c r="R120" s="9"/>
      <c r="S120" s="9"/>
      <c r="T120" s="9"/>
      <c r="U120" s="9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customFormat="false" ht="12.75" hidden="false" customHeight="false" outlineLevel="0" collapsed="false">
      <c r="Q121" s="9"/>
      <c r="R121" s="9"/>
      <c r="S121" s="9"/>
      <c r="T121" s="9"/>
      <c r="U121" s="9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customFormat="false" ht="12.75" hidden="false" customHeight="false" outlineLevel="0" collapsed="false">
      <c r="Q122" s="9"/>
      <c r="R122" s="9"/>
      <c r="S122" s="9"/>
      <c r="T122" s="9"/>
      <c r="U122" s="9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customFormat="false" ht="12.75" hidden="false" customHeight="false" outlineLevel="0" collapsed="false"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customFormat="false" ht="12.75" hidden="false" customHeight="false" outlineLevel="0" collapsed="false"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customFormat="false" ht="12.75" hidden="false" customHeight="false" outlineLevel="0" collapsed="false"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customFormat="false" ht="12.75" hidden="false" customHeight="false" outlineLevel="0" collapsed="false"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customFormat="false" ht="12.75" hidden="false" customHeight="false" outlineLevel="0" collapsed="false"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customFormat="false" ht="12.75" hidden="false" customHeight="false" outlineLevel="0" collapsed="false"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customFormat="false" ht="12.75" hidden="false" customHeight="false" outlineLevel="0" collapsed="false"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customFormat="false" ht="12.75" hidden="false" customHeight="false" outlineLevel="0" collapsed="false"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customFormat="false" ht="12.75" hidden="false" customHeight="false" outlineLevel="0" collapsed="false"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customFormat="false" ht="12.75" hidden="false" customHeight="false" outlineLevel="0" collapsed="false"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customFormat="false" ht="12.75" hidden="false" customHeight="false" outlineLevel="0" collapsed="false"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customFormat="false" ht="12.75" hidden="false" customHeight="false" outlineLevel="0" collapsed="false"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customFormat="false" ht="12.75" hidden="false" customHeight="false" outlineLevel="0" collapsed="false"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customFormat="false" ht="12.75" hidden="false" customHeight="false" outlineLevel="0" collapsed="false"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customFormat="false" ht="12.75" hidden="false" customHeight="false" outlineLevel="0" collapsed="false"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customFormat="false" ht="12.75" hidden="false" customHeight="false" outlineLevel="0" collapsed="false"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customFormat="false" ht="12.75" hidden="false" customHeight="false" outlineLevel="0" collapsed="false"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customFormat="false" ht="12.75" hidden="false" customHeight="false" outlineLevel="0" collapsed="false"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customFormat="false" ht="12.75" hidden="false" customHeight="false" outlineLevel="0" collapsed="false"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customFormat="false" ht="12.75" hidden="false" customHeight="false" outlineLevel="0" collapsed="false"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customFormat="false" ht="12.75" hidden="false" customHeight="false" outlineLevel="0" collapsed="false"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customFormat="false" ht="12.75" hidden="false" customHeight="false" outlineLevel="0" collapsed="false"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customFormat="false" ht="12.75" hidden="false" customHeight="false" outlineLevel="0" collapsed="false"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customFormat="false" ht="12.75" hidden="false" customHeight="false" outlineLevel="0" collapsed="false"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customFormat="false" ht="12.75" hidden="false" customHeight="false" outlineLevel="0" collapsed="false"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customFormat="false" ht="12.75" hidden="false" customHeight="false" outlineLevel="0" collapsed="false"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customFormat="false" ht="12.75" hidden="false" customHeight="false" outlineLevel="0" collapsed="false"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customFormat="false" ht="12.75" hidden="false" customHeight="false" outlineLevel="0" collapsed="false"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customFormat="false" ht="12.75" hidden="false" customHeight="false" outlineLevel="0" collapsed="false"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customFormat="false" ht="12.75" hidden="false" customHeight="false" outlineLevel="0" collapsed="false"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customFormat="false" ht="12.75" hidden="false" customHeight="false" outlineLevel="0" collapsed="false"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customFormat="false" ht="12.75" hidden="false" customHeight="false" outlineLevel="0" collapsed="false"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customFormat="false" ht="12.75" hidden="false" customHeight="false" outlineLevel="0" collapsed="false"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customFormat="false" ht="12.75" hidden="false" customHeight="false" outlineLevel="0" collapsed="false"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customFormat="false" ht="12.75" hidden="false" customHeight="false" outlineLevel="0" collapsed="false"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customFormat="false" ht="12.75" hidden="false" customHeight="false" outlineLevel="0" collapsed="false"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customFormat="false" ht="12.75" hidden="false" customHeight="false" outlineLevel="0" collapsed="false"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customFormat="false" ht="12.75" hidden="false" customHeight="false" outlineLevel="0" collapsed="false"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customFormat="false" ht="12.75" hidden="false" customHeight="false" outlineLevel="0" collapsed="false"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customFormat="false" ht="12.75" hidden="false" customHeight="false" outlineLevel="0" collapsed="false"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customFormat="false" ht="12.75" hidden="false" customHeight="false" outlineLevel="0" collapsed="false"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customFormat="false" ht="12.75" hidden="false" customHeight="false" outlineLevel="0" collapsed="false"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customFormat="false" ht="12.75" hidden="false" customHeight="false" outlineLevel="0" collapsed="false"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customFormat="false" ht="12.75" hidden="false" customHeight="false" outlineLevel="0" collapsed="false"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customFormat="false" ht="12.75" hidden="false" customHeight="false" outlineLevel="0" collapsed="false"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customFormat="false" ht="12.75" hidden="false" customHeight="false" outlineLevel="0" collapsed="false"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customFormat="false" ht="12.75" hidden="false" customHeight="false" outlineLevel="0" collapsed="false"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customFormat="false" ht="12.75" hidden="false" customHeight="false" outlineLevel="0" collapsed="false"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customFormat="false" ht="12.75" hidden="false" customHeight="false" outlineLevel="0" collapsed="false"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customFormat="false" ht="12.75" hidden="false" customHeight="false" outlineLevel="0" collapsed="false"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customFormat="false" ht="12.75" hidden="false" customHeight="false" outlineLevel="0" collapsed="false"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customFormat="false" ht="12.75" hidden="false" customHeight="false" outlineLevel="0" collapsed="false"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customFormat="false" ht="12.75" hidden="false" customHeight="false" outlineLevel="0" collapsed="false"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customFormat="false" ht="12.75" hidden="false" customHeight="false" outlineLevel="0" collapsed="false"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customFormat="false" ht="12.75" hidden="false" customHeight="false" outlineLevel="0" collapsed="false"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customFormat="false" ht="12.75" hidden="false" customHeight="false" outlineLevel="0" collapsed="false"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customFormat="false" ht="12.75" hidden="false" customHeight="false" outlineLevel="0" collapsed="false"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customFormat="false" ht="12.75" hidden="false" customHeight="false" outlineLevel="0" collapsed="false"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customFormat="false" ht="12.75" hidden="false" customHeight="false" outlineLevel="0" collapsed="false"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customFormat="false" ht="12.75" hidden="false" customHeight="false" outlineLevel="0" collapsed="false"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customFormat="false" ht="12.75" hidden="false" customHeight="false" outlineLevel="0" collapsed="false"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customFormat="false" ht="12.75" hidden="false" customHeight="false" outlineLevel="0" collapsed="false"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customFormat="false" ht="12.75" hidden="false" customHeight="false" outlineLevel="0" collapsed="false"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customFormat="false" ht="12.75" hidden="false" customHeight="false" outlineLevel="0" collapsed="false"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customFormat="false" ht="12.75" hidden="false" customHeight="false" outlineLevel="0" collapsed="false"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customFormat="false" ht="12.75" hidden="false" customHeight="false" outlineLevel="0" collapsed="false"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customFormat="false" ht="12.75" hidden="false" customHeight="false" outlineLevel="0" collapsed="false"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customFormat="false" ht="12.75" hidden="false" customHeight="false" outlineLevel="0" collapsed="false"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customFormat="false" ht="12.75" hidden="false" customHeight="false" outlineLevel="0" collapsed="false"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customFormat="false" ht="12.75" hidden="false" customHeight="false" outlineLevel="0" collapsed="false"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customFormat="false" ht="12.75" hidden="false" customHeight="false" outlineLevel="0" collapsed="false"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customFormat="false" ht="12.75" hidden="false" customHeight="false" outlineLevel="0" collapsed="false"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customFormat="false" ht="12.75" hidden="false" customHeight="false" outlineLevel="0" collapsed="false"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customFormat="false" ht="12.75" hidden="false" customHeight="false" outlineLevel="0" collapsed="false"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customFormat="false" ht="12.75" hidden="false" customHeight="false" outlineLevel="0" collapsed="false"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customFormat="false" ht="12.75" hidden="false" customHeight="false" outlineLevel="0" collapsed="false"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customFormat="false" ht="12.75" hidden="false" customHeight="false" outlineLevel="0" collapsed="false"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customFormat="false" ht="12.75" hidden="false" customHeight="false" outlineLevel="0" collapsed="false"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customFormat="false" ht="12.75" hidden="false" customHeight="false" outlineLevel="0" collapsed="false"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customFormat="false" ht="12.75" hidden="false" customHeight="false" outlineLevel="0" collapsed="false"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customFormat="false" ht="12.75" hidden="false" customHeight="false" outlineLevel="0" collapsed="false"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customFormat="false" ht="12.75" hidden="false" customHeight="false" outlineLevel="0" collapsed="false"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customFormat="false" ht="12.75" hidden="false" customHeight="false" outlineLevel="0" collapsed="false"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customFormat="false" ht="12.75" hidden="false" customHeight="false" outlineLevel="0" collapsed="false"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customFormat="false" ht="12.75" hidden="false" customHeight="false" outlineLevel="0" collapsed="false"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customFormat="false" ht="12.75" hidden="false" customHeight="false" outlineLevel="0" collapsed="false"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customFormat="false" ht="12.75" hidden="false" customHeight="false" outlineLevel="0" collapsed="false"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customFormat="false" ht="12.75" hidden="false" customHeight="false" outlineLevel="0" collapsed="false"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customFormat="false" ht="12.75" hidden="false" customHeight="false" outlineLevel="0" collapsed="false"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customFormat="false" ht="12.75" hidden="false" customHeight="false" outlineLevel="0" collapsed="false"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customFormat="false" ht="12.75" hidden="false" customHeight="false" outlineLevel="0" collapsed="false"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customFormat="false" ht="12.75" hidden="false" customHeight="false" outlineLevel="0" collapsed="false"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customFormat="false" ht="12.75" hidden="false" customHeight="false" outlineLevel="0" collapsed="false"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customFormat="false" ht="12.75" hidden="false" customHeight="false" outlineLevel="0" collapsed="false"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customFormat="false" ht="12.75" hidden="false" customHeight="false" outlineLevel="0" collapsed="false"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customFormat="false" ht="12.75" hidden="false" customHeight="false" outlineLevel="0" collapsed="false"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customFormat="false" ht="12.75" hidden="false" customHeight="false" outlineLevel="0" collapsed="false"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customFormat="false" ht="12.75" hidden="false" customHeight="false" outlineLevel="0" collapsed="false"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customFormat="false" ht="12.75" hidden="false" customHeight="false" outlineLevel="0" collapsed="false"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customFormat="false" ht="12.75" hidden="false" customHeight="false" outlineLevel="0" collapsed="false"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customFormat="false" ht="12.75" hidden="false" customHeight="false" outlineLevel="0" collapsed="false"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customFormat="false" ht="12.75" hidden="false" customHeight="false" outlineLevel="0" collapsed="false"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customFormat="false" ht="12.75" hidden="false" customHeight="false" outlineLevel="0" collapsed="false"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customFormat="false" ht="12.75" hidden="false" customHeight="false" outlineLevel="0" collapsed="false"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customFormat="false" ht="12.75" hidden="false" customHeight="false" outlineLevel="0" collapsed="false"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customFormat="false" ht="12.75" hidden="false" customHeight="false" outlineLevel="0" collapsed="false"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customFormat="false" ht="12.75" hidden="false" customHeight="false" outlineLevel="0" collapsed="false"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customFormat="false" ht="12.75" hidden="false" customHeight="false" outlineLevel="0" collapsed="false"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customFormat="false" ht="12.75" hidden="false" customHeight="false" outlineLevel="0" collapsed="false"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customFormat="false" ht="12.75" hidden="false" customHeight="false" outlineLevel="0" collapsed="false"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customFormat="false" ht="12.75" hidden="false" customHeight="false" outlineLevel="0" collapsed="false"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customFormat="false" ht="12.75" hidden="false" customHeight="false" outlineLevel="0" collapsed="false"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customFormat="false" ht="12.75" hidden="false" customHeight="false" outlineLevel="0" collapsed="false"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customFormat="false" ht="12.75" hidden="false" customHeight="false" outlineLevel="0" collapsed="false"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customFormat="false" ht="12.75" hidden="false" customHeight="false" outlineLevel="0" collapsed="false"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customFormat="false" ht="12.75" hidden="false" customHeight="false" outlineLevel="0" collapsed="false"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customFormat="false" ht="12.75" hidden="false" customHeight="false" outlineLevel="0" collapsed="false"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customFormat="false" ht="12.75" hidden="false" customHeight="false" outlineLevel="0" collapsed="false"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customFormat="false" ht="12.75" hidden="false" customHeight="false" outlineLevel="0" collapsed="false"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customFormat="false" ht="12.75" hidden="false" customHeight="false" outlineLevel="0" collapsed="false"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customFormat="false" ht="12.75" hidden="false" customHeight="false" outlineLevel="0" collapsed="false"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customFormat="false" ht="12.75" hidden="false" customHeight="false" outlineLevel="0" collapsed="false"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customFormat="false" ht="12.75" hidden="false" customHeight="false" outlineLevel="0" collapsed="false"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customFormat="false" ht="12.75" hidden="false" customHeight="false" outlineLevel="0" collapsed="false"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customFormat="false" ht="12.75" hidden="false" customHeight="false" outlineLevel="0" collapsed="false"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customFormat="false" ht="12.75" hidden="false" customHeight="false" outlineLevel="0" collapsed="false"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customFormat="false" ht="12.75" hidden="false" customHeight="false" outlineLevel="0" collapsed="false"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customFormat="false" ht="12.75" hidden="false" customHeight="false" outlineLevel="0" collapsed="false"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customFormat="false" ht="12.75" hidden="false" customHeight="false" outlineLevel="0" collapsed="false"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customFormat="false" ht="12.75" hidden="false" customHeight="false" outlineLevel="0" collapsed="false"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customFormat="false" ht="12.75" hidden="false" customHeight="false" outlineLevel="0" collapsed="false"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customFormat="false" ht="12.75" hidden="false" customHeight="false" outlineLevel="0" collapsed="false"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customFormat="false" ht="12.75" hidden="false" customHeight="false" outlineLevel="0" collapsed="false"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customFormat="false" ht="12.75" hidden="false" customHeight="false" outlineLevel="0" collapsed="false"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customFormat="false" ht="12.75" hidden="false" customHeight="false" outlineLevel="0" collapsed="false"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customFormat="false" ht="12.75" hidden="false" customHeight="false" outlineLevel="0" collapsed="false"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customFormat="false" ht="12.75" hidden="false" customHeight="false" outlineLevel="0" collapsed="false"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customFormat="false" ht="12.75" hidden="false" customHeight="false" outlineLevel="0" collapsed="false"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customFormat="false" ht="12.75" hidden="false" customHeight="false" outlineLevel="0" collapsed="false"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customFormat="false" ht="12.75" hidden="false" customHeight="false" outlineLevel="0" collapsed="false"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customFormat="false" ht="12.75" hidden="false" customHeight="false" outlineLevel="0" collapsed="false"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customFormat="false" ht="12.75" hidden="false" customHeight="false" outlineLevel="0" collapsed="false"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customFormat="false" ht="12.75" hidden="false" customHeight="false" outlineLevel="0" collapsed="false"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customFormat="false" ht="12.75" hidden="false" customHeight="false" outlineLevel="0" collapsed="false"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customFormat="false" ht="12.75" hidden="false" customHeight="false" outlineLevel="0" collapsed="false"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customFormat="false" ht="12.75" hidden="false" customHeight="false" outlineLevel="0" collapsed="false"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customFormat="false" ht="12.75" hidden="false" customHeight="false" outlineLevel="0" collapsed="false"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customFormat="false" ht="12.75" hidden="false" customHeight="false" outlineLevel="0" collapsed="false"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customFormat="false" ht="12.75" hidden="false" customHeight="false" outlineLevel="0" collapsed="false"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customFormat="false" ht="12.75" hidden="false" customHeight="false" outlineLevel="0" collapsed="false"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customFormat="false" ht="12.75" hidden="false" customHeight="false" outlineLevel="0" collapsed="false"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customFormat="false" ht="12.75" hidden="false" customHeight="false" outlineLevel="0" collapsed="false"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customFormat="false" ht="12.75" hidden="false" customHeight="false" outlineLevel="0" collapsed="false"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customFormat="false" ht="12.75" hidden="false" customHeight="false" outlineLevel="0" collapsed="false"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customFormat="false" ht="12.75" hidden="false" customHeight="false" outlineLevel="0" collapsed="false"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customFormat="false" ht="12.75" hidden="false" customHeight="false" outlineLevel="0" collapsed="false"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customFormat="false" ht="12.75" hidden="false" customHeight="false" outlineLevel="0" collapsed="false"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customFormat="false" ht="12.75" hidden="false" customHeight="false" outlineLevel="0" collapsed="false"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customFormat="false" ht="12.75" hidden="false" customHeight="false" outlineLevel="0" collapsed="false"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customFormat="false" ht="12.75" hidden="false" customHeight="false" outlineLevel="0" collapsed="false"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customFormat="false" ht="12.75" hidden="false" customHeight="false" outlineLevel="0" collapsed="false"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customFormat="false" ht="12.75" hidden="false" customHeight="false" outlineLevel="0" collapsed="false"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customFormat="false" ht="12.75" hidden="false" customHeight="false" outlineLevel="0" collapsed="false"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customFormat="false" ht="12.75" hidden="false" customHeight="false" outlineLevel="0" collapsed="false"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customFormat="false" ht="12.75" hidden="false" customHeight="false" outlineLevel="0" collapsed="false"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customFormat="false" ht="12.75" hidden="false" customHeight="false" outlineLevel="0" collapsed="false"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customFormat="false" ht="12.75" hidden="false" customHeight="false" outlineLevel="0" collapsed="false"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customFormat="false" ht="12.75" hidden="false" customHeight="false" outlineLevel="0" collapsed="false"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customFormat="false" ht="12.75" hidden="false" customHeight="false" outlineLevel="0" collapsed="false"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customFormat="false" ht="12.75" hidden="false" customHeight="false" outlineLevel="0" collapsed="false"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customFormat="false" ht="12.75" hidden="false" customHeight="false" outlineLevel="0" collapsed="false"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customFormat="false" ht="12.75" hidden="false" customHeight="false" outlineLevel="0" collapsed="false"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customFormat="false" ht="12.75" hidden="false" customHeight="false" outlineLevel="0" collapsed="false"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customFormat="false" ht="12.75" hidden="false" customHeight="false" outlineLevel="0" collapsed="false"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customFormat="false" ht="12.75" hidden="false" customHeight="false" outlineLevel="0" collapsed="false"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customFormat="false" ht="12.75" hidden="false" customHeight="false" outlineLevel="0" collapsed="false"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customFormat="false" ht="12.75" hidden="false" customHeight="false" outlineLevel="0" collapsed="false"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customFormat="false" ht="12.75" hidden="false" customHeight="false" outlineLevel="0" collapsed="false"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customFormat="false" ht="12.75" hidden="false" customHeight="false" outlineLevel="0" collapsed="false"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customFormat="false" ht="12.75" hidden="false" customHeight="false" outlineLevel="0" collapsed="false"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customFormat="false" ht="12.75" hidden="false" customHeight="false" outlineLevel="0" collapsed="false"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customFormat="false" ht="12.75" hidden="false" customHeight="false" outlineLevel="0" collapsed="false"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customFormat="false" ht="12.75" hidden="false" customHeight="false" outlineLevel="0" collapsed="false"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customFormat="false" ht="12.75" hidden="false" customHeight="false" outlineLevel="0" collapsed="false"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customFormat="false" ht="12.75" hidden="false" customHeight="false" outlineLevel="0" collapsed="false"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customFormat="false" ht="12.75" hidden="false" customHeight="false" outlineLevel="0" collapsed="false"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customFormat="false" ht="12.75" hidden="false" customHeight="false" outlineLevel="0" collapsed="false"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customFormat="false" ht="12.75" hidden="false" customHeight="false" outlineLevel="0" collapsed="false"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customFormat="false" ht="12.75" hidden="false" customHeight="false" outlineLevel="0" collapsed="false"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customFormat="false" ht="12.75" hidden="false" customHeight="false" outlineLevel="0" collapsed="false"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customFormat="false" ht="12.75" hidden="false" customHeight="false" outlineLevel="0" collapsed="false"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customFormat="false" ht="12.75" hidden="false" customHeight="false" outlineLevel="0" collapsed="false"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customFormat="false" ht="12.75" hidden="false" customHeight="false" outlineLevel="0" collapsed="false"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customFormat="false" ht="12.75" hidden="false" customHeight="false" outlineLevel="0" collapsed="false"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customFormat="false" ht="12.75" hidden="false" customHeight="false" outlineLevel="0" collapsed="false"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customFormat="false" ht="12.75" hidden="false" customHeight="false" outlineLevel="0" collapsed="false"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customFormat="false" ht="12.75" hidden="false" customHeight="false" outlineLevel="0" collapsed="false"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customFormat="false" ht="12.75" hidden="false" customHeight="false" outlineLevel="0" collapsed="false"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customFormat="false" ht="12.75" hidden="false" customHeight="false" outlineLevel="0" collapsed="false"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customFormat="false" ht="12.75" hidden="false" customHeight="false" outlineLevel="0" collapsed="false"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customFormat="false" ht="12.75" hidden="false" customHeight="false" outlineLevel="0" collapsed="false"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customFormat="false" ht="12.75" hidden="false" customHeight="false" outlineLevel="0" collapsed="false"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customFormat="false" ht="12.75" hidden="false" customHeight="false" outlineLevel="0" collapsed="false"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customFormat="false" ht="12.75" hidden="false" customHeight="false" outlineLevel="0" collapsed="false"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customFormat="false" ht="12.75" hidden="false" customHeight="false" outlineLevel="0" collapsed="false"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customFormat="false" ht="12.75" hidden="false" customHeight="false" outlineLevel="0" collapsed="false"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customFormat="false" ht="12.75" hidden="false" customHeight="false" outlineLevel="0" collapsed="false"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customFormat="false" ht="12.75" hidden="false" customHeight="false" outlineLevel="0" collapsed="false"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customFormat="false" ht="12.75" hidden="false" customHeight="false" outlineLevel="0" collapsed="false"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customFormat="false" ht="12.75" hidden="false" customHeight="false" outlineLevel="0" collapsed="false"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customFormat="false" ht="12.75" hidden="false" customHeight="false" outlineLevel="0" collapsed="false"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customFormat="false" ht="12.75" hidden="false" customHeight="false" outlineLevel="0" collapsed="false"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customFormat="false" ht="12.75" hidden="false" customHeight="false" outlineLevel="0" collapsed="false"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customFormat="false" ht="12.75" hidden="false" customHeight="false" outlineLevel="0" collapsed="false"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customFormat="false" ht="12.75" hidden="false" customHeight="false" outlineLevel="0" collapsed="false"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customFormat="false" ht="12.75" hidden="false" customHeight="false" outlineLevel="0" collapsed="false"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customFormat="false" ht="12.75" hidden="false" customHeight="false" outlineLevel="0" collapsed="false"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customFormat="false" ht="12.75" hidden="false" customHeight="false" outlineLevel="0" collapsed="false"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customFormat="false" ht="12.75" hidden="false" customHeight="false" outlineLevel="0" collapsed="false"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customFormat="false" ht="12.75" hidden="false" customHeight="false" outlineLevel="0" collapsed="false"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customFormat="false" ht="12.75" hidden="false" customHeight="false" outlineLevel="0" collapsed="false"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customFormat="false" ht="12.75" hidden="false" customHeight="false" outlineLevel="0" collapsed="false"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customFormat="false" ht="12.75" hidden="false" customHeight="false" outlineLevel="0" collapsed="false"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customFormat="false" ht="12.75" hidden="false" customHeight="false" outlineLevel="0" collapsed="false"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customFormat="false" ht="12.75" hidden="false" customHeight="false" outlineLevel="0" collapsed="false"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customFormat="false" ht="12.75" hidden="false" customHeight="false" outlineLevel="0" collapsed="false"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customFormat="false" ht="12.75" hidden="false" customHeight="false" outlineLevel="0" collapsed="false"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customFormat="false" ht="12.75" hidden="false" customHeight="false" outlineLevel="0" collapsed="false"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customFormat="false" ht="12.75" hidden="false" customHeight="false" outlineLevel="0" collapsed="false"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customFormat="false" ht="12.75" hidden="false" customHeight="false" outlineLevel="0" collapsed="false"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customFormat="false" ht="12.75" hidden="false" customHeight="false" outlineLevel="0" collapsed="false"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customFormat="false" ht="12.75" hidden="false" customHeight="false" outlineLevel="0" collapsed="false"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customFormat="false" ht="12.75" hidden="false" customHeight="false" outlineLevel="0" collapsed="false"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customFormat="false" ht="12.75" hidden="false" customHeight="false" outlineLevel="0" collapsed="false"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customFormat="false" ht="12.75" hidden="false" customHeight="false" outlineLevel="0" collapsed="false"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customFormat="false" ht="12.75" hidden="false" customHeight="false" outlineLevel="0" collapsed="false"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customFormat="false" ht="12.75" hidden="false" customHeight="false" outlineLevel="0" collapsed="false"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customFormat="false" ht="12.75" hidden="false" customHeight="false" outlineLevel="0" collapsed="false"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customFormat="false" ht="12.75" hidden="false" customHeight="false" outlineLevel="0" collapsed="false"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customFormat="false" ht="12.75" hidden="false" customHeight="false" outlineLevel="0" collapsed="false"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customFormat="false" ht="12.75" hidden="false" customHeight="false" outlineLevel="0" collapsed="false"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customFormat="false" ht="12.75" hidden="false" customHeight="false" outlineLevel="0" collapsed="false"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customFormat="false" ht="12.75" hidden="false" customHeight="false" outlineLevel="0" collapsed="false"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customFormat="false" ht="12.75" hidden="false" customHeight="false" outlineLevel="0" collapsed="false"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customFormat="false" ht="12.75" hidden="false" customHeight="false" outlineLevel="0" collapsed="false"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customFormat="false" ht="12.75" hidden="false" customHeight="false" outlineLevel="0" collapsed="false"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customFormat="false" ht="12.75" hidden="false" customHeight="false" outlineLevel="0" collapsed="false"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customFormat="false" ht="12.75" hidden="false" customHeight="false" outlineLevel="0" collapsed="false"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customFormat="false" ht="12.75" hidden="false" customHeight="false" outlineLevel="0" collapsed="false"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customFormat="false" ht="12.75" hidden="false" customHeight="false" outlineLevel="0" collapsed="false"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customFormat="false" ht="12.75" hidden="false" customHeight="false" outlineLevel="0" collapsed="false"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customFormat="false" ht="12.75" hidden="false" customHeight="false" outlineLevel="0" collapsed="false"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customFormat="false" ht="12.75" hidden="false" customHeight="false" outlineLevel="0" collapsed="false"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customFormat="false" ht="12.75" hidden="false" customHeight="false" outlineLevel="0" collapsed="false"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customFormat="false" ht="12.75" hidden="false" customHeight="false" outlineLevel="0" collapsed="false"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customFormat="false" ht="12.75" hidden="false" customHeight="false" outlineLevel="0" collapsed="false"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customFormat="false" ht="12.75" hidden="false" customHeight="false" outlineLevel="0" collapsed="false"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customFormat="false" ht="12.75" hidden="false" customHeight="false" outlineLevel="0" collapsed="false"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customFormat="false" ht="12.75" hidden="false" customHeight="false" outlineLevel="0" collapsed="false"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customFormat="false" ht="12.75" hidden="false" customHeight="false" outlineLevel="0" collapsed="false"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customFormat="false" ht="12.75" hidden="false" customHeight="false" outlineLevel="0" collapsed="false"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customFormat="false" ht="12.75" hidden="false" customHeight="false" outlineLevel="0" collapsed="false"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customFormat="false" ht="12.75" hidden="false" customHeight="false" outlineLevel="0" collapsed="false"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customFormat="false" ht="12.75" hidden="false" customHeight="false" outlineLevel="0" collapsed="false"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customFormat="false" ht="12.75" hidden="false" customHeight="false" outlineLevel="0" collapsed="false"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customFormat="false" ht="12.75" hidden="false" customHeight="false" outlineLevel="0" collapsed="false"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customFormat="false" ht="12.75" hidden="false" customHeight="false" outlineLevel="0" collapsed="false"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customFormat="false" ht="12.75" hidden="false" customHeight="false" outlineLevel="0" collapsed="false"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customFormat="false" ht="12.75" hidden="false" customHeight="false" outlineLevel="0" collapsed="false"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customFormat="false" ht="12.75" hidden="false" customHeight="false" outlineLevel="0" collapsed="false"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customFormat="false" ht="12.75" hidden="false" customHeight="false" outlineLevel="0" collapsed="false"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customFormat="false" ht="12.75" hidden="false" customHeight="false" outlineLevel="0" collapsed="false"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customFormat="false" ht="12.75" hidden="false" customHeight="false" outlineLevel="0" collapsed="false"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customFormat="false" ht="12.75" hidden="false" customHeight="false" outlineLevel="0" collapsed="false"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customFormat="false" ht="12.75" hidden="false" customHeight="false" outlineLevel="0" collapsed="false"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customFormat="false" ht="12.75" hidden="false" customHeight="false" outlineLevel="0" collapsed="false"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customFormat="false" ht="12.75" hidden="false" customHeight="false" outlineLevel="0" collapsed="false"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customFormat="false" ht="12.75" hidden="false" customHeight="false" outlineLevel="0" collapsed="false"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  <row r="401" customFormat="false" ht="12.75" hidden="false" customHeight="false" outlineLevel="0" collapsed="false"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</row>
    <row r="402" customFormat="false" ht="12.75" hidden="false" customHeight="false" outlineLevel="0" collapsed="false"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</row>
    <row r="403" customFormat="false" ht="12.75" hidden="false" customHeight="false" outlineLevel="0" collapsed="false"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</row>
    <row r="404" customFormat="false" ht="12.75" hidden="false" customHeight="false" outlineLevel="0" collapsed="false"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</row>
    <row r="405" customFormat="false" ht="12.75" hidden="false" customHeight="false" outlineLevel="0" collapsed="false"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</row>
    <row r="406" customFormat="false" ht="12.75" hidden="false" customHeight="false" outlineLevel="0" collapsed="false"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customFormat="false" ht="12.75" hidden="false" customHeight="false" outlineLevel="0" collapsed="false"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</row>
    <row r="408" customFormat="false" ht="12.75" hidden="false" customHeight="false" outlineLevel="0" collapsed="false"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customFormat="false" ht="12.75" hidden="false" customHeight="false" outlineLevel="0" collapsed="false"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</row>
    <row r="410" customFormat="false" ht="12.75" hidden="false" customHeight="false" outlineLevel="0" collapsed="false"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</row>
    <row r="411" customFormat="false" ht="12.75" hidden="false" customHeight="false" outlineLevel="0" collapsed="false"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</row>
    <row r="412" customFormat="false" ht="12.75" hidden="false" customHeight="false" outlineLevel="0" collapsed="false"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</row>
    <row r="413" customFormat="false" ht="12.75" hidden="false" customHeight="false" outlineLevel="0" collapsed="false"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</row>
    <row r="414" customFormat="false" ht="12.75" hidden="false" customHeight="false" outlineLevel="0" collapsed="false"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customFormat="false" ht="12.75" hidden="false" customHeight="false" outlineLevel="0" collapsed="false"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 customFormat="false" ht="12.75" hidden="false" customHeight="false" outlineLevel="0" collapsed="false"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</row>
    <row r="417" customFormat="false" ht="12.75" hidden="false" customHeight="false" outlineLevel="0" collapsed="false"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 customFormat="false" ht="12.75" hidden="false" customHeight="false" outlineLevel="0" collapsed="false"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 customFormat="false" ht="12.75" hidden="false" customHeight="false" outlineLevel="0" collapsed="false"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 customFormat="false" ht="12.75" hidden="false" customHeight="false" outlineLevel="0" collapsed="false"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</row>
    <row r="421" customFormat="false" ht="12.75" hidden="false" customHeight="false" outlineLevel="0" collapsed="false"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</row>
    <row r="422" customFormat="false" ht="12.75" hidden="false" customHeight="false" outlineLevel="0" collapsed="false"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</row>
    <row r="423" customFormat="false" ht="12.75" hidden="false" customHeight="false" outlineLevel="0" collapsed="false"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customFormat="false" ht="12.75" hidden="false" customHeight="false" outlineLevel="0" collapsed="false"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</row>
    <row r="425" customFormat="false" ht="12.75" hidden="false" customHeight="false" outlineLevel="0" collapsed="false"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</row>
    <row r="426" customFormat="false" ht="12.75" hidden="false" customHeight="false" outlineLevel="0" collapsed="false"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 customFormat="false" ht="12.75" hidden="false" customHeight="false" outlineLevel="0" collapsed="false"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</row>
    <row r="428" customFormat="false" ht="12.75" hidden="false" customHeight="false" outlineLevel="0" collapsed="false"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 customFormat="false" ht="12.75" hidden="false" customHeight="false" outlineLevel="0" collapsed="false"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customFormat="false" ht="12.75" hidden="false" customHeight="false" outlineLevel="0" collapsed="false"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</row>
    <row r="431" customFormat="false" ht="12.75" hidden="false" customHeight="false" outlineLevel="0" collapsed="false"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</row>
    <row r="432" customFormat="false" ht="12.75" hidden="false" customHeight="false" outlineLevel="0" collapsed="false"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</row>
    <row r="433" customFormat="false" ht="12.75" hidden="false" customHeight="false" outlineLevel="0" collapsed="false"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</row>
    <row r="434" customFormat="false" ht="12.75" hidden="false" customHeight="false" outlineLevel="0" collapsed="false"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customFormat="false" ht="12.75" hidden="false" customHeight="false" outlineLevel="0" collapsed="false"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customFormat="false" ht="12.75" hidden="false" customHeight="false" outlineLevel="0" collapsed="false"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</row>
    <row r="437" customFormat="false" ht="12.75" hidden="false" customHeight="false" outlineLevel="0" collapsed="false"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</row>
    <row r="438" customFormat="false" ht="12.75" hidden="false" customHeight="false" outlineLevel="0" collapsed="false"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 customFormat="false" ht="12.75" hidden="false" customHeight="false" outlineLevel="0" collapsed="false"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</row>
    <row r="440" customFormat="false" ht="12.75" hidden="false" customHeight="false" outlineLevel="0" collapsed="false"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customFormat="false" ht="12.75" hidden="false" customHeight="false" outlineLevel="0" collapsed="false"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</row>
    <row r="442" customFormat="false" ht="12.75" hidden="false" customHeight="false" outlineLevel="0" collapsed="false"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</row>
    <row r="443" customFormat="false" ht="12.75" hidden="false" customHeight="false" outlineLevel="0" collapsed="false"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</row>
    <row r="444" customFormat="false" ht="12.75" hidden="false" customHeight="false" outlineLevel="0" collapsed="false"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customFormat="false" ht="12.75" hidden="false" customHeight="false" outlineLevel="0" collapsed="false"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</row>
    <row r="446" customFormat="false" ht="12.75" hidden="false" customHeight="false" outlineLevel="0" collapsed="false"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</row>
    <row r="447" customFormat="false" ht="12.75" hidden="false" customHeight="false" outlineLevel="0" collapsed="false"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</row>
    <row r="448" customFormat="false" ht="12.75" hidden="false" customHeight="false" outlineLevel="0" collapsed="false"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customFormat="false" ht="12.75" hidden="false" customHeight="false" outlineLevel="0" collapsed="false"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 customFormat="false" ht="12.75" hidden="false" customHeight="false" outlineLevel="0" collapsed="false"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</row>
    <row r="451" customFormat="false" ht="12.75" hidden="false" customHeight="false" outlineLevel="0" collapsed="false"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</row>
    <row r="452" customFormat="false" ht="12.75" hidden="false" customHeight="false" outlineLevel="0" collapsed="false"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customFormat="false" ht="12.75" hidden="false" customHeight="false" outlineLevel="0" collapsed="false"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</row>
    <row r="454" customFormat="false" ht="12.75" hidden="false" customHeight="false" outlineLevel="0" collapsed="false"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</row>
    <row r="455" customFormat="false" ht="12.75" hidden="false" customHeight="false" outlineLevel="0" collapsed="false"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</row>
    <row r="456" customFormat="false" ht="12.75" hidden="false" customHeight="false" outlineLevel="0" collapsed="false"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customFormat="false" ht="12.75" hidden="false" customHeight="false" outlineLevel="0" collapsed="false"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 customFormat="false" ht="12.75" hidden="false" customHeight="false" outlineLevel="0" collapsed="false"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</row>
    <row r="459" customFormat="false" ht="12.75" hidden="false" customHeight="false" outlineLevel="0" collapsed="false"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 customFormat="false" ht="12.75" hidden="false" customHeight="false" outlineLevel="0" collapsed="false"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customFormat="false" ht="12.75" hidden="false" customHeight="false" outlineLevel="0" collapsed="false"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customFormat="false" ht="12.75" hidden="false" customHeight="false" outlineLevel="0" collapsed="false"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customFormat="false" ht="12.75" hidden="false" customHeight="false" outlineLevel="0" collapsed="false"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customFormat="false" ht="12.75" hidden="false" customHeight="false" outlineLevel="0" collapsed="false"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 customFormat="false" ht="12.75" hidden="false" customHeight="false" outlineLevel="0" collapsed="false"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</row>
    <row r="466" customFormat="false" ht="12.75" hidden="false" customHeight="false" outlineLevel="0" collapsed="false"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customFormat="false" ht="12.75" hidden="false" customHeight="false" outlineLevel="0" collapsed="false"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 customFormat="false" ht="12.75" hidden="false" customHeight="false" outlineLevel="0" collapsed="false"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</row>
    <row r="469" customFormat="false" ht="12.75" hidden="false" customHeight="false" outlineLevel="0" collapsed="false"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</row>
    <row r="470" customFormat="false" ht="12.75" hidden="false" customHeight="false" outlineLevel="0" collapsed="false"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 customFormat="false" ht="12.75" hidden="false" customHeight="false" outlineLevel="0" collapsed="false"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</row>
    <row r="472" customFormat="false" ht="12.75" hidden="false" customHeight="false" outlineLevel="0" collapsed="false"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customFormat="false" ht="12.75" hidden="false" customHeight="false" outlineLevel="0" collapsed="false"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customFormat="false" ht="12.75" hidden="false" customHeight="false" outlineLevel="0" collapsed="false"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customFormat="false" ht="12.75" hidden="false" customHeight="false" outlineLevel="0" collapsed="false"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customFormat="false" ht="12.75" hidden="false" customHeight="false" outlineLevel="0" collapsed="false"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</row>
    <row r="477" customFormat="false" ht="12.75" hidden="false" customHeight="false" outlineLevel="0" collapsed="false"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</row>
    <row r="478" customFormat="false" ht="12.75" hidden="false" customHeight="false" outlineLevel="0" collapsed="false"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</row>
    <row r="479" customFormat="false" ht="12.75" hidden="false" customHeight="false" outlineLevel="0" collapsed="false"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customFormat="false" ht="12.75" hidden="false" customHeight="false" outlineLevel="0" collapsed="false"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customFormat="false" ht="12.75" hidden="false" customHeight="false" outlineLevel="0" collapsed="false"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</row>
    <row r="482" customFormat="false" ht="12.75" hidden="false" customHeight="false" outlineLevel="0" collapsed="false"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</row>
    <row r="483" customFormat="false" ht="12.75" hidden="false" customHeight="false" outlineLevel="0" collapsed="false"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 customFormat="false" ht="12.75" hidden="false" customHeight="false" outlineLevel="0" collapsed="false"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</row>
    <row r="485" customFormat="false" ht="12.75" hidden="false" customHeight="false" outlineLevel="0" collapsed="false"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</row>
    <row r="486" customFormat="false" ht="12.75" hidden="false" customHeight="false" outlineLevel="0" collapsed="false"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</row>
    <row r="487" customFormat="false" ht="12.75" hidden="false" customHeight="false" outlineLevel="0" collapsed="false"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 customFormat="false" ht="12.75" hidden="false" customHeight="false" outlineLevel="0" collapsed="false"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</row>
    <row r="489" customFormat="false" ht="12.75" hidden="false" customHeight="false" outlineLevel="0" collapsed="false"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</row>
    <row r="490" customFormat="false" ht="12.75" hidden="false" customHeight="false" outlineLevel="0" collapsed="false"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</row>
    <row r="491" customFormat="false" ht="12.75" hidden="false" customHeight="false" outlineLevel="0" collapsed="false"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</row>
    <row r="492" customFormat="false" ht="12.75" hidden="false" customHeight="false" outlineLevel="0" collapsed="false"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</row>
    <row r="493" customFormat="false" ht="12.75" hidden="false" customHeight="false" outlineLevel="0" collapsed="false"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</row>
    <row r="494" customFormat="false" ht="12.75" hidden="false" customHeight="false" outlineLevel="0" collapsed="false"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</row>
    <row r="495" customFormat="false" ht="12.75" hidden="false" customHeight="false" outlineLevel="0" collapsed="false"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customFormat="false" ht="12.75" hidden="false" customHeight="false" outlineLevel="0" collapsed="false"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  <row r="497" customFormat="false" ht="12.75" hidden="false" customHeight="false" outlineLevel="0" collapsed="false"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</row>
    <row r="498" customFormat="false" ht="12.75" hidden="false" customHeight="false" outlineLevel="0" collapsed="false"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</row>
    <row r="499" customFormat="false" ht="12.75" hidden="false" customHeight="false" outlineLevel="0" collapsed="false"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</row>
    <row r="500" customFormat="false" ht="12.75" hidden="false" customHeight="false" outlineLevel="0" collapsed="false"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</row>
    <row r="501" customFormat="false" ht="12.75" hidden="false" customHeight="false" outlineLevel="0" collapsed="false"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customFormat="false" ht="12.75" hidden="false" customHeight="false" outlineLevel="0" collapsed="false"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customFormat="false" ht="12.75" hidden="false" customHeight="false" outlineLevel="0" collapsed="false"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customFormat="false" ht="12.75" hidden="false" customHeight="false" outlineLevel="0" collapsed="false"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customFormat="false" ht="12.75" hidden="false" customHeight="false" outlineLevel="0" collapsed="false"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customFormat="false" ht="12.75" hidden="false" customHeight="false" outlineLevel="0" collapsed="false"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customFormat="false" ht="12.75" hidden="false" customHeight="false" outlineLevel="0" collapsed="false"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customFormat="false" ht="12.75" hidden="false" customHeight="false" outlineLevel="0" collapsed="false"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customFormat="false" ht="12.75" hidden="false" customHeight="false" outlineLevel="0" collapsed="false"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customFormat="false" ht="12.75" hidden="false" customHeight="false" outlineLevel="0" collapsed="false"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customFormat="false" ht="12.75" hidden="false" customHeight="false" outlineLevel="0" collapsed="false"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customFormat="false" ht="12.75" hidden="false" customHeight="false" outlineLevel="0" collapsed="false"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customFormat="false" ht="12.75" hidden="false" customHeight="false" outlineLevel="0" collapsed="false"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customFormat="false" ht="12.75" hidden="false" customHeight="false" outlineLevel="0" collapsed="false"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customFormat="false" ht="12.75" hidden="false" customHeight="false" outlineLevel="0" collapsed="false"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customFormat="false" ht="12.75" hidden="false" customHeight="false" outlineLevel="0" collapsed="false"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customFormat="false" ht="12.75" hidden="false" customHeight="false" outlineLevel="0" collapsed="false"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customFormat="false" ht="12.75" hidden="false" customHeight="false" outlineLevel="0" collapsed="false"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customFormat="false" ht="12.75" hidden="false" customHeight="false" outlineLevel="0" collapsed="false"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customFormat="false" ht="12.75" hidden="false" customHeight="false" outlineLevel="0" collapsed="false"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customFormat="false" ht="12.75" hidden="false" customHeight="false" outlineLevel="0" collapsed="false"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customFormat="false" ht="12.75" hidden="false" customHeight="false" outlineLevel="0" collapsed="false"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customFormat="false" ht="12.75" hidden="false" customHeight="false" outlineLevel="0" collapsed="false"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customFormat="false" ht="12.75" hidden="false" customHeight="false" outlineLevel="0" collapsed="false"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customFormat="false" ht="12.75" hidden="false" customHeight="false" outlineLevel="0" collapsed="false"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customFormat="false" ht="12.75" hidden="false" customHeight="false" outlineLevel="0" collapsed="false"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customFormat="false" ht="12.75" hidden="false" customHeight="false" outlineLevel="0" collapsed="false"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customFormat="false" ht="12.75" hidden="false" customHeight="false" outlineLevel="0" collapsed="false"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customFormat="false" ht="12.75" hidden="false" customHeight="false" outlineLevel="0" collapsed="false"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customFormat="false" ht="12.75" hidden="false" customHeight="false" outlineLevel="0" collapsed="false"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customFormat="false" ht="12.75" hidden="false" customHeight="false" outlineLevel="0" collapsed="false"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customFormat="false" ht="12.75" hidden="false" customHeight="false" outlineLevel="0" collapsed="false"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customFormat="false" ht="12.75" hidden="false" customHeight="false" outlineLevel="0" collapsed="false"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customFormat="false" ht="12.75" hidden="false" customHeight="false" outlineLevel="0" collapsed="false"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customFormat="false" ht="12.75" hidden="false" customHeight="false" outlineLevel="0" collapsed="false"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customFormat="false" ht="12.75" hidden="false" customHeight="false" outlineLevel="0" collapsed="false"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customFormat="false" ht="12.75" hidden="false" customHeight="false" outlineLevel="0" collapsed="false"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customFormat="false" ht="12.75" hidden="false" customHeight="false" outlineLevel="0" collapsed="false"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customFormat="false" ht="12.75" hidden="false" customHeight="false" outlineLevel="0" collapsed="false"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customFormat="false" ht="12.75" hidden="false" customHeight="false" outlineLevel="0" collapsed="false"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customFormat="false" ht="12.75" hidden="false" customHeight="false" outlineLevel="0" collapsed="false"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customFormat="false" ht="12.75" hidden="false" customHeight="false" outlineLevel="0" collapsed="false"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customFormat="false" ht="12.75" hidden="false" customHeight="false" outlineLevel="0" collapsed="false"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customFormat="false" ht="12.75" hidden="false" customHeight="false" outlineLevel="0" collapsed="false"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customFormat="false" ht="12.75" hidden="false" customHeight="false" outlineLevel="0" collapsed="false"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customFormat="false" ht="12.75" hidden="false" customHeight="false" outlineLevel="0" collapsed="false"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customFormat="false" ht="12.75" hidden="false" customHeight="false" outlineLevel="0" collapsed="false"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customFormat="false" ht="12.75" hidden="false" customHeight="false" outlineLevel="0" collapsed="false"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  <row r="549" customFormat="false" ht="12.75" hidden="false" customHeight="false" outlineLevel="0" collapsed="false"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</row>
    <row r="550" customFormat="false" ht="12.75" hidden="false" customHeight="false" outlineLevel="0" collapsed="false"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customFormat="false" ht="12.75" hidden="false" customHeight="false" outlineLevel="0" collapsed="false"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</row>
    <row r="552" customFormat="false" ht="12.75" hidden="false" customHeight="false" outlineLevel="0" collapsed="false"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customFormat="false" ht="12.75" hidden="false" customHeight="false" outlineLevel="0" collapsed="false"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</row>
    <row r="554" customFormat="false" ht="12.75" hidden="false" customHeight="false" outlineLevel="0" collapsed="false"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 customFormat="false" ht="12.75" hidden="false" customHeight="false" outlineLevel="0" collapsed="false"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 customFormat="false" ht="12.75" hidden="false" customHeight="false" outlineLevel="0" collapsed="false"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customFormat="false" ht="12.75" hidden="false" customHeight="false" outlineLevel="0" collapsed="false"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customFormat="false" ht="12.75" hidden="false" customHeight="false" outlineLevel="0" collapsed="false"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</row>
    <row r="559" customFormat="false" ht="12.75" hidden="false" customHeight="false" outlineLevel="0" collapsed="false"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</row>
    <row r="560" customFormat="false" ht="12.75" hidden="false" customHeight="false" outlineLevel="0" collapsed="false"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</row>
    <row r="561" customFormat="false" ht="12.75" hidden="false" customHeight="false" outlineLevel="0" collapsed="false"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 customFormat="false" ht="12.75" hidden="false" customHeight="false" outlineLevel="0" collapsed="false"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customFormat="false" ht="12.75" hidden="false" customHeight="false" outlineLevel="0" collapsed="false"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customFormat="false" ht="12.75" hidden="false" customHeight="false" outlineLevel="0" collapsed="false"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</row>
    <row r="565" customFormat="false" ht="12.75" hidden="false" customHeight="false" outlineLevel="0" collapsed="false"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</row>
    <row r="566" customFormat="false" ht="12.75" hidden="false" customHeight="false" outlineLevel="0" collapsed="false"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</row>
    <row r="567" customFormat="false" ht="12.75" hidden="false" customHeight="false" outlineLevel="0" collapsed="false"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</row>
    <row r="568" customFormat="false" ht="12.75" hidden="false" customHeight="false" outlineLevel="0" collapsed="false"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</row>
  </sheetData>
  <mergeCells count="146">
    <mergeCell ref="B2:Y3"/>
    <mergeCell ref="B4:N4"/>
    <mergeCell ref="P4:AE4"/>
    <mergeCell ref="AT4:BC4"/>
    <mergeCell ref="B5:G5"/>
    <mergeCell ref="I5:K5"/>
    <mergeCell ref="L5:N8"/>
    <mergeCell ref="P5:P6"/>
    <mergeCell ref="Q5:R5"/>
    <mergeCell ref="S5:U5"/>
    <mergeCell ref="X5:AA7"/>
    <mergeCell ref="AB5:AD5"/>
    <mergeCell ref="AT5:BC5"/>
    <mergeCell ref="B6:C6"/>
    <mergeCell ref="Q6:R6"/>
    <mergeCell ref="S6:U6"/>
    <mergeCell ref="AB6:AD6"/>
    <mergeCell ref="AT6:BC9"/>
    <mergeCell ref="B7:C7"/>
    <mergeCell ref="P7:U7"/>
    <mergeCell ref="AB7:AD7"/>
    <mergeCell ref="B8:C8"/>
    <mergeCell ref="P8:U8"/>
    <mergeCell ref="X8:AE8"/>
    <mergeCell ref="B9:G9"/>
    <mergeCell ref="I9:K9"/>
    <mergeCell ref="L9:N11"/>
    <mergeCell ref="P9:U9"/>
    <mergeCell ref="X9:AE9"/>
    <mergeCell ref="B10:C10"/>
    <mergeCell ref="P10:U10"/>
    <mergeCell ref="X10:AE10"/>
    <mergeCell ref="AT10:BC10"/>
    <mergeCell ref="B11:C11"/>
    <mergeCell ref="P11:U11"/>
    <mergeCell ref="X11:AE11"/>
    <mergeCell ref="AT11:BC13"/>
    <mergeCell ref="B12:C12"/>
    <mergeCell ref="M12:N12"/>
    <mergeCell ref="P12:U12"/>
    <mergeCell ref="X12:AE12"/>
    <mergeCell ref="B13:C13"/>
    <mergeCell ref="E13:K13"/>
    <mergeCell ref="L13:N13"/>
    <mergeCell ref="P13:V13"/>
    <mergeCell ref="X13:AE13"/>
    <mergeCell ref="D14:F14"/>
    <mergeCell ref="G14:M14"/>
    <mergeCell ref="P14:V14"/>
    <mergeCell ref="X14:AE14"/>
    <mergeCell ref="AT14:BC14"/>
    <mergeCell ref="D15:F15"/>
    <mergeCell ref="G15:J15"/>
    <mergeCell ref="L15:M15"/>
    <mergeCell ref="P15:V15"/>
    <mergeCell ref="X15:AE15"/>
    <mergeCell ref="AT15:BC18"/>
    <mergeCell ref="D16:F16"/>
    <mergeCell ref="P16:V16"/>
    <mergeCell ref="B17:N18"/>
    <mergeCell ref="P17:V17"/>
    <mergeCell ref="P18:V18"/>
    <mergeCell ref="B19:N19"/>
    <mergeCell ref="P19:V19"/>
    <mergeCell ref="B20:N20"/>
    <mergeCell ref="P20:V20"/>
    <mergeCell ref="AJ20:AO20"/>
    <mergeCell ref="AQ20:AS20"/>
    <mergeCell ref="B21:N21"/>
    <mergeCell ref="P21:V21"/>
    <mergeCell ref="AJ21:AK21"/>
    <mergeCell ref="B22:N22"/>
    <mergeCell ref="P22:V22"/>
    <mergeCell ref="AJ22:AK22"/>
    <mergeCell ref="B23:N23"/>
    <mergeCell ref="P23:V23"/>
    <mergeCell ref="AJ23:AK23"/>
    <mergeCell ref="B24:N24"/>
    <mergeCell ref="P24:V24"/>
    <mergeCell ref="AJ24:AO24"/>
    <mergeCell ref="AQ24:AS24"/>
    <mergeCell ref="B25:N25"/>
    <mergeCell ref="P25:V25"/>
    <mergeCell ref="AJ25:AK25"/>
    <mergeCell ref="B26:N26"/>
    <mergeCell ref="P26:U26"/>
    <mergeCell ref="Z26:AI26"/>
    <mergeCell ref="AJ26:AK26"/>
    <mergeCell ref="P27:V27"/>
    <mergeCell ref="Z27:AI27"/>
    <mergeCell ref="AJ27:AK27"/>
    <mergeCell ref="B28:N29"/>
    <mergeCell ref="P28:V28"/>
    <mergeCell ref="Z28:AI28"/>
    <mergeCell ref="P29:U29"/>
    <mergeCell ref="Z29:AA29"/>
    <mergeCell ref="B30:N30"/>
    <mergeCell ref="B31:N31"/>
    <mergeCell ref="Z32:AE32"/>
    <mergeCell ref="AG32:AI32"/>
    <mergeCell ref="B33:K33"/>
    <mergeCell ref="Z33:AA33"/>
    <mergeCell ref="B34:K34"/>
    <mergeCell ref="Z34:AA34"/>
    <mergeCell ref="B35:K40"/>
    <mergeCell ref="Z35:AA35"/>
    <mergeCell ref="Z36:AA36"/>
    <mergeCell ref="Z37:AA37"/>
    <mergeCell ref="Z38:AA38"/>
    <mergeCell ref="Z39:AA39"/>
    <mergeCell ref="Z40:AI40"/>
    <mergeCell ref="B41:K41"/>
    <mergeCell ref="Z41:AA41"/>
    <mergeCell ref="B42:K43"/>
    <mergeCell ref="Z42:AI42"/>
    <mergeCell ref="Z44:AI44"/>
    <mergeCell ref="Z45:Z46"/>
    <mergeCell ref="AA45:AB45"/>
    <mergeCell ref="AC45:AE45"/>
    <mergeCell ref="AF45:AG45"/>
    <mergeCell ref="AH45:AJ45"/>
    <mergeCell ref="AA46:AB46"/>
    <mergeCell ref="AC46:AE46"/>
    <mergeCell ref="Z47:AZ47"/>
    <mergeCell ref="Z48:AZ48"/>
    <mergeCell ref="Z49:AZ49"/>
    <mergeCell ref="Z50:AZ50"/>
    <mergeCell ref="Z51:AZ51"/>
    <mergeCell ref="Z52:AZ52"/>
    <mergeCell ref="Z53:AI53"/>
    <mergeCell ref="Z54:AE61"/>
    <mergeCell ref="AF54:AK61"/>
    <mergeCell ref="B61:F61"/>
    <mergeCell ref="B62:K62"/>
    <mergeCell ref="B63:K63"/>
    <mergeCell ref="B64:K64"/>
    <mergeCell ref="B65:K65"/>
    <mergeCell ref="B66:K66"/>
    <mergeCell ref="B67:K67"/>
    <mergeCell ref="B68:K68"/>
    <mergeCell ref="B69:M69"/>
    <mergeCell ref="B70:K70"/>
    <mergeCell ref="B71:K71"/>
    <mergeCell ref="B72:K72"/>
    <mergeCell ref="B73:K73"/>
    <mergeCell ref="B74:K74"/>
  </mergeCells>
  <dataValidations count="2">
    <dataValidation allowBlank="true" errorStyle="stop" operator="equal" showDropDown="false" showErrorMessage="true" showInputMessage="false" sqref="L15" type="list">
      <formula1>#ref!</formula1>
      <formula2>0</formula2>
    </dataValidation>
    <dataValidation allowBlank="true" errorStyle="stop" operator="equal" showDropDown="false" showErrorMessage="true" showInputMessage="false" sqref="D13" type="list">
      <formula1>Hoja1!$S$100:$S$105</formula1>
      <formula2>0</formula2>
    </dataValidation>
  </dataValidations>
  <hyperlinks>
    <hyperlink ref="S6" r:id="rId1" display="ssh jaamelines@10.35.40.14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2025-05-27T12:11:37Z</dcterms:created>
  <dc:creator/>
  <dc:description/>
  <dc:language>es-ES</dc:language>
  <cp:lastModifiedBy/>
  <dcterms:modified xsi:type="dcterms:W3CDTF">2025-07-10T16:08:20Z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