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i unidad\INVESTIGACION\PAPERS\ELABORACION\Flash floods_Maria Isabel Arango\"/>
    </mc:Choice>
  </mc:AlternateContent>
  <xr:revisionPtr revIDLastSave="0" documentId="13_ncr:1_{00EBF71F-35D8-4965-AE15-38888308E0E0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EVENTOS" sheetId="4" r:id="rId1"/>
    <sheet name="INDICES AT" sheetId="5" r:id="rId2"/>
    <sheet name="INDICES NOAT" sheetId="6" r:id="rId3"/>
    <sheet name="Tabla R" sheetId="1" r:id="rId4"/>
    <sheet name="cluster" sheetId="7" r:id="rId5"/>
    <sheet name="Tabla R Log" sheetId="2" r:id="rId6"/>
    <sheet name="Varianzas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61" i="6" l="1"/>
  <c r="AM61" i="6"/>
  <c r="AF61" i="6"/>
  <c r="AE61" i="6"/>
  <c r="AE8" i="6" s="1"/>
  <c r="X61" i="6"/>
  <c r="W61" i="6"/>
  <c r="P61" i="6"/>
  <c r="O61" i="6"/>
  <c r="O8" i="6" s="1"/>
  <c r="H61" i="6"/>
  <c r="G61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AR57" i="6"/>
  <c r="AR61" i="6" s="1"/>
  <c r="AR8" i="6" s="1"/>
  <c r="AQ57" i="6"/>
  <c r="AQ61" i="6" s="1"/>
  <c r="AP57" i="6"/>
  <c r="AP61" i="6" s="1"/>
  <c r="AO57" i="6"/>
  <c r="AO61" i="6" s="1"/>
  <c r="AO8" i="6" s="1"/>
  <c r="AO10" i="6" s="1"/>
  <c r="AN57" i="6"/>
  <c r="AM57" i="6"/>
  <c r="AL57" i="6"/>
  <c r="AL61" i="6" s="1"/>
  <c r="AK57" i="6"/>
  <c r="AK61" i="6" s="1"/>
  <c r="AK8" i="6" s="1"/>
  <c r="AK10" i="6" s="1"/>
  <c r="AJ57" i="6"/>
  <c r="AJ61" i="6" s="1"/>
  <c r="AJ8" i="6" s="1"/>
  <c r="AI57" i="6"/>
  <c r="AI61" i="6" s="1"/>
  <c r="AH57" i="6"/>
  <c r="AH61" i="6" s="1"/>
  <c r="AG57" i="6"/>
  <c r="AG61" i="6" s="1"/>
  <c r="AG8" i="6" s="1"/>
  <c r="AF57" i="6"/>
  <c r="AE57" i="6"/>
  <c r="AD57" i="6"/>
  <c r="AD61" i="6" s="1"/>
  <c r="AC57" i="6"/>
  <c r="AC61" i="6" s="1"/>
  <c r="AC8" i="6" s="1"/>
  <c r="AC10" i="6" s="1"/>
  <c r="AB57" i="6"/>
  <c r="AB61" i="6" s="1"/>
  <c r="AB8" i="6" s="1"/>
  <c r="AA57" i="6"/>
  <c r="AA61" i="6" s="1"/>
  <c r="Z57" i="6"/>
  <c r="Z61" i="6" s="1"/>
  <c r="Y57" i="6"/>
  <c r="Y61" i="6" s="1"/>
  <c r="Y8" i="6" s="1"/>
  <c r="Y10" i="6" s="1"/>
  <c r="X57" i="6"/>
  <c r="W57" i="6"/>
  <c r="V57" i="6"/>
  <c r="V61" i="6" s="1"/>
  <c r="U57" i="6"/>
  <c r="U61" i="6" s="1"/>
  <c r="U8" i="6" s="1"/>
  <c r="U10" i="6" s="1"/>
  <c r="T57" i="6"/>
  <c r="T61" i="6" s="1"/>
  <c r="T8" i="6" s="1"/>
  <c r="S57" i="6"/>
  <c r="S61" i="6" s="1"/>
  <c r="R57" i="6"/>
  <c r="R61" i="6" s="1"/>
  <c r="Q57" i="6"/>
  <c r="Q61" i="6" s="1"/>
  <c r="Q8" i="6" s="1"/>
  <c r="Q10" i="6" s="1"/>
  <c r="P57" i="6"/>
  <c r="O57" i="6"/>
  <c r="N57" i="6"/>
  <c r="N61" i="6" s="1"/>
  <c r="M57" i="6"/>
  <c r="M61" i="6" s="1"/>
  <c r="M8" i="6" s="1"/>
  <c r="M10" i="6" s="1"/>
  <c r="L57" i="6"/>
  <c r="L61" i="6" s="1"/>
  <c r="L8" i="6" s="1"/>
  <c r="K57" i="6"/>
  <c r="K61" i="6" s="1"/>
  <c r="J57" i="6"/>
  <c r="J61" i="6" s="1"/>
  <c r="I57" i="6"/>
  <c r="I61" i="6" s="1"/>
  <c r="I8" i="6" s="1"/>
  <c r="H57" i="6"/>
  <c r="G57" i="6"/>
  <c r="F57" i="6"/>
  <c r="F61" i="6" s="1"/>
  <c r="E57" i="6"/>
  <c r="E61" i="6" s="1"/>
  <c r="E8" i="6" s="1"/>
  <c r="E10" i="6" s="1"/>
  <c r="D57" i="6"/>
  <c r="D61" i="6" s="1"/>
  <c r="D8" i="6" s="1"/>
  <c r="C57" i="6"/>
  <c r="C61" i="6" s="1"/>
  <c r="AG56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AR52" i="6"/>
  <c r="AQ52" i="6"/>
  <c r="AP52" i="6"/>
  <c r="AP56" i="6" s="1"/>
  <c r="AP9" i="6" s="1"/>
  <c r="AO52" i="6"/>
  <c r="AO56" i="6" s="1"/>
  <c r="AN52" i="6"/>
  <c r="AM52" i="6"/>
  <c r="AL52" i="6"/>
  <c r="AL56" i="6" s="1"/>
  <c r="AL9" i="6" s="1"/>
  <c r="AK52" i="6"/>
  <c r="AK56" i="6" s="1"/>
  <c r="AJ52" i="6"/>
  <c r="AI52" i="6"/>
  <c r="AH52" i="6"/>
  <c r="AH56" i="6" s="1"/>
  <c r="AH9" i="6" s="1"/>
  <c r="AH10" i="6" s="1"/>
  <c r="AG52" i="6"/>
  <c r="AF52" i="6"/>
  <c r="AE52" i="6"/>
  <c r="AD52" i="6"/>
  <c r="AD56" i="6" s="1"/>
  <c r="AD9" i="6" s="1"/>
  <c r="AC52" i="6"/>
  <c r="AC56" i="6" s="1"/>
  <c r="AB52" i="6"/>
  <c r="AA52" i="6"/>
  <c r="Z52" i="6"/>
  <c r="Z56" i="6" s="1"/>
  <c r="Z9" i="6" s="1"/>
  <c r="Y52" i="6"/>
  <c r="Y56" i="6" s="1"/>
  <c r="X52" i="6"/>
  <c r="W52" i="6"/>
  <c r="V52" i="6"/>
  <c r="V56" i="6" s="1"/>
  <c r="V9" i="6" s="1"/>
  <c r="V10" i="6" s="1"/>
  <c r="U52" i="6"/>
  <c r="U56" i="6" s="1"/>
  <c r="U9" i="6" s="1"/>
  <c r="T52" i="6"/>
  <c r="S52" i="6"/>
  <c r="R52" i="6"/>
  <c r="R56" i="6" s="1"/>
  <c r="R9" i="6" s="1"/>
  <c r="Q52" i="6"/>
  <c r="Q56" i="6" s="1"/>
  <c r="P52" i="6"/>
  <c r="O52" i="6"/>
  <c r="N52" i="6"/>
  <c r="N56" i="6" s="1"/>
  <c r="N9" i="6" s="1"/>
  <c r="N10" i="6" s="1"/>
  <c r="M52" i="6"/>
  <c r="M56" i="6" s="1"/>
  <c r="M9" i="6" s="1"/>
  <c r="L52" i="6"/>
  <c r="K52" i="6"/>
  <c r="J52" i="6"/>
  <c r="J56" i="6" s="1"/>
  <c r="J9" i="6" s="1"/>
  <c r="I52" i="6"/>
  <c r="I56" i="6" s="1"/>
  <c r="H52" i="6"/>
  <c r="G52" i="6"/>
  <c r="F52" i="6"/>
  <c r="F56" i="6" s="1"/>
  <c r="F9" i="6" s="1"/>
  <c r="E52" i="6"/>
  <c r="E56" i="6" s="1"/>
  <c r="E9" i="6" s="1"/>
  <c r="D52" i="6"/>
  <c r="C52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L35" i="6"/>
  <c r="AK35" i="6"/>
  <c r="AD35" i="6"/>
  <c r="AC35" i="6"/>
  <c r="V35" i="6"/>
  <c r="U35" i="6"/>
  <c r="N35" i="6"/>
  <c r="M35" i="6"/>
  <c r="F35" i="6"/>
  <c r="E35" i="6"/>
  <c r="AR34" i="6"/>
  <c r="AQ34" i="6"/>
  <c r="AN34" i="6"/>
  <c r="AM34" i="6"/>
  <c r="AJ34" i="6"/>
  <c r="AI34" i="6"/>
  <c r="AF34" i="6"/>
  <c r="AE34" i="6"/>
  <c r="AB34" i="6"/>
  <c r="AA34" i="6"/>
  <c r="X34" i="6"/>
  <c r="W34" i="6"/>
  <c r="T34" i="6"/>
  <c r="S34" i="6"/>
  <c r="P34" i="6"/>
  <c r="O34" i="6"/>
  <c r="L34" i="6"/>
  <c r="K34" i="6"/>
  <c r="H34" i="6"/>
  <c r="G34" i="6"/>
  <c r="D34" i="6"/>
  <c r="C34" i="6"/>
  <c r="AR32" i="6"/>
  <c r="AQ32" i="6"/>
  <c r="AP32" i="6"/>
  <c r="AP34" i="6" s="1"/>
  <c r="AO32" i="6"/>
  <c r="AO34" i="6" s="1"/>
  <c r="AN32" i="6"/>
  <c r="AM32" i="6"/>
  <c r="AL32" i="6"/>
  <c r="AL34" i="6" s="1"/>
  <c r="AK32" i="6"/>
  <c r="AK34" i="6" s="1"/>
  <c r="AJ32" i="6"/>
  <c r="AI32" i="6"/>
  <c r="AH32" i="6"/>
  <c r="AH34" i="6" s="1"/>
  <c r="AG32" i="6"/>
  <c r="AG34" i="6" s="1"/>
  <c r="AF32" i="6"/>
  <c r="AE32" i="6"/>
  <c r="AD32" i="6"/>
  <c r="AD34" i="6" s="1"/>
  <c r="AC32" i="6"/>
  <c r="AC34" i="6" s="1"/>
  <c r="AB32" i="6"/>
  <c r="AA32" i="6"/>
  <c r="Z32" i="6"/>
  <c r="Z34" i="6" s="1"/>
  <c r="Y32" i="6"/>
  <c r="Y34" i="6" s="1"/>
  <c r="X32" i="6"/>
  <c r="W32" i="6"/>
  <c r="V32" i="6"/>
  <c r="V34" i="6" s="1"/>
  <c r="U32" i="6"/>
  <c r="U34" i="6" s="1"/>
  <c r="T32" i="6"/>
  <c r="S32" i="6"/>
  <c r="R32" i="6"/>
  <c r="R34" i="6" s="1"/>
  <c r="Q32" i="6"/>
  <c r="Q34" i="6" s="1"/>
  <c r="P32" i="6"/>
  <c r="O32" i="6"/>
  <c r="N32" i="6"/>
  <c r="N34" i="6" s="1"/>
  <c r="M32" i="6"/>
  <c r="M34" i="6" s="1"/>
  <c r="L32" i="6"/>
  <c r="K32" i="6"/>
  <c r="J32" i="6"/>
  <c r="J34" i="6" s="1"/>
  <c r="I32" i="6"/>
  <c r="I34" i="6" s="1"/>
  <c r="H32" i="6"/>
  <c r="G32" i="6"/>
  <c r="F32" i="6"/>
  <c r="F34" i="6" s="1"/>
  <c r="E32" i="6"/>
  <c r="E34" i="6" s="1"/>
  <c r="D32" i="6"/>
  <c r="C32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Q26" i="6"/>
  <c r="AI26" i="6"/>
  <c r="AA26" i="6"/>
  <c r="C26" i="6"/>
  <c r="AP25" i="6"/>
  <c r="AO25" i="6"/>
  <c r="AL25" i="6"/>
  <c r="AK25" i="6"/>
  <c r="AH25" i="6"/>
  <c r="AG25" i="6"/>
  <c r="AD25" i="6"/>
  <c r="AC25" i="6"/>
  <c r="Z25" i="6"/>
  <c r="Y25" i="6"/>
  <c r="V25" i="6"/>
  <c r="U25" i="6"/>
  <c r="R25" i="6"/>
  <c r="Q25" i="6"/>
  <c r="N25" i="6"/>
  <c r="M25" i="6"/>
  <c r="J25" i="6"/>
  <c r="I25" i="6"/>
  <c r="F25" i="6"/>
  <c r="E25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G23" i="6"/>
  <c r="R23" i="6"/>
  <c r="G23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O9" i="6"/>
  <c r="AK9" i="6"/>
  <c r="AG9" i="6"/>
  <c r="AC9" i="6"/>
  <c r="Y9" i="6"/>
  <c r="Q9" i="6"/>
  <c r="I9" i="6"/>
  <c r="AQ8" i="6"/>
  <c r="AP8" i="6"/>
  <c r="AN8" i="6"/>
  <c r="AM8" i="6"/>
  <c r="AL8" i="6"/>
  <c r="AL10" i="6" s="1"/>
  <c r="AI8" i="6"/>
  <c r="AH8" i="6"/>
  <c r="AF8" i="6"/>
  <c r="AD8" i="6"/>
  <c r="AA8" i="6"/>
  <c r="Z8" i="6"/>
  <c r="Z10" i="6" s="1"/>
  <c r="X8" i="6"/>
  <c r="W8" i="6"/>
  <c r="V8" i="6"/>
  <c r="S8" i="6"/>
  <c r="R8" i="6"/>
  <c r="P8" i="6"/>
  <c r="N8" i="6"/>
  <c r="K8" i="6"/>
  <c r="J8" i="6"/>
  <c r="H8" i="6"/>
  <c r="G8" i="6"/>
  <c r="F8" i="6"/>
  <c r="F10" i="6" s="1"/>
  <c r="C8" i="6"/>
  <c r="AR5" i="6"/>
  <c r="AR23" i="6" s="1"/>
  <c r="AQ5" i="6"/>
  <c r="AQ23" i="6" s="1"/>
  <c r="AQ27" i="6" s="1"/>
  <c r="AP5" i="6"/>
  <c r="AP23" i="6" s="1"/>
  <c r="AO5" i="6"/>
  <c r="AO23" i="6" s="1"/>
  <c r="AN5" i="6"/>
  <c r="AN23" i="6" s="1"/>
  <c r="AM5" i="6"/>
  <c r="AM23" i="6" s="1"/>
  <c r="AM27" i="6" s="1"/>
  <c r="AL5" i="6"/>
  <c r="AL23" i="6" s="1"/>
  <c r="AK5" i="6"/>
  <c r="AK23" i="6" s="1"/>
  <c r="AJ5" i="6"/>
  <c r="AJ23" i="6" s="1"/>
  <c r="AI5" i="6"/>
  <c r="AI23" i="6" s="1"/>
  <c r="AI27" i="6" s="1"/>
  <c r="AH5" i="6"/>
  <c r="AH23" i="6" s="1"/>
  <c r="AG5" i="6"/>
  <c r="AF5" i="6"/>
  <c r="AF23" i="6" s="1"/>
  <c r="AE5" i="6"/>
  <c r="AE23" i="6" s="1"/>
  <c r="AE27" i="6" s="1"/>
  <c r="AD5" i="6"/>
  <c r="AD23" i="6" s="1"/>
  <c r="AC5" i="6"/>
  <c r="AC23" i="6" s="1"/>
  <c r="AB5" i="6"/>
  <c r="AB23" i="6" s="1"/>
  <c r="AA5" i="6"/>
  <c r="AA23" i="6" s="1"/>
  <c r="AA27" i="6" s="1"/>
  <c r="Z5" i="6"/>
  <c r="Z23" i="6" s="1"/>
  <c r="Y5" i="6"/>
  <c r="Y23" i="6" s="1"/>
  <c r="Y26" i="6" s="1"/>
  <c r="X5" i="6"/>
  <c r="X23" i="6" s="1"/>
  <c r="W5" i="6"/>
  <c r="W23" i="6" s="1"/>
  <c r="W27" i="6" s="1"/>
  <c r="V5" i="6"/>
  <c r="V23" i="6" s="1"/>
  <c r="U5" i="6"/>
  <c r="U23" i="6" s="1"/>
  <c r="T5" i="6"/>
  <c r="T23" i="6" s="1"/>
  <c r="S5" i="6"/>
  <c r="S23" i="6" s="1"/>
  <c r="S27" i="6" s="1"/>
  <c r="R5" i="6"/>
  <c r="Q5" i="6"/>
  <c r="Q23" i="6" s="1"/>
  <c r="Q26" i="6" s="1"/>
  <c r="P5" i="6"/>
  <c r="P23" i="6" s="1"/>
  <c r="O5" i="6"/>
  <c r="O23" i="6" s="1"/>
  <c r="N5" i="6"/>
  <c r="N23" i="6" s="1"/>
  <c r="M5" i="6"/>
  <c r="M23" i="6" s="1"/>
  <c r="L5" i="6"/>
  <c r="L23" i="6" s="1"/>
  <c r="K5" i="6"/>
  <c r="K23" i="6" s="1"/>
  <c r="K27" i="6" s="1"/>
  <c r="J5" i="6"/>
  <c r="J23" i="6" s="1"/>
  <c r="I5" i="6"/>
  <c r="I23" i="6" s="1"/>
  <c r="I26" i="6" s="1"/>
  <c r="H5" i="6"/>
  <c r="H23" i="6" s="1"/>
  <c r="G5" i="6"/>
  <c r="F5" i="6"/>
  <c r="F23" i="6" s="1"/>
  <c r="E5" i="6"/>
  <c r="E23" i="6" s="1"/>
  <c r="D5" i="6"/>
  <c r="D23" i="6" s="1"/>
  <c r="C5" i="6"/>
  <c r="C23" i="6" s="1"/>
  <c r="C27" i="6" s="1"/>
  <c r="AP67" i="5"/>
  <c r="AP8" i="5" s="1"/>
  <c r="J67" i="5"/>
  <c r="J8" i="5" s="1"/>
  <c r="AG66" i="5"/>
  <c r="AG7" i="5" s="1"/>
  <c r="AG9" i="5" s="1"/>
  <c r="Q66" i="5"/>
  <c r="Q7" i="5" s="1"/>
  <c r="Q9" i="5" s="1"/>
  <c r="AQ65" i="5"/>
  <c r="AP65" i="5"/>
  <c r="AO65" i="5"/>
  <c r="AN65" i="5"/>
  <c r="AM65" i="5"/>
  <c r="AL65" i="5"/>
  <c r="AK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AQ64" i="5"/>
  <c r="AP64" i="5"/>
  <c r="AO64" i="5"/>
  <c r="AN64" i="5"/>
  <c r="AM64" i="5"/>
  <c r="AL64" i="5"/>
  <c r="AK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AQ63" i="5"/>
  <c r="AP63" i="5"/>
  <c r="AO63" i="5"/>
  <c r="AN63" i="5"/>
  <c r="AM63" i="5"/>
  <c r="AL63" i="5"/>
  <c r="AK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Q62" i="5"/>
  <c r="AQ66" i="5" s="1"/>
  <c r="AQ7" i="5" s="1"/>
  <c r="AQ9" i="5" s="1"/>
  <c r="AP62" i="5"/>
  <c r="AO62" i="5"/>
  <c r="AN62" i="5"/>
  <c r="AN66" i="5" s="1"/>
  <c r="AN7" i="5" s="1"/>
  <c r="AM62" i="5"/>
  <c r="AM66" i="5" s="1"/>
  <c r="AM7" i="5" s="1"/>
  <c r="AM9" i="5" s="1"/>
  <c r="AL62" i="5"/>
  <c r="AK62" i="5"/>
  <c r="AH62" i="5"/>
  <c r="AH66" i="5" s="1"/>
  <c r="AH7" i="5" s="1"/>
  <c r="AG62" i="5"/>
  <c r="AF62" i="5"/>
  <c r="AE62" i="5"/>
  <c r="AD62" i="5"/>
  <c r="AD66" i="5" s="1"/>
  <c r="AD7" i="5" s="1"/>
  <c r="AC62" i="5"/>
  <c r="AC66" i="5" s="1"/>
  <c r="AC7" i="5" s="1"/>
  <c r="AC9" i="5" s="1"/>
  <c r="AB62" i="5"/>
  <c r="AA62" i="5"/>
  <c r="Z62" i="5"/>
  <c r="Z66" i="5" s="1"/>
  <c r="Z7" i="5" s="1"/>
  <c r="Y62" i="5"/>
  <c r="Y66" i="5" s="1"/>
  <c r="Y7" i="5" s="1"/>
  <c r="Y9" i="5" s="1"/>
  <c r="X62" i="5"/>
  <c r="W62" i="5"/>
  <c r="V62" i="5"/>
  <c r="V66" i="5" s="1"/>
  <c r="V7" i="5" s="1"/>
  <c r="U62" i="5"/>
  <c r="U66" i="5" s="1"/>
  <c r="U7" i="5" s="1"/>
  <c r="U9" i="5" s="1"/>
  <c r="T62" i="5"/>
  <c r="S62" i="5"/>
  <c r="R62" i="5"/>
  <c r="R66" i="5" s="1"/>
  <c r="R7" i="5" s="1"/>
  <c r="Q62" i="5"/>
  <c r="P62" i="5"/>
  <c r="O62" i="5"/>
  <c r="N62" i="5"/>
  <c r="N66" i="5" s="1"/>
  <c r="N7" i="5" s="1"/>
  <c r="M62" i="5"/>
  <c r="M66" i="5" s="1"/>
  <c r="M7" i="5" s="1"/>
  <c r="M9" i="5" s="1"/>
  <c r="L62" i="5"/>
  <c r="K62" i="5"/>
  <c r="J62" i="5"/>
  <c r="J66" i="5" s="1"/>
  <c r="J7" i="5" s="1"/>
  <c r="I62" i="5"/>
  <c r="I66" i="5" s="1"/>
  <c r="I7" i="5" s="1"/>
  <c r="I9" i="5" s="1"/>
  <c r="H62" i="5"/>
  <c r="G62" i="5"/>
  <c r="F62" i="5"/>
  <c r="F66" i="5" s="1"/>
  <c r="F7" i="5" s="1"/>
  <c r="E62" i="5"/>
  <c r="E66" i="5" s="1"/>
  <c r="E7" i="5" s="1"/>
  <c r="E9" i="5" s="1"/>
  <c r="D62" i="5"/>
  <c r="C62" i="5"/>
  <c r="AQ61" i="5"/>
  <c r="AP61" i="5"/>
  <c r="AO61" i="5"/>
  <c r="AN61" i="5"/>
  <c r="AM61" i="5"/>
  <c r="AL61" i="5"/>
  <c r="AK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Q60" i="5"/>
  <c r="AP60" i="5"/>
  <c r="AO60" i="5"/>
  <c r="AO67" i="5" s="1"/>
  <c r="AN60" i="5"/>
  <c r="AM60" i="5"/>
  <c r="AL60" i="5"/>
  <c r="AK60" i="5"/>
  <c r="AH60" i="5"/>
  <c r="AG60" i="5"/>
  <c r="AF60" i="5"/>
  <c r="AE60" i="5"/>
  <c r="AE67" i="5" s="1"/>
  <c r="AD60" i="5"/>
  <c r="AC60" i="5"/>
  <c r="AB60" i="5"/>
  <c r="AA60" i="5"/>
  <c r="Z60" i="5"/>
  <c r="Y60" i="5"/>
  <c r="X60" i="5"/>
  <c r="W60" i="5"/>
  <c r="W67" i="5" s="1"/>
  <c r="V60" i="5"/>
  <c r="U60" i="5"/>
  <c r="T60" i="5"/>
  <c r="S60" i="5"/>
  <c r="R60" i="5"/>
  <c r="Q60" i="5"/>
  <c r="P60" i="5"/>
  <c r="O60" i="5"/>
  <c r="O67" i="5" s="1"/>
  <c r="N60" i="5"/>
  <c r="M60" i="5"/>
  <c r="L60" i="5"/>
  <c r="K60" i="5"/>
  <c r="J60" i="5"/>
  <c r="I60" i="5"/>
  <c r="H60" i="5"/>
  <c r="G60" i="5"/>
  <c r="F60" i="5"/>
  <c r="E60" i="5"/>
  <c r="D60" i="5"/>
  <c r="C60" i="5"/>
  <c r="AQ59" i="5"/>
  <c r="AP59" i="5"/>
  <c r="AO59" i="5"/>
  <c r="AN59" i="5"/>
  <c r="AM59" i="5"/>
  <c r="AL59" i="5"/>
  <c r="AK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F67" i="5" s="1"/>
  <c r="F8" i="5" s="1"/>
  <c r="E59" i="5"/>
  <c r="D59" i="5"/>
  <c r="C59" i="5"/>
  <c r="AQ58" i="5"/>
  <c r="AQ67" i="5" s="1"/>
  <c r="AP58" i="5"/>
  <c r="AO58" i="5"/>
  <c r="AN58" i="5"/>
  <c r="AM58" i="5"/>
  <c r="AM67" i="5" s="1"/>
  <c r="AL58" i="5"/>
  <c r="AK58" i="5"/>
  <c r="AH58" i="5"/>
  <c r="AG58" i="5"/>
  <c r="AG67" i="5" s="1"/>
  <c r="AF58" i="5"/>
  <c r="AF67" i="5" s="1"/>
  <c r="AF8" i="5" s="1"/>
  <c r="AE58" i="5"/>
  <c r="AD58" i="5"/>
  <c r="AC58" i="5"/>
  <c r="AC67" i="5" s="1"/>
  <c r="AB58" i="5"/>
  <c r="AA58" i="5"/>
  <c r="Z58" i="5"/>
  <c r="Y58" i="5"/>
  <c r="Y67" i="5" s="1"/>
  <c r="X58" i="5"/>
  <c r="X67" i="5" s="1"/>
  <c r="X8" i="5" s="1"/>
  <c r="W58" i="5"/>
  <c r="V58" i="5"/>
  <c r="U58" i="5"/>
  <c r="U67" i="5" s="1"/>
  <c r="T58" i="5"/>
  <c r="S58" i="5"/>
  <c r="R58" i="5"/>
  <c r="Q58" i="5"/>
  <c r="Q67" i="5" s="1"/>
  <c r="P58" i="5"/>
  <c r="P67" i="5" s="1"/>
  <c r="P8" i="5" s="1"/>
  <c r="O58" i="5"/>
  <c r="N58" i="5"/>
  <c r="M58" i="5"/>
  <c r="M67" i="5" s="1"/>
  <c r="L58" i="5"/>
  <c r="L67" i="5" s="1"/>
  <c r="K58" i="5"/>
  <c r="J58" i="5"/>
  <c r="I58" i="5"/>
  <c r="I67" i="5" s="1"/>
  <c r="H58" i="5"/>
  <c r="H67" i="5" s="1"/>
  <c r="G58" i="5"/>
  <c r="F58" i="5"/>
  <c r="E58" i="5"/>
  <c r="E67" i="5" s="1"/>
  <c r="D58" i="5"/>
  <c r="D67" i="5" s="1"/>
  <c r="C58" i="5"/>
  <c r="AP35" i="5"/>
  <c r="AO35" i="5"/>
  <c r="AL35" i="5"/>
  <c r="AK35" i="5"/>
  <c r="AF35" i="5"/>
  <c r="AE35" i="5"/>
  <c r="AB35" i="5"/>
  <c r="AA35" i="5"/>
  <c r="X35" i="5"/>
  <c r="W35" i="5"/>
  <c r="T35" i="5"/>
  <c r="S35" i="5"/>
  <c r="P35" i="5"/>
  <c r="O35" i="5"/>
  <c r="L35" i="5"/>
  <c r="K35" i="5"/>
  <c r="H35" i="5"/>
  <c r="G35" i="5"/>
  <c r="D35" i="5"/>
  <c r="C35" i="5"/>
  <c r="AN33" i="5"/>
  <c r="AM33" i="5"/>
  <c r="AH33" i="5"/>
  <c r="AD33" i="5"/>
  <c r="AC33" i="5"/>
  <c r="Z33" i="5"/>
  <c r="V33" i="5"/>
  <c r="U33" i="5"/>
  <c r="R33" i="5"/>
  <c r="N33" i="5"/>
  <c r="M33" i="5"/>
  <c r="J33" i="5"/>
  <c r="F33" i="5"/>
  <c r="E33" i="5"/>
  <c r="AQ32" i="5"/>
  <c r="AQ35" i="5" s="1"/>
  <c r="AP32" i="5"/>
  <c r="AP33" i="5" s="1"/>
  <c r="AO32" i="5"/>
  <c r="AO33" i="5" s="1"/>
  <c r="AN32" i="5"/>
  <c r="AN35" i="5" s="1"/>
  <c r="AM32" i="5"/>
  <c r="AM35" i="5" s="1"/>
  <c r="AL32" i="5"/>
  <c r="AL33" i="5" s="1"/>
  <c r="AK32" i="5"/>
  <c r="AK33" i="5" s="1"/>
  <c r="AH32" i="5"/>
  <c r="AH35" i="5" s="1"/>
  <c r="AG32" i="5"/>
  <c r="AG35" i="5" s="1"/>
  <c r="AF32" i="5"/>
  <c r="AF33" i="5" s="1"/>
  <c r="AE32" i="5"/>
  <c r="AE33" i="5" s="1"/>
  <c r="AD32" i="5"/>
  <c r="AD35" i="5" s="1"/>
  <c r="AC32" i="5"/>
  <c r="AC35" i="5" s="1"/>
  <c r="AB32" i="5"/>
  <c r="AB33" i="5" s="1"/>
  <c r="AA32" i="5"/>
  <c r="AA33" i="5" s="1"/>
  <c r="Z32" i="5"/>
  <c r="Z35" i="5" s="1"/>
  <c r="Y32" i="5"/>
  <c r="Y35" i="5" s="1"/>
  <c r="X32" i="5"/>
  <c r="X33" i="5" s="1"/>
  <c r="W32" i="5"/>
  <c r="W33" i="5" s="1"/>
  <c r="V32" i="5"/>
  <c r="V35" i="5" s="1"/>
  <c r="U32" i="5"/>
  <c r="U35" i="5" s="1"/>
  <c r="T32" i="5"/>
  <c r="T33" i="5" s="1"/>
  <c r="S32" i="5"/>
  <c r="S33" i="5" s="1"/>
  <c r="R32" i="5"/>
  <c r="R35" i="5" s="1"/>
  <c r="Q32" i="5"/>
  <c r="Q35" i="5" s="1"/>
  <c r="P32" i="5"/>
  <c r="P33" i="5" s="1"/>
  <c r="O32" i="5"/>
  <c r="O33" i="5" s="1"/>
  <c r="N32" i="5"/>
  <c r="N35" i="5" s="1"/>
  <c r="M32" i="5"/>
  <c r="M35" i="5" s="1"/>
  <c r="L32" i="5"/>
  <c r="L33" i="5" s="1"/>
  <c r="K32" i="5"/>
  <c r="K33" i="5" s="1"/>
  <c r="J32" i="5"/>
  <c r="J35" i="5" s="1"/>
  <c r="I32" i="5"/>
  <c r="I35" i="5" s="1"/>
  <c r="H32" i="5"/>
  <c r="H33" i="5" s="1"/>
  <c r="G32" i="5"/>
  <c r="G33" i="5" s="1"/>
  <c r="F32" i="5"/>
  <c r="F35" i="5" s="1"/>
  <c r="E32" i="5"/>
  <c r="E35" i="5" s="1"/>
  <c r="D32" i="5"/>
  <c r="D33" i="5" s="1"/>
  <c r="C32" i="5"/>
  <c r="C33" i="5" s="1"/>
  <c r="AQ27" i="5"/>
  <c r="AP27" i="5"/>
  <c r="AO27" i="5"/>
  <c r="AN27" i="5"/>
  <c r="AM27" i="5"/>
  <c r="AL27" i="5"/>
  <c r="AK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M24" i="5"/>
  <c r="AL24" i="5"/>
  <c r="AF24" i="5"/>
  <c r="AB24" i="5"/>
  <c r="X24" i="5"/>
  <c r="T24" i="5"/>
  <c r="P24" i="5"/>
  <c r="L24" i="5"/>
  <c r="H24" i="5"/>
  <c r="D24" i="5"/>
  <c r="AQ23" i="5"/>
  <c r="AQ34" i="5" s="1"/>
  <c r="AP23" i="5"/>
  <c r="AP34" i="5" s="1"/>
  <c r="AO23" i="5"/>
  <c r="AO24" i="5" s="1"/>
  <c r="AN23" i="5"/>
  <c r="AN24" i="5" s="1"/>
  <c r="AM23" i="5"/>
  <c r="AM34" i="5" s="1"/>
  <c r="AL23" i="5"/>
  <c r="AL34" i="5" s="1"/>
  <c r="AK23" i="5"/>
  <c r="AK34" i="5" s="1"/>
  <c r="AH23" i="5"/>
  <c r="AH24" i="5" s="1"/>
  <c r="AG23" i="5"/>
  <c r="AG34" i="5" s="1"/>
  <c r="AF23" i="5"/>
  <c r="AF34" i="5" s="1"/>
  <c r="AE23" i="5"/>
  <c r="AE24" i="5" s="1"/>
  <c r="AD23" i="5"/>
  <c r="AD34" i="5" s="1"/>
  <c r="AC23" i="5"/>
  <c r="AC34" i="5" s="1"/>
  <c r="AB23" i="5"/>
  <c r="AB34" i="5" s="1"/>
  <c r="AA23" i="5"/>
  <c r="AA24" i="5" s="1"/>
  <c r="Z23" i="5"/>
  <c r="Z24" i="5" s="1"/>
  <c r="Y23" i="5"/>
  <c r="Y34" i="5" s="1"/>
  <c r="X23" i="5"/>
  <c r="X34" i="5" s="1"/>
  <c r="W23" i="5"/>
  <c r="W24" i="5" s="1"/>
  <c r="V23" i="5"/>
  <c r="V34" i="5" s="1"/>
  <c r="U23" i="5"/>
  <c r="U34" i="5" s="1"/>
  <c r="T23" i="5"/>
  <c r="T34" i="5" s="1"/>
  <c r="S23" i="5"/>
  <c r="S24" i="5" s="1"/>
  <c r="R23" i="5"/>
  <c r="R24" i="5" s="1"/>
  <c r="Q23" i="5"/>
  <c r="Q34" i="5" s="1"/>
  <c r="P23" i="5"/>
  <c r="P34" i="5" s="1"/>
  <c r="O23" i="5"/>
  <c r="O24" i="5" s="1"/>
  <c r="N23" i="5"/>
  <c r="N34" i="5" s="1"/>
  <c r="M23" i="5"/>
  <c r="M34" i="5" s="1"/>
  <c r="L23" i="5"/>
  <c r="L34" i="5" s="1"/>
  <c r="K23" i="5"/>
  <c r="K24" i="5" s="1"/>
  <c r="J23" i="5"/>
  <c r="J24" i="5" s="1"/>
  <c r="I23" i="5"/>
  <c r="I34" i="5" s="1"/>
  <c r="H23" i="5"/>
  <c r="H34" i="5" s="1"/>
  <c r="G23" i="5"/>
  <c r="G24" i="5" s="1"/>
  <c r="F23" i="5"/>
  <c r="F34" i="5" s="1"/>
  <c r="E23" i="5"/>
  <c r="E34" i="5" s="1"/>
  <c r="D23" i="5"/>
  <c r="D34" i="5" s="1"/>
  <c r="C23" i="5"/>
  <c r="C24" i="5" s="1"/>
  <c r="AN22" i="5"/>
  <c r="AN26" i="5" s="1"/>
  <c r="AH22" i="5"/>
  <c r="AH25" i="5" s="1"/>
  <c r="AD22" i="5"/>
  <c r="AD26" i="5" s="1"/>
  <c r="Z22" i="5"/>
  <c r="Z25" i="5" s="1"/>
  <c r="V22" i="5"/>
  <c r="V26" i="5" s="1"/>
  <c r="R22" i="5"/>
  <c r="R25" i="5" s="1"/>
  <c r="N22" i="5"/>
  <c r="N26" i="5" s="1"/>
  <c r="J22" i="5"/>
  <c r="J25" i="5" s="1"/>
  <c r="F22" i="5"/>
  <c r="F26" i="5" s="1"/>
  <c r="AQ20" i="5"/>
  <c r="AP20" i="5"/>
  <c r="AO20" i="5"/>
  <c r="AN20" i="5"/>
  <c r="AM20" i="5"/>
  <c r="AL20" i="5"/>
  <c r="AK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Q19" i="5"/>
  <c r="AP19" i="5"/>
  <c r="AO19" i="5"/>
  <c r="AN19" i="5"/>
  <c r="AM19" i="5"/>
  <c r="AL19" i="5"/>
  <c r="AK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Q18" i="5"/>
  <c r="AP18" i="5"/>
  <c r="AO18" i="5"/>
  <c r="AN18" i="5"/>
  <c r="AM18" i="5"/>
  <c r="AL18" i="5"/>
  <c r="AK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Q17" i="5"/>
  <c r="AP17" i="5"/>
  <c r="AO17" i="5"/>
  <c r="AN17" i="5"/>
  <c r="AM17" i="5"/>
  <c r="AL17" i="5"/>
  <c r="AK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Q16" i="5"/>
  <c r="AP16" i="5"/>
  <c r="AO16" i="5"/>
  <c r="AN16" i="5"/>
  <c r="AM16" i="5"/>
  <c r="AL16" i="5"/>
  <c r="AK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Q15" i="5"/>
  <c r="AP15" i="5"/>
  <c r="AO15" i="5"/>
  <c r="AN15" i="5"/>
  <c r="AM15" i="5"/>
  <c r="AL15" i="5"/>
  <c r="AK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Q14" i="5"/>
  <c r="AP14" i="5"/>
  <c r="AO14" i="5"/>
  <c r="AN14" i="5"/>
  <c r="AM14" i="5"/>
  <c r="AL14" i="5"/>
  <c r="AK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Q8" i="5"/>
  <c r="AO8" i="5"/>
  <c r="AM8" i="5"/>
  <c r="AG8" i="5"/>
  <c r="AE8" i="5"/>
  <c r="AC8" i="5"/>
  <c r="Y8" i="5"/>
  <c r="W8" i="5"/>
  <c r="U8" i="5"/>
  <c r="Q8" i="5"/>
  <c r="O8" i="5"/>
  <c r="M8" i="5"/>
  <c r="L8" i="5"/>
  <c r="I8" i="5"/>
  <c r="H8" i="5"/>
  <c r="E8" i="5"/>
  <c r="D8" i="5"/>
  <c r="AQ4" i="5"/>
  <c r="AQ22" i="5" s="1"/>
  <c r="AP4" i="5"/>
  <c r="AP22" i="5" s="1"/>
  <c r="AO4" i="5"/>
  <c r="AO22" i="5" s="1"/>
  <c r="AN4" i="5"/>
  <c r="AM4" i="5"/>
  <c r="AM22" i="5" s="1"/>
  <c r="AL4" i="5"/>
  <c r="AL22" i="5" s="1"/>
  <c r="AK4" i="5"/>
  <c r="AK22" i="5" s="1"/>
  <c r="AH4" i="5"/>
  <c r="AG4" i="5"/>
  <c r="AG22" i="5" s="1"/>
  <c r="AF4" i="5"/>
  <c r="AF22" i="5" s="1"/>
  <c r="AE4" i="5"/>
  <c r="AE22" i="5" s="1"/>
  <c r="AD4" i="5"/>
  <c r="AC4" i="5"/>
  <c r="AC22" i="5" s="1"/>
  <c r="AB4" i="5"/>
  <c r="AB22" i="5" s="1"/>
  <c r="AA4" i="5"/>
  <c r="AA22" i="5" s="1"/>
  <c r="Z4" i="5"/>
  <c r="Y4" i="5"/>
  <c r="Y22" i="5" s="1"/>
  <c r="X4" i="5"/>
  <c r="X22" i="5" s="1"/>
  <c r="W4" i="5"/>
  <c r="W22" i="5" s="1"/>
  <c r="V4" i="5"/>
  <c r="U4" i="5"/>
  <c r="U22" i="5" s="1"/>
  <c r="T4" i="5"/>
  <c r="T22" i="5" s="1"/>
  <c r="S4" i="5"/>
  <c r="S22" i="5" s="1"/>
  <c r="R4" i="5"/>
  <c r="Q4" i="5"/>
  <c r="Q22" i="5" s="1"/>
  <c r="P4" i="5"/>
  <c r="P22" i="5" s="1"/>
  <c r="O4" i="5"/>
  <c r="O22" i="5" s="1"/>
  <c r="N4" i="5"/>
  <c r="M4" i="5"/>
  <c r="M22" i="5" s="1"/>
  <c r="L4" i="5"/>
  <c r="L22" i="5" s="1"/>
  <c r="K4" i="5"/>
  <c r="K22" i="5" s="1"/>
  <c r="J4" i="5"/>
  <c r="I4" i="5"/>
  <c r="I22" i="5" s="1"/>
  <c r="H4" i="5"/>
  <c r="H22" i="5" s="1"/>
  <c r="G4" i="5"/>
  <c r="G22" i="5" s="1"/>
  <c r="F4" i="5"/>
  <c r="E4" i="5"/>
  <c r="E22" i="5" s="1"/>
  <c r="D4" i="5"/>
  <c r="D22" i="5" s="1"/>
  <c r="C4" i="5"/>
  <c r="C22" i="5" s="1"/>
  <c r="C25" i="5" l="1"/>
  <c r="C26" i="5"/>
  <c r="K25" i="5"/>
  <c r="K26" i="5"/>
  <c r="S25" i="5"/>
  <c r="S26" i="5"/>
  <c r="AA25" i="5"/>
  <c r="AA26" i="5"/>
  <c r="AK25" i="5"/>
  <c r="AK26" i="5"/>
  <c r="D25" i="5"/>
  <c r="D26" i="5"/>
  <c r="P25" i="5"/>
  <c r="P26" i="5"/>
  <c r="X25" i="5"/>
  <c r="X26" i="5"/>
  <c r="AB25" i="5"/>
  <c r="AB26" i="5"/>
  <c r="AL25" i="5"/>
  <c r="AL26" i="5"/>
  <c r="AP25" i="5"/>
  <c r="AP26" i="5"/>
  <c r="E26" i="5"/>
  <c r="E25" i="5"/>
  <c r="M26" i="5"/>
  <c r="M25" i="5"/>
  <c r="U26" i="5"/>
  <c r="U25" i="5"/>
  <c r="AC26" i="5"/>
  <c r="AC25" i="5"/>
  <c r="AM26" i="5"/>
  <c r="AM25" i="5"/>
  <c r="F9" i="5"/>
  <c r="J9" i="5"/>
  <c r="N9" i="5"/>
  <c r="R9" i="5"/>
  <c r="AH9" i="5"/>
  <c r="AN9" i="5"/>
  <c r="G25" i="5"/>
  <c r="G26" i="5"/>
  <c r="O25" i="5"/>
  <c r="O26" i="5"/>
  <c r="W25" i="5"/>
  <c r="W26" i="5"/>
  <c r="AE25" i="5"/>
  <c r="AE26" i="5"/>
  <c r="AO25" i="5"/>
  <c r="AO26" i="5"/>
  <c r="H25" i="5"/>
  <c r="H26" i="5"/>
  <c r="L25" i="5"/>
  <c r="L26" i="5"/>
  <c r="T25" i="5"/>
  <c r="T26" i="5"/>
  <c r="AF25" i="5"/>
  <c r="AF26" i="5"/>
  <c r="I26" i="5"/>
  <c r="I25" i="5"/>
  <c r="Q26" i="5"/>
  <c r="Q25" i="5"/>
  <c r="Y26" i="5"/>
  <c r="Y25" i="5"/>
  <c r="AG26" i="5"/>
  <c r="AG25" i="5"/>
  <c r="AQ26" i="5"/>
  <c r="AQ25" i="5"/>
  <c r="N25" i="5"/>
  <c r="AD25" i="5"/>
  <c r="O34" i="5"/>
  <c r="AE34" i="5"/>
  <c r="AO34" i="5"/>
  <c r="J26" i="6"/>
  <c r="J27" i="6"/>
  <c r="V26" i="6"/>
  <c r="V27" i="6"/>
  <c r="AD26" i="6"/>
  <c r="AD27" i="6"/>
  <c r="AL26" i="6"/>
  <c r="AL27" i="6"/>
  <c r="S10" i="6"/>
  <c r="I10" i="6"/>
  <c r="AG10" i="6"/>
  <c r="E24" i="5"/>
  <c r="I24" i="5"/>
  <c r="M24" i="5"/>
  <c r="Q24" i="5"/>
  <c r="U24" i="5"/>
  <c r="Y24" i="5"/>
  <c r="AC24" i="5"/>
  <c r="AG24" i="5"/>
  <c r="AP24" i="5"/>
  <c r="J26" i="5"/>
  <c r="R26" i="5"/>
  <c r="Z26" i="5"/>
  <c r="AH26" i="5"/>
  <c r="I33" i="5"/>
  <c r="Q33" i="5"/>
  <c r="Y33" i="5"/>
  <c r="AG33" i="5"/>
  <c r="AQ33" i="5"/>
  <c r="J34" i="5"/>
  <c r="R34" i="5"/>
  <c r="Z34" i="5"/>
  <c r="AH34" i="5"/>
  <c r="C67" i="5"/>
  <c r="C8" i="5" s="1"/>
  <c r="G67" i="5"/>
  <c r="G8" i="5" s="1"/>
  <c r="K67" i="5"/>
  <c r="K8" i="5" s="1"/>
  <c r="S67" i="5"/>
  <c r="S8" i="5" s="1"/>
  <c r="AA67" i="5"/>
  <c r="AA8" i="5" s="1"/>
  <c r="AK67" i="5"/>
  <c r="AK8" i="5" s="1"/>
  <c r="C66" i="5"/>
  <c r="C7" i="5" s="1"/>
  <c r="C9" i="5" s="1"/>
  <c r="G66" i="5"/>
  <c r="G7" i="5" s="1"/>
  <c r="G9" i="5" s="1"/>
  <c r="K66" i="5"/>
  <c r="K7" i="5" s="1"/>
  <c r="O66" i="5"/>
  <c r="O7" i="5" s="1"/>
  <c r="O9" i="5" s="1"/>
  <c r="S66" i="5"/>
  <c r="S7" i="5" s="1"/>
  <c r="W66" i="5"/>
  <c r="W7" i="5" s="1"/>
  <c r="W9" i="5" s="1"/>
  <c r="AA66" i="5"/>
  <c r="AA7" i="5" s="1"/>
  <c r="AA9" i="5" s="1"/>
  <c r="AE66" i="5"/>
  <c r="AE7" i="5" s="1"/>
  <c r="AE9" i="5" s="1"/>
  <c r="AK66" i="5"/>
  <c r="AK7" i="5" s="1"/>
  <c r="AK9" i="5" s="1"/>
  <c r="AO66" i="5"/>
  <c r="AO7" i="5" s="1"/>
  <c r="AO9" i="5" s="1"/>
  <c r="G27" i="6"/>
  <c r="G26" i="6"/>
  <c r="F25" i="5"/>
  <c r="V25" i="5"/>
  <c r="AN25" i="5"/>
  <c r="G34" i="5"/>
  <c r="W34" i="5"/>
  <c r="F26" i="6"/>
  <c r="F27" i="6"/>
  <c r="N26" i="6"/>
  <c r="N27" i="6"/>
  <c r="Z26" i="6"/>
  <c r="Z27" i="6"/>
  <c r="AH26" i="6"/>
  <c r="AH27" i="6"/>
  <c r="AP26" i="6"/>
  <c r="AP27" i="6"/>
  <c r="F24" i="5"/>
  <c r="N24" i="5"/>
  <c r="V24" i="5"/>
  <c r="AD24" i="5"/>
  <c r="AK24" i="5"/>
  <c r="AQ24" i="5"/>
  <c r="C34" i="5"/>
  <c r="K34" i="5"/>
  <c r="S34" i="5"/>
  <c r="AA34" i="5"/>
  <c r="T67" i="5"/>
  <c r="T8" i="5" s="1"/>
  <c r="AB67" i="5"/>
  <c r="AB8" i="5" s="1"/>
  <c r="AL67" i="5"/>
  <c r="AL8" i="5" s="1"/>
  <c r="D66" i="5"/>
  <c r="D7" i="5" s="1"/>
  <c r="D9" i="5" s="1"/>
  <c r="H66" i="5"/>
  <c r="H7" i="5" s="1"/>
  <c r="H9" i="5" s="1"/>
  <c r="L66" i="5"/>
  <c r="L7" i="5" s="1"/>
  <c r="L9" i="5" s="1"/>
  <c r="P66" i="5"/>
  <c r="P7" i="5" s="1"/>
  <c r="P9" i="5" s="1"/>
  <c r="T66" i="5"/>
  <c r="T7" i="5" s="1"/>
  <c r="T9" i="5" s="1"/>
  <c r="X66" i="5"/>
  <c r="X7" i="5" s="1"/>
  <c r="X9" i="5" s="1"/>
  <c r="AB66" i="5"/>
  <c r="AB7" i="5" s="1"/>
  <c r="AB9" i="5" s="1"/>
  <c r="AF66" i="5"/>
  <c r="AF7" i="5" s="1"/>
  <c r="AF9" i="5" s="1"/>
  <c r="AL66" i="5"/>
  <c r="AL7" i="5" s="1"/>
  <c r="AL9" i="5" s="1"/>
  <c r="AP66" i="5"/>
  <c r="AP7" i="5" s="1"/>
  <c r="AP9" i="5" s="1"/>
  <c r="AD10" i="6"/>
  <c r="AP10" i="6"/>
  <c r="Y27" i="6"/>
  <c r="AN34" i="5"/>
  <c r="M26" i="6"/>
  <c r="M27" i="6"/>
  <c r="AO26" i="6"/>
  <c r="AO27" i="6"/>
  <c r="J10" i="6"/>
  <c r="R10" i="6"/>
  <c r="AG26" i="6"/>
  <c r="AG27" i="6"/>
  <c r="N67" i="5"/>
  <c r="N8" i="5" s="1"/>
  <c r="R67" i="5"/>
  <c r="R8" i="5" s="1"/>
  <c r="V67" i="5"/>
  <c r="V8" i="5" s="1"/>
  <c r="V9" i="5" s="1"/>
  <c r="Z67" i="5"/>
  <c r="Z8" i="5" s="1"/>
  <c r="Z9" i="5" s="1"/>
  <c r="AD67" i="5"/>
  <c r="AD8" i="5" s="1"/>
  <c r="AD9" i="5" s="1"/>
  <c r="AH67" i="5"/>
  <c r="AH8" i="5" s="1"/>
  <c r="AN67" i="5"/>
  <c r="AN8" i="5" s="1"/>
  <c r="O27" i="6"/>
  <c r="O26" i="6"/>
  <c r="AM10" i="6"/>
  <c r="K26" i="6"/>
  <c r="D27" i="6"/>
  <c r="D26" i="6"/>
  <c r="H27" i="6"/>
  <c r="H26" i="6"/>
  <c r="L27" i="6"/>
  <c r="L26" i="6"/>
  <c r="P27" i="6"/>
  <c r="P26" i="6"/>
  <c r="T27" i="6"/>
  <c r="T26" i="6"/>
  <c r="X27" i="6"/>
  <c r="X26" i="6"/>
  <c r="AB27" i="6"/>
  <c r="AB26" i="6"/>
  <c r="AF27" i="6"/>
  <c r="AF26" i="6"/>
  <c r="AJ27" i="6"/>
  <c r="AJ26" i="6"/>
  <c r="AN27" i="6"/>
  <c r="AN26" i="6"/>
  <c r="AR27" i="6"/>
  <c r="AR26" i="6"/>
  <c r="AA10" i="6"/>
  <c r="R26" i="6"/>
  <c r="R27" i="6"/>
  <c r="S26" i="6"/>
  <c r="I27" i="6"/>
  <c r="E26" i="6"/>
  <c r="E27" i="6"/>
  <c r="U26" i="6"/>
  <c r="U27" i="6"/>
  <c r="AC26" i="6"/>
  <c r="AC27" i="6"/>
  <c r="AK26" i="6"/>
  <c r="AK27" i="6"/>
  <c r="AI10" i="6"/>
  <c r="Q27" i="6"/>
  <c r="AB10" i="6"/>
  <c r="C35" i="6"/>
  <c r="C25" i="6"/>
  <c r="G35" i="6"/>
  <c r="G25" i="6"/>
  <c r="K35" i="6"/>
  <c r="K25" i="6"/>
  <c r="O35" i="6"/>
  <c r="O25" i="6"/>
  <c r="S35" i="6"/>
  <c r="S25" i="6"/>
  <c r="W35" i="6"/>
  <c r="W25" i="6"/>
  <c r="AA35" i="6"/>
  <c r="AA25" i="6"/>
  <c r="AE35" i="6"/>
  <c r="AE25" i="6"/>
  <c r="AI35" i="6"/>
  <c r="AI25" i="6"/>
  <c r="AM35" i="6"/>
  <c r="AM25" i="6"/>
  <c r="AQ35" i="6"/>
  <c r="AQ25" i="6"/>
  <c r="W26" i="6"/>
  <c r="AE26" i="6"/>
  <c r="AM26" i="6"/>
  <c r="I35" i="6"/>
  <c r="Q35" i="6"/>
  <c r="Y35" i="6"/>
  <c r="AG35" i="6"/>
  <c r="AO35" i="6"/>
  <c r="C56" i="6"/>
  <c r="C9" i="6" s="1"/>
  <c r="C10" i="6" s="1"/>
  <c r="G56" i="6"/>
  <c r="G9" i="6" s="1"/>
  <c r="G10" i="6" s="1"/>
  <c r="K56" i="6"/>
  <c r="K9" i="6" s="1"/>
  <c r="K10" i="6" s="1"/>
  <c r="O56" i="6"/>
  <c r="O9" i="6" s="1"/>
  <c r="O10" i="6" s="1"/>
  <c r="S56" i="6"/>
  <c r="S9" i="6" s="1"/>
  <c r="W56" i="6"/>
  <c r="W9" i="6" s="1"/>
  <c r="W10" i="6" s="1"/>
  <c r="AA56" i="6"/>
  <c r="AA9" i="6" s="1"/>
  <c r="AE56" i="6"/>
  <c r="AE9" i="6" s="1"/>
  <c r="AE10" i="6" s="1"/>
  <c r="AI56" i="6"/>
  <c r="AI9" i="6" s="1"/>
  <c r="AM56" i="6"/>
  <c r="AM9" i="6" s="1"/>
  <c r="AQ56" i="6"/>
  <c r="AQ9" i="6" s="1"/>
  <c r="AQ10" i="6" s="1"/>
  <c r="D35" i="6"/>
  <c r="D25" i="6"/>
  <c r="H35" i="6"/>
  <c r="H25" i="6"/>
  <c r="L35" i="6"/>
  <c r="L25" i="6"/>
  <c r="P35" i="6"/>
  <c r="P25" i="6"/>
  <c r="T35" i="6"/>
  <c r="T25" i="6"/>
  <c r="X35" i="6"/>
  <c r="X25" i="6"/>
  <c r="AB35" i="6"/>
  <c r="AB25" i="6"/>
  <c r="AF35" i="6"/>
  <c r="AF25" i="6"/>
  <c r="AJ35" i="6"/>
  <c r="AJ25" i="6"/>
  <c r="AN35" i="6"/>
  <c r="AN25" i="6"/>
  <c r="AR35" i="6"/>
  <c r="AR25" i="6"/>
  <c r="J35" i="6"/>
  <c r="R35" i="6"/>
  <c r="Z35" i="6"/>
  <c r="AH35" i="6"/>
  <c r="AP35" i="6"/>
  <c r="D56" i="6"/>
  <c r="D9" i="6" s="1"/>
  <c r="D10" i="6" s="1"/>
  <c r="H56" i="6"/>
  <c r="H9" i="6" s="1"/>
  <c r="H10" i="6" s="1"/>
  <c r="L56" i="6"/>
  <c r="L9" i="6" s="1"/>
  <c r="L10" i="6" s="1"/>
  <c r="P56" i="6"/>
  <c r="P9" i="6" s="1"/>
  <c r="P10" i="6" s="1"/>
  <c r="T56" i="6"/>
  <c r="T9" i="6" s="1"/>
  <c r="T10" i="6" s="1"/>
  <c r="X56" i="6"/>
  <c r="X9" i="6" s="1"/>
  <c r="X10" i="6" s="1"/>
  <c r="AB56" i="6"/>
  <c r="AB9" i="6" s="1"/>
  <c r="AF56" i="6"/>
  <c r="AF9" i="6" s="1"/>
  <c r="AF10" i="6" s="1"/>
  <c r="AJ56" i="6"/>
  <c r="AJ9" i="6" s="1"/>
  <c r="AJ10" i="6" s="1"/>
  <c r="AN56" i="6"/>
  <c r="AN9" i="6" s="1"/>
  <c r="AN10" i="6" s="1"/>
  <c r="AR56" i="6"/>
  <c r="AR9" i="6" s="1"/>
  <c r="AR10" i="6" s="1"/>
  <c r="S9" i="5" l="1"/>
  <c r="K9" i="5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2" i="2"/>
</calcChain>
</file>

<file path=xl/sharedStrings.xml><?xml version="1.0" encoding="utf-8"?>
<sst xmlns="http://schemas.openxmlformats.org/spreadsheetml/2006/main" count="878" uniqueCount="351">
  <si>
    <t>Main Stream Order</t>
  </si>
  <si>
    <t>Number of streams</t>
  </si>
  <si>
    <t>Stream Lenght</t>
  </si>
  <si>
    <t xml:space="preserve">Main Stream Leght </t>
  </si>
  <si>
    <t>Stream Lenght Ratio</t>
  </si>
  <si>
    <t xml:space="preserve">Bifurcation Ratio </t>
  </si>
  <si>
    <t>Ro Coefficient</t>
  </si>
  <si>
    <t>Lenght of Basin</t>
  </si>
  <si>
    <t xml:space="preserve">Area </t>
  </si>
  <si>
    <t>Perimeter</t>
  </si>
  <si>
    <t>Form Factor</t>
  </si>
  <si>
    <t>Elongation Ratio</t>
  </si>
  <si>
    <t>Circularity Ratio</t>
  </si>
  <si>
    <t>Compactness Coefficient</t>
  </si>
  <si>
    <t>Texture Ratio</t>
  </si>
  <si>
    <t>Fitness Ratio</t>
  </si>
  <si>
    <t>Wandering ratio</t>
  </si>
  <si>
    <t>Stream Frequency</t>
  </si>
  <si>
    <t>Drainage Density</t>
  </si>
  <si>
    <t>Constant  Channel mantenance</t>
  </si>
  <si>
    <t>Drainage Intensity</t>
  </si>
  <si>
    <t>Infiltrarion Number</t>
  </si>
  <si>
    <t>Leght of overland flow</t>
  </si>
  <si>
    <t>Relief</t>
  </si>
  <si>
    <t>Mean Basin Slope</t>
  </si>
  <si>
    <t>Relief Ratio</t>
  </si>
  <si>
    <t>Rudgeness Number</t>
  </si>
  <si>
    <t>Melton Index</t>
  </si>
  <si>
    <t>Flash flood record</t>
  </si>
  <si>
    <t>AB</t>
  </si>
  <si>
    <t>NAB</t>
  </si>
  <si>
    <t>DRAINAGE NETWORK</t>
  </si>
  <si>
    <t>Parameter</t>
  </si>
  <si>
    <t>General</t>
  </si>
  <si>
    <t>TC</t>
  </si>
  <si>
    <t>AC</t>
  </si>
  <si>
    <t>max</t>
  </si>
  <si>
    <t>min</t>
  </si>
  <si>
    <t>media</t>
  </si>
  <si>
    <t>std dev</t>
  </si>
  <si>
    <r>
      <t>S</t>
    </r>
    <r>
      <rPr>
        <vertAlign val="subscript"/>
        <sz val="9"/>
        <color rgb="FF000000"/>
        <rFont val="Arial"/>
        <family val="2"/>
      </rPr>
      <t>u</t>
    </r>
  </si>
  <si>
    <t>Number of Streams</t>
  </si>
  <si>
    <r>
      <t>N</t>
    </r>
    <r>
      <rPr>
        <vertAlign val="subscript"/>
        <sz val="9"/>
        <color rgb="FF000000"/>
        <rFont val="Arial"/>
        <family val="2"/>
      </rPr>
      <t>u</t>
    </r>
  </si>
  <si>
    <t>Stream Length</t>
  </si>
  <si>
    <r>
      <t>L</t>
    </r>
    <r>
      <rPr>
        <vertAlign val="subscript"/>
        <sz val="9"/>
        <color rgb="FF000000"/>
        <rFont val="Arial"/>
        <family val="2"/>
      </rPr>
      <t>u</t>
    </r>
    <r>
      <rPr>
        <sz val="9"/>
        <color rgb="FF000000"/>
        <rFont val="Arial"/>
        <family val="2"/>
      </rPr>
      <t xml:space="preserve"> (km)</t>
    </r>
  </si>
  <si>
    <t xml:space="preserve">Main Stream Length </t>
  </si>
  <si>
    <r>
      <t>C</t>
    </r>
    <r>
      <rPr>
        <vertAlign val="subscript"/>
        <sz val="9"/>
        <color rgb="FF000000"/>
        <rFont val="Arial"/>
        <family val="2"/>
      </rPr>
      <t>l</t>
    </r>
    <r>
      <rPr>
        <sz val="9"/>
        <color rgb="FF000000"/>
        <rFont val="Arial"/>
        <family val="2"/>
      </rPr>
      <t xml:space="preserve"> (Km)</t>
    </r>
  </si>
  <si>
    <t>Stream Length Ratio</t>
  </si>
  <si>
    <r>
      <t>L</t>
    </r>
    <r>
      <rPr>
        <vertAlign val="subscript"/>
        <sz val="9"/>
        <color rgb="FF000000"/>
        <rFont val="Arial"/>
        <family val="2"/>
      </rPr>
      <t>ur</t>
    </r>
  </si>
  <si>
    <t>Bifurcation Ratio</t>
  </si>
  <si>
    <r>
      <t>R</t>
    </r>
    <r>
      <rPr>
        <vertAlign val="subscript"/>
        <sz val="9"/>
        <color rgb="FF000000"/>
        <rFont val="Arial"/>
        <family val="2"/>
      </rPr>
      <t>b</t>
    </r>
  </si>
  <si>
    <t>ρ</t>
  </si>
  <si>
    <t>BASIN GEOMETRY</t>
  </si>
  <si>
    <t>Length of Basin</t>
  </si>
  <si>
    <r>
      <t>L</t>
    </r>
    <r>
      <rPr>
        <vertAlign val="subscript"/>
        <sz val="9"/>
        <color rgb="FF000000"/>
        <rFont val="Arial"/>
        <family val="2"/>
      </rPr>
      <t>b</t>
    </r>
  </si>
  <si>
    <t>A (Km)</t>
  </si>
  <si>
    <t>P (Km)</t>
  </si>
  <si>
    <r>
      <t>F</t>
    </r>
    <r>
      <rPr>
        <vertAlign val="subscript"/>
        <sz val="9"/>
        <color rgb="FF000000"/>
        <rFont val="Arial"/>
        <family val="2"/>
      </rPr>
      <t>f</t>
    </r>
  </si>
  <si>
    <r>
      <t>R</t>
    </r>
    <r>
      <rPr>
        <vertAlign val="subscript"/>
        <sz val="9"/>
        <color rgb="FF000000"/>
        <rFont val="Arial"/>
        <family val="2"/>
      </rPr>
      <t>e</t>
    </r>
  </si>
  <si>
    <r>
      <t>R</t>
    </r>
    <r>
      <rPr>
        <vertAlign val="subscript"/>
        <sz val="9"/>
        <color rgb="FF000000"/>
        <rFont val="Arial"/>
        <family val="2"/>
      </rPr>
      <t>c</t>
    </r>
  </si>
  <si>
    <r>
      <t>C</t>
    </r>
    <r>
      <rPr>
        <vertAlign val="subscript"/>
        <sz val="9"/>
        <color rgb="FF000000"/>
        <rFont val="Arial"/>
        <family val="2"/>
      </rPr>
      <t>c</t>
    </r>
  </si>
  <si>
    <r>
      <t>R</t>
    </r>
    <r>
      <rPr>
        <vertAlign val="subscript"/>
        <sz val="9"/>
        <color rgb="FF000000"/>
        <rFont val="Arial"/>
        <family val="2"/>
      </rPr>
      <t>t</t>
    </r>
  </si>
  <si>
    <r>
      <t>R</t>
    </r>
    <r>
      <rPr>
        <vertAlign val="subscript"/>
        <sz val="9"/>
        <color rgb="FF000000"/>
        <rFont val="Arial"/>
        <family val="2"/>
      </rPr>
      <t>f</t>
    </r>
  </si>
  <si>
    <r>
      <t>R</t>
    </r>
    <r>
      <rPr>
        <vertAlign val="subscript"/>
        <sz val="9"/>
        <color rgb="FF000000"/>
        <rFont val="Arial"/>
        <family val="2"/>
      </rPr>
      <t>w</t>
    </r>
  </si>
  <si>
    <t xml:space="preserve">DRAINAGE TEXTURE </t>
  </si>
  <si>
    <r>
      <t>F</t>
    </r>
    <r>
      <rPr>
        <vertAlign val="subscript"/>
        <sz val="9"/>
        <color rgb="FF000000"/>
        <rFont val="Arial"/>
        <family val="2"/>
      </rPr>
      <t>s</t>
    </r>
  </si>
  <si>
    <r>
      <t>D</t>
    </r>
    <r>
      <rPr>
        <vertAlign val="subscript"/>
        <sz val="9"/>
        <color rgb="FF000000"/>
        <rFont val="Arial"/>
        <family val="2"/>
      </rPr>
      <t>d</t>
    </r>
  </si>
  <si>
    <t>Constant of Channel maintenance</t>
  </si>
  <si>
    <t>C</t>
  </si>
  <si>
    <r>
      <t>D</t>
    </r>
    <r>
      <rPr>
        <vertAlign val="subscript"/>
        <sz val="9"/>
        <color rgb="FF000000"/>
        <rFont val="Arial"/>
        <family val="2"/>
      </rPr>
      <t>i</t>
    </r>
  </si>
  <si>
    <t>Infiltration Number</t>
  </si>
  <si>
    <r>
      <t>I</t>
    </r>
    <r>
      <rPr>
        <vertAlign val="subscript"/>
        <sz val="9"/>
        <color rgb="FF000000"/>
        <rFont val="Arial"/>
        <family val="2"/>
      </rPr>
      <t>f</t>
    </r>
  </si>
  <si>
    <t>Length of overland flow</t>
  </si>
  <si>
    <r>
      <t>L</t>
    </r>
    <r>
      <rPr>
        <vertAlign val="subscript"/>
        <sz val="9"/>
        <color rgb="FF000000"/>
        <rFont val="Arial"/>
        <family val="2"/>
      </rPr>
      <t>g</t>
    </r>
    <r>
      <rPr>
        <sz val="9"/>
        <color rgb="FF000000"/>
        <rFont val="Arial"/>
        <family val="2"/>
      </rPr>
      <t xml:space="preserve"> (km)</t>
    </r>
  </si>
  <si>
    <t>RELIEF CHARACTERISTICS</t>
  </si>
  <si>
    <t>H</t>
  </si>
  <si>
    <t>S (°)</t>
  </si>
  <si>
    <r>
      <t>R</t>
    </r>
    <r>
      <rPr>
        <vertAlign val="subscript"/>
        <sz val="9"/>
        <color rgb="FF000000"/>
        <rFont val="Arial"/>
        <family val="2"/>
      </rPr>
      <t>h</t>
    </r>
  </si>
  <si>
    <r>
      <t>R</t>
    </r>
    <r>
      <rPr>
        <vertAlign val="subscript"/>
        <sz val="9"/>
        <color rgb="FF000000"/>
        <rFont val="Arial"/>
        <family val="2"/>
      </rPr>
      <t>n</t>
    </r>
  </si>
  <si>
    <t>M</t>
  </si>
  <si>
    <t>LOCATION</t>
  </si>
  <si>
    <t>DATE</t>
  </si>
  <si>
    <t>DAMAGES</t>
  </si>
  <si>
    <t>TYPE OF EVENT</t>
  </si>
  <si>
    <t>SANTA ISABEL BASIN</t>
  </si>
  <si>
    <t>Titiribí, Antioquia</t>
  </si>
  <si>
    <t xml:space="preserve">Affected houses and roads </t>
  </si>
  <si>
    <t>Flash Flood </t>
  </si>
  <si>
    <t>EL HACHA RIVER</t>
  </si>
  <si>
    <t>Florencia, Caquetá</t>
  </si>
  <si>
    <t xml:space="preserve">122 deaths and 3000 affected people </t>
  </si>
  <si>
    <t>Flash Flood</t>
  </si>
  <si>
    <t xml:space="preserve">17 deaths, 4 missing people and more tan 10000 affected people </t>
  </si>
  <si>
    <t xml:space="preserve">LA MULA RIVER </t>
  </si>
  <si>
    <t>Chiriguaná, Cesar</t>
  </si>
  <si>
    <t>36 deaths, 200 missing people, 30 houses destroyed, 500 homeless people, 150 dead head of cattle, 400 meters of railway and hundreds of meters of highway lines destroyed</t>
  </si>
  <si>
    <t>MULATO RIVER</t>
  </si>
  <si>
    <t>Pueblorico, Antioquia</t>
  </si>
  <si>
    <t>No damages data</t>
  </si>
  <si>
    <t>RIO FRIO RIVER</t>
  </si>
  <si>
    <t>Campoalegre, Huila</t>
  </si>
  <si>
    <t xml:space="preserve">2 deaths, 4 injured, 5 missing people and more than 300 homeless families </t>
  </si>
  <si>
    <t>More than 2000 affected people, 600 affected and 120 destroyed houses, 2 bridges destroyed, affected aqueduct and energy supply systems</t>
  </si>
  <si>
    <t>LOS ANDES RIVER</t>
  </si>
  <si>
    <t>Rovira, Tolima</t>
  </si>
  <si>
    <t xml:space="preserve">18 deaths, 50 houses and 2 bridges destroyed </t>
  </si>
  <si>
    <t>LEJOS RIVER</t>
  </si>
  <si>
    <t>Pijao, Quindío</t>
  </si>
  <si>
    <t xml:space="preserve">2 fatalities, 6 houses and a bridge destroyed, 20 families affected  </t>
  </si>
  <si>
    <t>EL PALO RIVER</t>
  </si>
  <si>
    <t>Toribio, Cauca</t>
  </si>
  <si>
    <t xml:space="preserve">17 deaths, 30 houses destroyed, roads affected, destruction of crops and dead domestic animals  </t>
  </si>
  <si>
    <t xml:space="preserve">2 deaths, 2 houses destroyed, 7 damaged houses, 2 vehicle bridges and comercial fishing lakes destroyed </t>
  </si>
  <si>
    <t>PLAYONERO RIVER</t>
  </si>
  <si>
    <t>El Playón, Santander</t>
  </si>
  <si>
    <t xml:space="preserve">Unavaliable official number of fatalities, ranging from 300 to 500 in unofficial reports. Damaged roads, crops and cattle, 5000 affected people. </t>
  </si>
  <si>
    <t>3000 homeless people, aqueduct line affected</t>
  </si>
  <si>
    <t xml:space="preserve">LAS PERLAS BASIN </t>
  </si>
  <si>
    <t>Ibagué, Tolima</t>
  </si>
  <si>
    <t>8 deaths, 24 affected people</t>
  </si>
  <si>
    <t>SANTO DOMINGO BASIN</t>
  </si>
  <si>
    <t>Manzanares, Caldas</t>
  </si>
  <si>
    <t>12 deaths, 8 injured and 200 affected people, " bridges and 10 huses destroyed, obstruction of aqueduct. Economic losses calculated over 500 Colombian million pesos</t>
  </si>
  <si>
    <t>LA AYURA BASIN</t>
  </si>
  <si>
    <t>Envigado, Antioquia</t>
  </si>
  <si>
    <t>10 destroyed houses, 31 people affected, one vehicle and 2 pedestian bridges damaged, a textile factory damaged</t>
  </si>
  <si>
    <t>TABAQUERO BASIN</t>
  </si>
  <si>
    <t>Cañasgordas, Antioquia</t>
  </si>
  <si>
    <t>LA ARENOSA BASIN</t>
  </si>
  <si>
    <t>San Carlos, Antioquia</t>
  </si>
  <si>
    <t>1200 affected, 260 evacuated, and 13 missing people, 4 deaths,  57 affected houses, economic losses calculated over 1000 Colombian million pesos for damages to the Calderas hydroelectric power station</t>
  </si>
  <si>
    <t>Flash flood associated to MORLE</t>
  </si>
  <si>
    <t>LA ARBOLEDA BASIN</t>
  </si>
  <si>
    <t>Ciudad Bolivar, Antioquia</t>
  </si>
  <si>
    <t>35 deaths, 2000 affected people, 60 relocated families, 20 destroyed and 40 affected houses. Destroyed local phone station, bridges and local school.</t>
  </si>
  <si>
    <t>TAPARTÓ RIVER</t>
  </si>
  <si>
    <t>Andes, Antioquia</t>
  </si>
  <si>
    <t xml:space="preserve">120 deaths, 320 affected people, 78 affected families, 50 houses, 6 bridges, a school and 6Km of roads destroyed. Economic losses calculated in 1300 Colombian million pesos. </t>
  </si>
  <si>
    <t>45 affected and 18 destroyed houses, 6 destroyed bridges, 215 affected people</t>
  </si>
  <si>
    <t>DESMOTADORA BASIN</t>
  </si>
  <si>
    <t>Dabeiba, Antioquia</t>
  </si>
  <si>
    <t xml:space="preserve">33 deaths, 45 injured people, 30 destroyed, 20 almost-destroyed and 200  affected houses, more than 700 affected people, two destroyed bridges  </t>
  </si>
  <si>
    <t>FRAILE RIVER</t>
  </si>
  <si>
    <t>Florida, Valle del Cauca</t>
  </si>
  <si>
    <t xml:space="preserve">19 deaths, 40 missing and 86 injured people, 428 homeless families, one destroyed bridge, wreckage of the power supply system and obstruction of the aqueduct </t>
  </si>
  <si>
    <t>LLANADAS BASIN</t>
  </si>
  <si>
    <t>Argelia, Antioquia</t>
  </si>
  <si>
    <t>LA CHAPA BASIN</t>
  </si>
  <si>
    <t>Tasco, Boyacá</t>
  </si>
  <si>
    <t xml:space="preserve">2 fatalities, 2 missing people, 8 destroyed and 20 affected houses, 1 bridge destroyed </t>
  </si>
  <si>
    <t>LOS LLANOS BASIN</t>
  </si>
  <si>
    <t>Peque, Antioquia</t>
  </si>
  <si>
    <t>10 destroyed and 15 affected houses, damages in the road’s banking, 60 evacuated people, local soccer field destroyed</t>
  </si>
  <si>
    <t>SAN MATEO BASIN</t>
  </si>
  <si>
    <t>Montecristo, Bolívar</t>
  </si>
  <si>
    <t xml:space="preserve">6 deaths, 35 missing people, 198 families and 96 houses affected, 4 schools and several bridges destroyed.  
</t>
  </si>
  <si>
    <t>EL BARRO BASIN</t>
  </si>
  <si>
    <t>Bello, Antioquia</t>
  </si>
  <si>
    <t xml:space="preserve">42 deaths, 11 destroyed houses, local aqueduct destroyed </t>
  </si>
  <si>
    <t>LAS CRUCES BASIN</t>
  </si>
  <si>
    <t>San Vicente de Chucurí, Santander</t>
  </si>
  <si>
    <t>12 fatalities, 80 homeless families</t>
  </si>
  <si>
    <t>SAN EUGENIO RIVER</t>
  </si>
  <si>
    <t>Santa Rosa de Cabal, Risaralda</t>
  </si>
  <si>
    <t>Affected houses, roads and local commerce</t>
  </si>
  <si>
    <t>EL INDIO BASIN</t>
  </si>
  <si>
    <t>Uramita, Antioquia</t>
  </si>
  <si>
    <t>50 houses destroyed</t>
  </si>
  <si>
    <t>ARAYANAL BASIN</t>
  </si>
  <si>
    <t>Mistrató, Risaralda</t>
  </si>
  <si>
    <t xml:space="preserve">800 affected families, 600 people with no potable water supply, 54 bussines premises affected, damage in roads </t>
  </si>
  <si>
    <t>JUAN RAMOS BASIN</t>
  </si>
  <si>
    <t>Ebejico, Antioquia</t>
  </si>
  <si>
    <t xml:space="preserve">3 bridges, 5 houses, 2 farms, 5 fishing lakes and a cattle ranch destroyed, economic losses estimated in 1200 Colombian million pesos </t>
  </si>
  <si>
    <t>LA HONDA BASIN</t>
  </si>
  <si>
    <t>El Cerrito, Valle del Cauca</t>
  </si>
  <si>
    <t xml:space="preserve">Damages in crops and one pedestrian bridge destroyed </t>
  </si>
  <si>
    <t>LIBORIANA BASIN</t>
  </si>
  <si>
    <t>Salgar, Antioquia</t>
  </si>
  <si>
    <t xml:space="preserve">93 fatalities, 11 missing people, 67 destroyed, 33 almost destroyed and 219 affected houses, 319 families to relocate, 1 vehicle and 7 destroyed pedestrian bridges, damages in roads and aqueduct lines. </t>
  </si>
  <si>
    <t>Mocoa, Putumayo</t>
  </si>
  <si>
    <t xml:space="preserve">332 deaths, 77 missing people, 17 affected neighborhoods, 22000 homeless people, 556 business establishments destroyed, 3 aqueduct and one sewage systems destroyed, one power substation destroyed, 2 pedestrian and 5 vehicle bridges destroyed, 10 affected roads
</t>
  </si>
  <si>
    <t>SARDINA BASIN</t>
  </si>
  <si>
    <t>Zaragoza, Antioquia</t>
  </si>
  <si>
    <t>JUAN BARRIGA BASIN</t>
  </si>
  <si>
    <t>Liborina, Antioquia</t>
  </si>
  <si>
    <t xml:space="preserve">2 fatalities, 2 bridges destroyed, 9 relocated families </t>
  </si>
  <si>
    <t>Debris flow</t>
  </si>
  <si>
    <t>Eliminadas</t>
  </si>
  <si>
    <t>LA PALOMA BASIN</t>
  </si>
  <si>
    <t>Támesis, Antioquia</t>
  </si>
  <si>
    <t>Coffee crops, local roads and local aqueduct destroyed. Affected school and several houses</t>
  </si>
  <si>
    <t>DESMOTADORA (Dabeiba)</t>
  </si>
  <si>
    <t xml:space="preserve">LA ARBOLEDA (Cdad Bolivar) </t>
  </si>
  <si>
    <t>LIBORIANA (Salgar)</t>
  </si>
  <si>
    <t>LA ARENOSA (San Carlos)</t>
  </si>
  <si>
    <t>EL BARRO (Bello)</t>
  </si>
  <si>
    <t>TAPARTÓ (Andes)</t>
  </si>
  <si>
    <t>TABAQUERO (Cañasgordas) sin datos de daños</t>
  </si>
  <si>
    <t>EL INDIO (Uramita)</t>
  </si>
  <si>
    <t>SANTA ISABEL (Titiribi) Muy vieja</t>
  </si>
  <si>
    <t>LLANADAS (Argelia) Sin datos de daños</t>
  </si>
  <si>
    <t>JUAN RAMOS (Ebejico)</t>
  </si>
  <si>
    <t>AYURA (Envigado)</t>
  </si>
  <si>
    <t>LOS LLANOS (Peque)</t>
  </si>
  <si>
    <t>RIO MULATO (Pueblorico) sin datos de daños</t>
  </si>
  <si>
    <t>RIO MULATO (Mocoa - Putumayo)</t>
  </si>
  <si>
    <t>RIO PLAYONERO (Santander)</t>
  </si>
  <si>
    <t>RIO LA MULA (Poponte - Cesar)</t>
  </si>
  <si>
    <t>RIO FRAYLE (Florida)</t>
  </si>
  <si>
    <t>RIO EL PALO (Toribio Cauca)</t>
  </si>
  <si>
    <t>RIO EL HACHA (Florencia, Caquetá)</t>
  </si>
  <si>
    <t>RIO FRIO (Campoalegre)</t>
  </si>
  <si>
    <t>RIO LOS ANDES (Rovira, Tolima)</t>
  </si>
  <si>
    <t>RIO SANTO DOMINGO (Manzanares, Caldas)</t>
  </si>
  <si>
    <t>QUEBRADA LAS PERLAS (Las Juntas, Tolima)</t>
  </si>
  <si>
    <t>QUEBRADA SAN MATEO (Montecristo, Bolívar)</t>
  </si>
  <si>
    <t>QUEBRADA LA CHAPA (Socha, Boyacá)</t>
  </si>
  <si>
    <t>QUEBRADA ARAYANAL (Mistrató, Risaralda)</t>
  </si>
  <si>
    <t>QUEBRADA LAS CRUCES (San Vicente de Chucurí, )</t>
  </si>
  <si>
    <t>QUEBRADA LA HONDA (El Cerrito, Valle del Cauca)</t>
  </si>
  <si>
    <t>RIO LEJOS (Pijao, Quindio)</t>
  </si>
  <si>
    <t>RIO SAN EUGENIO (Santa Rosa de Cabal, Risaralda)</t>
  </si>
  <si>
    <t>TRAVESIAS (Amagá, Antioquia)</t>
  </si>
  <si>
    <t>QUEBRADA COLA DE PATO (Acacías, Meta)</t>
  </si>
  <si>
    <t>JUAN BARRIGA (Liborina)</t>
  </si>
  <si>
    <t>RIO SAN ANTONIO (TAMESIS) qda la paloma avenida torrencial</t>
  </si>
  <si>
    <t>ZARAGOZA Sin datos de daños</t>
  </si>
  <si>
    <t>LA MANGLARA (ANZA) No tiene fecha</t>
  </si>
  <si>
    <t>panteon</t>
  </si>
  <si>
    <t>Occidente</t>
  </si>
  <si>
    <t>RED DE DRENAJES</t>
  </si>
  <si>
    <t>Nu</t>
  </si>
  <si>
    <r>
      <t>L</t>
    </r>
    <r>
      <rPr>
        <b/>
        <vertAlign val="subscript"/>
        <sz val="11"/>
        <color rgb="FF000000"/>
        <rFont val="Arial"/>
        <family val="2"/>
      </rPr>
      <t xml:space="preserve">u </t>
    </r>
    <r>
      <rPr>
        <b/>
        <sz val="11"/>
        <color rgb="FF000000"/>
        <rFont val="Arial"/>
        <family val="2"/>
      </rPr>
      <t>(km)</t>
    </r>
  </si>
  <si>
    <r>
      <t>C</t>
    </r>
    <r>
      <rPr>
        <b/>
        <vertAlign val="subscript"/>
        <sz val="11"/>
        <color rgb="FF000000"/>
        <rFont val="Arial"/>
        <family val="2"/>
      </rPr>
      <t>l</t>
    </r>
    <r>
      <rPr>
        <b/>
        <sz val="11"/>
        <color rgb="FF000000"/>
        <rFont val="Arial"/>
        <family val="2"/>
      </rPr>
      <t xml:space="preserve"> (Km)</t>
    </r>
  </si>
  <si>
    <r>
      <t>L</t>
    </r>
    <r>
      <rPr>
        <b/>
        <vertAlign val="subscript"/>
        <sz val="11"/>
        <color rgb="FF000000"/>
        <rFont val="Arial"/>
        <family val="2"/>
      </rPr>
      <t>ur</t>
    </r>
  </si>
  <si>
    <t>Cuencas eliminadas de la base de datos</t>
  </si>
  <si>
    <r>
      <t>R</t>
    </r>
    <r>
      <rPr>
        <b/>
        <vertAlign val="subscript"/>
        <sz val="11"/>
        <color rgb="FF000000"/>
        <rFont val="Arial"/>
        <family val="2"/>
      </rPr>
      <t>b</t>
    </r>
  </si>
  <si>
    <t>Cuencas trabajo de Granada</t>
  </si>
  <si>
    <t>GEOMETRÍA DE LA CUENCA</t>
  </si>
  <si>
    <r>
      <t>L</t>
    </r>
    <r>
      <rPr>
        <b/>
        <vertAlign val="subscript"/>
        <sz val="11"/>
        <color theme="1"/>
        <rFont val="Arial"/>
        <family val="2"/>
      </rPr>
      <t>b</t>
    </r>
  </si>
  <si>
    <r>
      <t>F</t>
    </r>
    <r>
      <rPr>
        <b/>
        <vertAlign val="subscript"/>
        <sz val="11"/>
        <color theme="1"/>
        <rFont val="Arial"/>
        <family val="2"/>
      </rPr>
      <t>f</t>
    </r>
  </si>
  <si>
    <t>Re</t>
  </si>
  <si>
    <t>Rc</t>
  </si>
  <si>
    <t>Cc</t>
  </si>
  <si>
    <t>Rt</t>
  </si>
  <si>
    <t>Rf</t>
  </si>
  <si>
    <t>Rw</t>
  </si>
  <si>
    <t>TEXTURA DE DRENAJE</t>
  </si>
  <si>
    <t>Fs</t>
  </si>
  <si>
    <t>Dd</t>
  </si>
  <si>
    <t>Di</t>
  </si>
  <si>
    <t>lf</t>
  </si>
  <si>
    <t>Lg (Km)</t>
  </si>
  <si>
    <t>CARACTERÍSTICAS DEL RELIEVE</t>
  </si>
  <si>
    <t>Minimun Height</t>
  </si>
  <si>
    <t>z</t>
  </si>
  <si>
    <t>Maximum Height</t>
  </si>
  <si>
    <t>Z</t>
  </si>
  <si>
    <t>Mean basin slope</t>
  </si>
  <si>
    <t>H (km)</t>
  </si>
  <si>
    <t>Rh</t>
  </si>
  <si>
    <t>Rn</t>
  </si>
  <si>
    <t>Type of Event</t>
  </si>
  <si>
    <t>MORLE</t>
  </si>
  <si>
    <t>Debris Flow</t>
  </si>
  <si>
    <t>Precipitación día (mm)</t>
  </si>
  <si>
    <t>Precipitación 2 días antes + día del evento (mm)</t>
  </si>
  <si>
    <t>Precipitación 29 días antes+día del evento (mm)</t>
  </si>
  <si>
    <t>Precipitación 59 días antes+día del evento (mm)</t>
  </si>
  <si>
    <t>Precipitación 89 días antes+día del evento (mm)</t>
  </si>
  <si>
    <t>Precipitación 3 días antes del día del evento(mm)</t>
  </si>
  <si>
    <t>Precipitación 30 días antes de 3 días antes del evento(mm)</t>
  </si>
  <si>
    <t>Precipitación 60 días antes de 33 días antes de evento(mm)</t>
  </si>
  <si>
    <t>Precipitación (mm)</t>
  </si>
  <si>
    <t>31 mm</t>
  </si>
  <si>
    <t>75 mm</t>
  </si>
  <si>
    <t>22 mm</t>
  </si>
  <si>
    <t>99.4 mm</t>
  </si>
  <si>
    <t>19mm</t>
  </si>
  <si>
    <t>32 mm</t>
  </si>
  <si>
    <t>88 mm</t>
  </si>
  <si>
    <t>60 mm</t>
  </si>
  <si>
    <t>Drenajes 1er orden</t>
  </si>
  <si>
    <t>Longitud 1er orden</t>
  </si>
  <si>
    <t>Drenajes 2do orden</t>
  </si>
  <si>
    <t>Longitud 2do orden</t>
  </si>
  <si>
    <t>Drenajes 3er orden</t>
  </si>
  <si>
    <t>Longitud 3er orden</t>
  </si>
  <si>
    <t>Drenajes 4to orden</t>
  </si>
  <si>
    <t>Longitud 4to orden</t>
  </si>
  <si>
    <t>Drenajes 5to orden</t>
  </si>
  <si>
    <t>Longitud 5to orden</t>
  </si>
  <si>
    <t>Tasa de bifurcación 1</t>
  </si>
  <si>
    <t>Tasa de bifurcación 2</t>
  </si>
  <si>
    <t>Tasa de bifurcación 3</t>
  </si>
  <si>
    <t>Tasa de bifurcación 4</t>
  </si>
  <si>
    <t>Tasa de longitud 1</t>
  </si>
  <si>
    <t>Tasa de longitud 2</t>
  </si>
  <si>
    <t>Tasa de longitud 3</t>
  </si>
  <si>
    <t>Tasa de longitud 4</t>
  </si>
  <si>
    <t>Promedio Tasa de longitud</t>
  </si>
  <si>
    <t>Promedio Tasa Bifurcacion</t>
  </si>
  <si>
    <t>LA FOTUTA (Venecia - Antioquia)</t>
  </si>
  <si>
    <t>RIO MUTATA (Mutatá - Antioquia)</t>
  </si>
  <si>
    <t>QUEBRADA SANTA ISABEL (El Bagre - Antioquia)</t>
  </si>
  <si>
    <t>QUEBRADA SAN LORENZO (Yolombó, Antioquia)</t>
  </si>
  <si>
    <t>QUEBRADA LA PURIA (Anzá, Antioquia)</t>
  </si>
  <si>
    <t xml:space="preserve"> QUEBRADA YARUMALITO (San Jeronimo, Antioquia)</t>
  </si>
  <si>
    <t>QUEBRADA SANTA BARBARA (Jardín, Antioquia)</t>
  </si>
  <si>
    <t>RIO ARQUIA (Pácora, Caldas)</t>
  </si>
  <si>
    <t>SANTA ROSA (Ciudad Bolivar, Antioquia)</t>
  </si>
  <si>
    <t>QUEBRADA SAN PEDRO (Sabanalarga, Antioquia)</t>
  </si>
  <si>
    <t>QUEBRADA EL MEDIO (Titiribí, Antioquia)</t>
  </si>
  <si>
    <t>QUEBRADA LA MIEL (Caldas, Antioquia)</t>
  </si>
  <si>
    <t>RIO SAN CARLOS (San Carlos, Antioquia)</t>
  </si>
  <si>
    <t>QUEBRADA EL HUESO (Amafi, Antioquia)</t>
  </si>
  <si>
    <t>QUEBRADA LA QUIEBRA (Frontino, Antioquia)</t>
  </si>
  <si>
    <t>QUEBRADA QUEBRADONA (Abriaqui, Antioquia)</t>
  </si>
  <si>
    <t>QUEBRADA VELASQUEZ (Caicedo, Antioquia)</t>
  </si>
  <si>
    <t>QUEBRADA ENCALICHADA (Uramita, Antioquia)</t>
  </si>
  <si>
    <t>QUEBRADA SAN PEDRO (Remedios, Antioquia)</t>
  </si>
  <si>
    <t>QUEBRADA CASCADA (Cocorná, Antioquia)</t>
  </si>
  <si>
    <t>QUEBRADA SAN CARLOS (Urrao, Antioquia)</t>
  </si>
  <si>
    <t>QUEBRADA LA MAGDALENA (Urrao, Antioquia)</t>
  </si>
  <si>
    <t>QUEBRADA PASCUITA (Ituango, Antioquia)</t>
  </si>
  <si>
    <t>QUEBRADA LA TIGRA (Venecia, Antioquia)</t>
  </si>
  <si>
    <t>QUEBRADA TESORERA (Liborina, Antioquia)</t>
  </si>
  <si>
    <t>QUEBRADA LA VARELA (Urrao, Antioquia)</t>
  </si>
  <si>
    <t>RIO CLARITA (Zaragoza, Antioquia)</t>
  </si>
  <si>
    <t>QUEBRADA LA ROSALIA (Fredonia, Antioquia)</t>
  </si>
  <si>
    <t>QUEBRADA LA MIRANDA (Sopetrán, Antioquia)</t>
  </si>
  <si>
    <t>QUEBRADA SABALETAS (Montebello, Antioquia)</t>
  </si>
  <si>
    <t>QUEBRADA LA LLORONA (Cañasgordas, Antioquia)</t>
  </si>
  <si>
    <t>QUEBRADA SAN BARTOLO (Andes, Antioquia)</t>
  </si>
  <si>
    <t>QUEBRADA CHORRERA NEGRA (Contadero, Nariño)</t>
  </si>
  <si>
    <t>QUEBRADA SAMARIA (Viterbo, Risaralda)</t>
  </si>
  <si>
    <t>RIO TAMBOR (Piamonte, Cauca)</t>
  </si>
  <si>
    <t>RIO TUA (Monterrey, Casanare)</t>
  </si>
  <si>
    <t>RIO YURAYACO (Yurayaco, Caquetá)</t>
  </si>
  <si>
    <t>RIO VALLECITOS (Líbano, Tolima)</t>
  </si>
  <si>
    <t>RIO ESPIRITU SANTO (Agustín Codazzi, Cesar)</t>
  </si>
  <si>
    <t>QUEBRADA AGUA FRIA (Contratación, Santander)</t>
  </si>
  <si>
    <t>QUEBRADA SANTO CRISTO (Soatá, Boyacá)</t>
  </si>
  <si>
    <t>QUEBRADA LIBARE (Salamina, Caldas)</t>
  </si>
  <si>
    <t>CARACTERÍSTICAS DE RELIEVE</t>
  </si>
  <si>
    <t>Tasa de Longitud de drenaje 1</t>
  </si>
  <si>
    <t>Tasa de Longitud de drenaje 2</t>
  </si>
  <si>
    <t>Tasa de Longitud de drenaje 3</t>
  </si>
  <si>
    <t>Tasa de Longitud de drenaje 4</t>
  </si>
  <si>
    <t>Promedio tasa de 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</si>
</sst>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vertAlign val="subscript"/>
      <sz val="11"/>
      <color rgb="FF000000"/>
      <name val="Arial"/>
      <family val="2"/>
    </font>
    <font>
      <b/>
      <vertAlign val="subscript"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0" fillId="0" borderId="13" xfId="0" applyBorder="1"/>
    <xf numFmtId="0" fontId="2" fillId="0" borderId="14" xfId="0" applyFont="1" applyBorder="1"/>
    <xf numFmtId="0" fontId="0" fillId="0" borderId="15" xfId="0" applyBorder="1"/>
    <xf numFmtId="0" fontId="0" fillId="0" borderId="14" xfId="0" applyBorder="1"/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 wrapText="1"/>
    </xf>
    <xf numFmtId="14" fontId="7" fillId="3" borderId="25" xfId="0" applyNumberFormat="1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14" fontId="7" fillId="3" borderId="22" xfId="0" applyNumberFormat="1" applyFont="1" applyFill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wrapText="1"/>
    </xf>
    <xf numFmtId="164" fontId="9" fillId="2" borderId="7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9" fillId="3" borderId="6" xfId="0" applyNumberFormat="1" applyFont="1" applyFill="1" applyBorder="1" applyAlignment="1">
      <alignment horizontal="center" vertical="center" wrapText="1"/>
    </xf>
    <xf numFmtId="164" fontId="9" fillId="3" borderId="7" xfId="0" applyNumberFormat="1" applyFont="1" applyFill="1" applyBorder="1" applyAlignment="1">
      <alignment horizontal="center" vertical="center" wrapText="1"/>
    </xf>
    <xf numFmtId="165" fontId="9" fillId="3" borderId="7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164" fontId="4" fillId="4" borderId="8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9" fillId="0" borderId="1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/>
    </xf>
    <xf numFmtId="164" fontId="4" fillId="5" borderId="0" xfId="0" applyNumberFormat="1" applyFont="1" applyFill="1" applyAlignment="1">
      <alignment horizontal="center" vertical="center"/>
    </xf>
    <xf numFmtId="164" fontId="9" fillId="0" borderId="1" xfId="0" applyNumberFormat="1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9" fillId="0" borderId="1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wrapText="1"/>
    </xf>
    <xf numFmtId="3" fontId="0" fillId="2" borderId="1" xfId="0" applyNumberFormat="1" applyFill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15" xfId="0" applyNumberFormat="1" applyFont="1" applyBorder="1" applyAlignment="1">
      <alignment horizont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5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9" fillId="0" borderId="0" xfId="0" applyNumberFormat="1" applyFont="1" applyAlignment="1">
      <alignment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 wrapText="1"/>
    </xf>
    <xf numFmtId="164" fontId="9" fillId="0" borderId="29" xfId="0" applyNumberFormat="1" applyFont="1" applyBorder="1" applyAlignment="1">
      <alignment horizontal="center" wrapText="1"/>
    </xf>
    <xf numFmtId="164" fontId="4" fillId="2" borderId="29" xfId="0" applyNumberFormat="1" applyFont="1" applyFill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/>
    </xf>
    <xf numFmtId="164" fontId="4" fillId="2" borderId="7" xfId="0" applyNumberFormat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3" fontId="9" fillId="4" borderId="1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/>
    </xf>
    <xf numFmtId="3" fontId="4" fillId="4" borderId="0" xfId="0" applyNumberFormat="1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9" fillId="4" borderId="11" xfId="0" applyNumberFormat="1" applyFont="1" applyFill="1" applyBorder="1" applyAlignment="1">
      <alignment horizontal="center" vertical="center" wrapText="1"/>
    </xf>
    <xf numFmtId="3" fontId="9" fillId="4" borderId="1" xfId="0" applyNumberFormat="1" applyFont="1" applyFill="1" applyBorder="1" applyAlignment="1">
      <alignment horizontal="center" wrapText="1"/>
    </xf>
    <xf numFmtId="164" fontId="9" fillId="4" borderId="1" xfId="0" applyNumberFormat="1" applyFont="1" applyFill="1" applyBorder="1" applyAlignment="1">
      <alignment horizontal="center" wrapText="1"/>
    </xf>
    <xf numFmtId="164" fontId="9" fillId="6" borderId="11" xfId="0" applyNumberFormat="1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Alignment="1">
      <alignment horizontal="center" vertical="center"/>
    </xf>
    <xf numFmtId="3" fontId="4" fillId="2" borderId="26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2" fontId="9" fillId="3" borderId="11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26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9" fillId="7" borderId="11" xfId="0" applyNumberFormat="1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wrapText="1"/>
    </xf>
    <xf numFmtId="2" fontId="4" fillId="7" borderId="0" xfId="0" applyNumberFormat="1" applyFont="1" applyFill="1" applyAlignment="1">
      <alignment horizontal="center" vertical="center"/>
    </xf>
    <xf numFmtId="2" fontId="9" fillId="8" borderId="13" xfId="0" applyNumberFormat="1" applyFont="1" applyFill="1" applyBorder="1" applyAlignment="1">
      <alignment horizontal="center" vertical="center" wrapText="1"/>
    </xf>
    <xf numFmtId="2" fontId="9" fillId="8" borderId="15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vertical="center"/>
    </xf>
    <xf numFmtId="2" fontId="4" fillId="2" borderId="27" xfId="0" applyNumberFormat="1" applyFont="1" applyFill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8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4" fillId="9" borderId="0" xfId="0" applyNumberFormat="1" applyFont="1" applyFill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 vertical="center" wrapText="1"/>
    </xf>
    <xf numFmtId="164" fontId="9" fillId="0" borderId="32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vertical="center"/>
    </xf>
    <xf numFmtId="165" fontId="5" fillId="8" borderId="6" xfId="0" applyNumberFormat="1" applyFont="1" applyFill="1" applyBorder="1" applyAlignment="1">
      <alignment horizontal="center" vertical="center"/>
    </xf>
    <xf numFmtId="165" fontId="5" fillId="8" borderId="7" xfId="0" applyNumberFormat="1" applyFont="1" applyFill="1" applyBorder="1" applyAlignment="1">
      <alignment horizontal="center" vertical="center"/>
    </xf>
    <xf numFmtId="165" fontId="0" fillId="8" borderId="7" xfId="0" applyNumberFormat="1" applyFill="1" applyBorder="1" applyAlignment="1">
      <alignment horizontal="center" vertical="center"/>
    </xf>
    <xf numFmtId="165" fontId="0" fillId="8" borderId="8" xfId="0" applyNumberFormat="1" applyFill="1" applyBorder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8" borderId="11" xfId="0" applyNumberFormat="1" applyFont="1" applyFill="1" applyBorder="1" applyAlignment="1">
      <alignment horizontal="center" vertical="center"/>
    </xf>
    <xf numFmtId="165" fontId="5" fillId="8" borderId="1" xfId="0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12" xfId="0" applyNumberFormat="1" applyFill="1" applyBorder="1" applyAlignment="1">
      <alignment horizontal="center" vertical="center"/>
    </xf>
    <xf numFmtId="165" fontId="5" fillId="8" borderId="11" xfId="0" applyNumberFormat="1" applyFont="1" applyFill="1" applyBorder="1" applyAlignment="1">
      <alignment horizontal="center" vertical="center" wrapText="1"/>
    </xf>
    <xf numFmtId="165" fontId="5" fillId="8" borderId="1" xfId="0" applyNumberFormat="1" applyFont="1" applyFill="1" applyBorder="1" applyAlignment="1">
      <alignment horizontal="center" vertical="center" wrapText="1"/>
    </xf>
    <xf numFmtId="165" fontId="5" fillId="10" borderId="11" xfId="0" applyNumberFormat="1" applyFont="1" applyFill="1" applyBorder="1" applyAlignment="1">
      <alignment horizontal="center" vertical="center" wrapText="1"/>
    </xf>
    <xf numFmtId="165" fontId="5" fillId="10" borderId="1" xfId="0" applyNumberFormat="1" applyFont="1" applyFill="1" applyBorder="1" applyAlignment="1">
      <alignment horizontal="center" vertical="center" wrapText="1"/>
    </xf>
    <xf numFmtId="165" fontId="0" fillId="10" borderId="1" xfId="0" applyNumberFormat="1" applyFill="1" applyBorder="1" applyAlignment="1">
      <alignment horizontal="center" vertical="center"/>
    </xf>
    <xf numFmtId="165" fontId="0" fillId="10" borderId="12" xfId="0" applyNumberFormat="1" applyFill="1" applyBorder="1" applyAlignment="1">
      <alignment horizontal="center" vertical="center"/>
    </xf>
    <xf numFmtId="165" fontId="0" fillId="10" borderId="0" xfId="0" applyNumberFormat="1" applyFill="1" applyAlignment="1">
      <alignment horizontal="center" vertical="center"/>
    </xf>
    <xf numFmtId="165" fontId="5" fillId="11" borderId="11" xfId="0" applyNumberFormat="1" applyFont="1" applyFill="1" applyBorder="1" applyAlignment="1">
      <alignment horizontal="center" vertical="center" wrapText="1"/>
    </xf>
    <xf numFmtId="165" fontId="5" fillId="11" borderId="1" xfId="0" applyNumberFormat="1" applyFont="1" applyFill="1" applyBorder="1" applyAlignment="1">
      <alignment horizontal="center" vertical="center" wrapText="1"/>
    </xf>
    <xf numFmtId="165" fontId="0" fillId="11" borderId="1" xfId="0" applyNumberFormat="1" applyFill="1" applyBorder="1" applyAlignment="1">
      <alignment horizontal="center" vertical="center"/>
    </xf>
    <xf numFmtId="165" fontId="0" fillId="11" borderId="12" xfId="0" applyNumberFormat="1" applyFill="1" applyBorder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165" fontId="5" fillId="4" borderId="1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5" fillId="12" borderId="13" xfId="0" applyNumberFormat="1" applyFont="1" applyFill="1" applyBorder="1" applyAlignment="1">
      <alignment horizontal="center" vertical="center"/>
    </xf>
    <xf numFmtId="165" fontId="0" fillId="12" borderId="15" xfId="0" applyNumberFormat="1" applyFill="1" applyBorder="1" applyAlignment="1">
      <alignment horizontal="center" vertical="center"/>
    </xf>
    <xf numFmtId="165" fontId="0" fillId="12" borderId="14" xfId="0" applyNumberFormat="1" applyFill="1" applyBorder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9" fillId="0" borderId="1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5" fillId="0" borderId="12" xfId="0" applyNumberFormat="1" applyFont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40" workbookViewId="0">
      <selection activeCell="H11" sqref="H11"/>
    </sheetView>
  </sheetViews>
  <sheetFormatPr baseColWidth="10" defaultRowHeight="15" x14ac:dyDescent="0.25"/>
  <cols>
    <col min="1" max="1" width="3.28515625" style="25" customWidth="1"/>
    <col min="2" max="2" width="21.28515625" style="25" customWidth="1"/>
    <col min="3" max="3" width="19.42578125" style="28" customWidth="1"/>
    <col min="4" max="4" width="16" style="25" customWidth="1"/>
    <col min="5" max="5" width="38.85546875" style="25" customWidth="1"/>
    <col min="6" max="6" width="22.28515625" style="25" customWidth="1"/>
    <col min="7" max="7" width="17" style="25" customWidth="1"/>
    <col min="8" max="16384" width="11.42578125" style="25"/>
  </cols>
  <sheetData>
    <row r="1" spans="1:7" x14ac:dyDescent="0.25">
      <c r="B1" s="26"/>
      <c r="C1" s="27" t="s">
        <v>80</v>
      </c>
      <c r="D1" s="27" t="s">
        <v>81</v>
      </c>
      <c r="E1" s="27" t="s">
        <v>82</v>
      </c>
      <c r="F1" s="27" t="s">
        <v>83</v>
      </c>
      <c r="G1" s="28"/>
    </row>
    <row r="2" spans="1:7" x14ac:dyDescent="0.25">
      <c r="A2" s="25">
        <v>1</v>
      </c>
      <c r="B2" s="29" t="s">
        <v>84</v>
      </c>
      <c r="C2" s="26" t="s">
        <v>85</v>
      </c>
      <c r="D2" s="30">
        <v>18376</v>
      </c>
      <c r="E2" s="26" t="s">
        <v>86</v>
      </c>
      <c r="F2" s="26" t="s">
        <v>87</v>
      </c>
      <c r="G2" s="28"/>
    </row>
    <row r="3" spans="1:7" x14ac:dyDescent="0.25">
      <c r="A3" s="222">
        <v>2</v>
      </c>
      <c r="B3" s="223" t="s">
        <v>88</v>
      </c>
      <c r="C3" s="224" t="s">
        <v>89</v>
      </c>
      <c r="D3" s="30">
        <v>22875</v>
      </c>
      <c r="E3" s="26" t="s">
        <v>90</v>
      </c>
      <c r="F3" s="26" t="s">
        <v>91</v>
      </c>
      <c r="G3" s="28"/>
    </row>
    <row r="4" spans="1:7" ht="24" x14ac:dyDescent="0.25">
      <c r="A4" s="222"/>
      <c r="B4" s="223"/>
      <c r="C4" s="224"/>
      <c r="D4" s="30">
        <v>36437</v>
      </c>
      <c r="E4" s="26" t="s">
        <v>92</v>
      </c>
      <c r="F4" s="26" t="s">
        <v>91</v>
      </c>
      <c r="G4" s="28"/>
    </row>
    <row r="5" spans="1:7" ht="48" x14ac:dyDescent="0.25">
      <c r="A5" s="25">
        <v>3</v>
      </c>
      <c r="B5" s="31" t="s">
        <v>93</v>
      </c>
      <c r="C5" s="26" t="s">
        <v>94</v>
      </c>
      <c r="D5" s="30">
        <v>25882</v>
      </c>
      <c r="E5" s="26" t="s">
        <v>95</v>
      </c>
      <c r="F5" s="26" t="s">
        <v>91</v>
      </c>
      <c r="G5" s="28"/>
    </row>
    <row r="6" spans="1:7" x14ac:dyDescent="0.25">
      <c r="A6" s="25">
        <v>4</v>
      </c>
      <c r="B6" s="29" t="s">
        <v>96</v>
      </c>
      <c r="C6" s="26" t="s">
        <v>97</v>
      </c>
      <c r="D6" s="30">
        <v>26113</v>
      </c>
      <c r="E6" s="26" t="s">
        <v>98</v>
      </c>
      <c r="F6" s="26" t="s">
        <v>91</v>
      </c>
      <c r="G6" s="28"/>
    </row>
    <row r="7" spans="1:7" ht="24" x14ac:dyDescent="0.25">
      <c r="A7" s="222">
        <v>5</v>
      </c>
      <c r="B7" s="223" t="s">
        <v>99</v>
      </c>
      <c r="C7" s="224" t="s">
        <v>100</v>
      </c>
      <c r="D7" s="30">
        <v>27107</v>
      </c>
      <c r="E7" s="26" t="s">
        <v>101</v>
      </c>
      <c r="F7" s="26" t="s">
        <v>91</v>
      </c>
      <c r="G7" s="28"/>
    </row>
    <row r="8" spans="1:7" ht="36" x14ac:dyDescent="0.25">
      <c r="A8" s="222"/>
      <c r="B8" s="223"/>
      <c r="C8" s="224"/>
      <c r="D8" s="30">
        <v>42788</v>
      </c>
      <c r="E8" s="26" t="s">
        <v>102</v>
      </c>
      <c r="F8" s="26" t="s">
        <v>91</v>
      </c>
      <c r="G8" s="28"/>
    </row>
    <row r="9" spans="1:7" x14ac:dyDescent="0.25">
      <c r="A9" s="25">
        <v>6</v>
      </c>
      <c r="B9" s="29" t="s">
        <v>103</v>
      </c>
      <c r="C9" s="26" t="s">
        <v>104</v>
      </c>
      <c r="D9" s="30">
        <v>27545</v>
      </c>
      <c r="E9" s="26" t="s">
        <v>105</v>
      </c>
      <c r="F9" s="26" t="s">
        <v>91</v>
      </c>
      <c r="G9" s="28"/>
    </row>
    <row r="10" spans="1:7" ht="24" x14ac:dyDescent="0.25">
      <c r="A10" s="25">
        <v>7</v>
      </c>
      <c r="B10" s="29" t="s">
        <v>106</v>
      </c>
      <c r="C10" s="26" t="s">
        <v>107</v>
      </c>
      <c r="D10" s="30">
        <v>27707</v>
      </c>
      <c r="E10" s="26" t="s">
        <v>108</v>
      </c>
      <c r="F10" s="26" t="s">
        <v>91</v>
      </c>
      <c r="G10" s="28"/>
    </row>
    <row r="11" spans="1:7" ht="36" x14ac:dyDescent="0.25">
      <c r="A11" s="222">
        <v>8</v>
      </c>
      <c r="B11" s="223" t="s">
        <v>109</v>
      </c>
      <c r="C11" s="224" t="s">
        <v>110</v>
      </c>
      <c r="D11" s="30">
        <v>28078</v>
      </c>
      <c r="E11" s="26" t="s">
        <v>111</v>
      </c>
      <c r="F11" s="26" t="s">
        <v>91</v>
      </c>
      <c r="G11" s="28"/>
    </row>
    <row r="12" spans="1:7" ht="36" x14ac:dyDescent="0.25">
      <c r="A12" s="222"/>
      <c r="B12" s="223"/>
      <c r="C12" s="224"/>
      <c r="D12" s="30">
        <v>40644</v>
      </c>
      <c r="E12" s="26" t="s">
        <v>112</v>
      </c>
      <c r="F12" s="26" t="s">
        <v>91</v>
      </c>
      <c r="G12" s="28"/>
    </row>
    <row r="13" spans="1:7" ht="51.75" customHeight="1" x14ac:dyDescent="0.25">
      <c r="A13" s="222">
        <v>9</v>
      </c>
      <c r="B13" s="223" t="s">
        <v>113</v>
      </c>
      <c r="C13" s="224" t="s">
        <v>114</v>
      </c>
      <c r="D13" s="30">
        <v>29184</v>
      </c>
      <c r="E13" s="26" t="s">
        <v>115</v>
      </c>
      <c r="F13" s="26" t="s">
        <v>91</v>
      </c>
      <c r="G13" s="28"/>
    </row>
    <row r="14" spans="1:7" ht="32.25" customHeight="1" x14ac:dyDescent="0.25">
      <c r="A14" s="222"/>
      <c r="B14" s="223"/>
      <c r="C14" s="224"/>
      <c r="D14" s="30">
        <v>37019</v>
      </c>
      <c r="E14" s="26" t="s">
        <v>116</v>
      </c>
      <c r="F14" s="26" t="s">
        <v>91</v>
      </c>
      <c r="G14" s="28"/>
    </row>
    <row r="15" spans="1:7" x14ac:dyDescent="0.25">
      <c r="A15" s="25">
        <v>10</v>
      </c>
      <c r="B15" s="29" t="s">
        <v>117</v>
      </c>
      <c r="C15" s="26" t="s">
        <v>118</v>
      </c>
      <c r="D15" s="30">
        <v>31875</v>
      </c>
      <c r="E15" s="26" t="s">
        <v>119</v>
      </c>
      <c r="F15" s="26" t="s">
        <v>91</v>
      </c>
      <c r="G15" s="28"/>
    </row>
    <row r="16" spans="1:7" ht="48" x14ac:dyDescent="0.25">
      <c r="A16" s="25">
        <v>11</v>
      </c>
      <c r="B16" s="29" t="s">
        <v>120</v>
      </c>
      <c r="C16" s="26" t="s">
        <v>121</v>
      </c>
      <c r="D16" s="30">
        <v>31924</v>
      </c>
      <c r="E16" s="26" t="s">
        <v>122</v>
      </c>
      <c r="F16" s="26" t="s">
        <v>91</v>
      </c>
      <c r="G16" s="28"/>
    </row>
    <row r="17" spans="1:7" ht="36" x14ac:dyDescent="0.25">
      <c r="A17" s="25">
        <v>12</v>
      </c>
      <c r="B17" s="29" t="s">
        <v>123</v>
      </c>
      <c r="C17" s="26" t="s">
        <v>124</v>
      </c>
      <c r="D17" s="30">
        <v>32247</v>
      </c>
      <c r="E17" s="26" t="s">
        <v>125</v>
      </c>
      <c r="F17" s="26" t="s">
        <v>91</v>
      </c>
      <c r="G17" s="28"/>
    </row>
    <row r="18" spans="1:7" ht="24" x14ac:dyDescent="0.25">
      <c r="A18" s="25">
        <v>13</v>
      </c>
      <c r="B18" s="29" t="s">
        <v>126</v>
      </c>
      <c r="C18" s="26" t="s">
        <v>127</v>
      </c>
      <c r="D18" s="30">
        <v>32399</v>
      </c>
      <c r="E18" s="26" t="s">
        <v>98</v>
      </c>
      <c r="F18" s="26" t="s">
        <v>91</v>
      </c>
      <c r="G18" s="28"/>
    </row>
    <row r="19" spans="1:7" ht="79.5" customHeight="1" x14ac:dyDescent="0.25">
      <c r="A19" s="25">
        <v>14</v>
      </c>
      <c r="B19" s="27" t="s">
        <v>128</v>
      </c>
      <c r="C19" s="26" t="s">
        <v>129</v>
      </c>
      <c r="D19" s="32">
        <v>33137</v>
      </c>
      <c r="E19" s="26" t="s">
        <v>130</v>
      </c>
      <c r="F19" s="26" t="s">
        <v>131</v>
      </c>
      <c r="G19" s="28"/>
    </row>
    <row r="20" spans="1:7" ht="48" x14ac:dyDescent="0.25">
      <c r="A20" s="25">
        <v>15</v>
      </c>
      <c r="B20" s="27" t="s">
        <v>132</v>
      </c>
      <c r="C20" s="26" t="s">
        <v>133</v>
      </c>
      <c r="D20" s="30">
        <v>33393</v>
      </c>
      <c r="E20" s="26" t="s">
        <v>134</v>
      </c>
      <c r="F20" s="26" t="s">
        <v>91</v>
      </c>
      <c r="G20" s="28"/>
    </row>
    <row r="21" spans="1:7" ht="48" x14ac:dyDescent="0.25">
      <c r="A21" s="222">
        <v>16</v>
      </c>
      <c r="B21" s="223" t="s">
        <v>135</v>
      </c>
      <c r="C21" s="224" t="s">
        <v>136</v>
      </c>
      <c r="D21" s="30">
        <v>34085</v>
      </c>
      <c r="E21" s="26" t="s">
        <v>137</v>
      </c>
      <c r="F21" s="224" t="s">
        <v>91</v>
      </c>
      <c r="G21" s="28"/>
    </row>
    <row r="22" spans="1:7" ht="24" x14ac:dyDescent="0.25">
      <c r="A22" s="222"/>
      <c r="B22" s="223"/>
      <c r="C22" s="224"/>
      <c r="D22" s="30">
        <v>42105</v>
      </c>
      <c r="E22" s="26" t="s">
        <v>138</v>
      </c>
      <c r="F22" s="224"/>
      <c r="G22" s="28"/>
    </row>
    <row r="23" spans="1:7" ht="48" x14ac:dyDescent="0.25">
      <c r="A23" s="25">
        <v>17</v>
      </c>
      <c r="B23" s="27" t="s">
        <v>139</v>
      </c>
      <c r="C23" s="26" t="s">
        <v>140</v>
      </c>
      <c r="D23" s="30">
        <v>34320</v>
      </c>
      <c r="E23" s="26" t="s">
        <v>141</v>
      </c>
      <c r="F23" s="26" t="s">
        <v>91</v>
      </c>
      <c r="G23" s="28"/>
    </row>
    <row r="24" spans="1:7" ht="48" x14ac:dyDescent="0.25">
      <c r="A24" s="25">
        <v>18</v>
      </c>
      <c r="B24" s="29" t="s">
        <v>142</v>
      </c>
      <c r="C24" s="26" t="s">
        <v>143</v>
      </c>
      <c r="D24" s="30">
        <v>34365</v>
      </c>
      <c r="E24" s="26" t="s">
        <v>144</v>
      </c>
      <c r="F24" s="26" t="s">
        <v>131</v>
      </c>
      <c r="G24" s="28"/>
    </row>
    <row r="25" spans="1:7" x14ac:dyDescent="0.25">
      <c r="A25" s="25">
        <v>19</v>
      </c>
      <c r="B25" s="29" t="s">
        <v>145</v>
      </c>
      <c r="C25" s="26" t="s">
        <v>146</v>
      </c>
      <c r="D25" s="30">
        <v>34832</v>
      </c>
      <c r="E25" s="26" t="s">
        <v>98</v>
      </c>
      <c r="F25" s="26" t="s">
        <v>91</v>
      </c>
      <c r="G25" s="28"/>
    </row>
    <row r="26" spans="1:7" ht="24" x14ac:dyDescent="0.25">
      <c r="A26" s="25">
        <v>20</v>
      </c>
      <c r="B26" s="29" t="s">
        <v>147</v>
      </c>
      <c r="C26" s="26" t="s">
        <v>148</v>
      </c>
      <c r="D26" s="30">
        <v>35015</v>
      </c>
      <c r="E26" s="26" t="s">
        <v>149</v>
      </c>
      <c r="F26" s="26" t="s">
        <v>91</v>
      </c>
      <c r="G26" s="28"/>
    </row>
    <row r="27" spans="1:7" ht="36" x14ac:dyDescent="0.25">
      <c r="A27" s="25">
        <v>21</v>
      </c>
      <c r="B27" s="29" t="s">
        <v>150</v>
      </c>
      <c r="C27" s="26" t="s">
        <v>151</v>
      </c>
      <c r="D27" s="30">
        <v>37385</v>
      </c>
      <c r="E27" s="26" t="s">
        <v>152</v>
      </c>
      <c r="F27" s="26" t="s">
        <v>91</v>
      </c>
      <c r="G27" s="28"/>
    </row>
    <row r="28" spans="1:7" ht="48" x14ac:dyDescent="0.25">
      <c r="A28" s="25">
        <v>22</v>
      </c>
      <c r="B28" s="29" t="s">
        <v>153</v>
      </c>
      <c r="C28" s="26" t="s">
        <v>154</v>
      </c>
      <c r="D28" s="30">
        <v>37556</v>
      </c>
      <c r="E28" s="26" t="s">
        <v>155</v>
      </c>
      <c r="F28" s="26" t="s">
        <v>91</v>
      </c>
      <c r="G28" s="28"/>
    </row>
    <row r="29" spans="1:7" ht="44.25" customHeight="1" x14ac:dyDescent="0.25">
      <c r="A29" s="25">
        <v>23</v>
      </c>
      <c r="B29" s="29" t="s">
        <v>156</v>
      </c>
      <c r="C29" s="26" t="s">
        <v>157</v>
      </c>
      <c r="D29" s="30">
        <v>38631</v>
      </c>
      <c r="E29" s="26" t="s">
        <v>158</v>
      </c>
      <c r="F29" s="26" t="s">
        <v>91</v>
      </c>
      <c r="G29" s="28"/>
    </row>
    <row r="30" spans="1:7" ht="24" x14ac:dyDescent="0.25">
      <c r="A30" s="25">
        <v>24</v>
      </c>
      <c r="B30" s="29" t="s">
        <v>159</v>
      </c>
      <c r="C30" s="26" t="s">
        <v>160</v>
      </c>
      <c r="D30" s="30">
        <v>40681</v>
      </c>
      <c r="E30" s="26" t="s">
        <v>161</v>
      </c>
      <c r="F30" s="26" t="s">
        <v>91</v>
      </c>
      <c r="G30" s="28"/>
    </row>
    <row r="31" spans="1:7" ht="24" x14ac:dyDescent="0.25">
      <c r="A31" s="25">
        <v>25</v>
      </c>
      <c r="B31" s="29" t="s">
        <v>162</v>
      </c>
      <c r="C31" s="26" t="s">
        <v>163</v>
      </c>
      <c r="D31" s="30">
        <v>40830</v>
      </c>
      <c r="E31" s="26" t="s">
        <v>164</v>
      </c>
      <c r="F31" s="26" t="s">
        <v>91</v>
      </c>
      <c r="G31" s="28"/>
    </row>
    <row r="32" spans="1:7" x14ac:dyDescent="0.25">
      <c r="A32" s="25">
        <v>26</v>
      </c>
      <c r="B32" s="29" t="s">
        <v>165</v>
      </c>
      <c r="C32" s="26" t="s">
        <v>166</v>
      </c>
      <c r="D32" s="30">
        <v>40835</v>
      </c>
      <c r="E32" s="26" t="s">
        <v>167</v>
      </c>
      <c r="F32" s="26" t="s">
        <v>91</v>
      </c>
      <c r="G32" s="28"/>
    </row>
    <row r="33" spans="1:8" ht="36" x14ac:dyDescent="0.25">
      <c r="A33" s="25">
        <v>27</v>
      </c>
      <c r="B33" s="29" t="s">
        <v>168</v>
      </c>
      <c r="C33" s="26" t="s">
        <v>169</v>
      </c>
      <c r="D33" s="30">
        <v>41108</v>
      </c>
      <c r="E33" s="26" t="s">
        <v>170</v>
      </c>
      <c r="F33" s="26" t="s">
        <v>91</v>
      </c>
      <c r="G33" s="28"/>
    </row>
    <row r="34" spans="1:8" ht="36" x14ac:dyDescent="0.25">
      <c r="A34" s="25">
        <v>28</v>
      </c>
      <c r="B34" s="29" t="s">
        <v>171</v>
      </c>
      <c r="C34" s="26" t="s">
        <v>172</v>
      </c>
      <c r="D34" s="30">
        <v>41520</v>
      </c>
      <c r="E34" s="26" t="s">
        <v>173</v>
      </c>
      <c r="F34" s="26" t="s">
        <v>91</v>
      </c>
      <c r="G34" s="28"/>
    </row>
    <row r="35" spans="1:8" ht="24" x14ac:dyDescent="0.25">
      <c r="A35" s="25">
        <v>29</v>
      </c>
      <c r="B35" s="29" t="s">
        <v>174</v>
      </c>
      <c r="C35" s="26" t="s">
        <v>175</v>
      </c>
      <c r="D35" s="30">
        <v>41707</v>
      </c>
      <c r="E35" s="26" t="s">
        <v>176</v>
      </c>
      <c r="F35" s="26" t="s">
        <v>91</v>
      </c>
      <c r="G35" s="28"/>
    </row>
    <row r="36" spans="1:8" ht="60" x14ac:dyDescent="0.25">
      <c r="A36" s="25">
        <v>30</v>
      </c>
      <c r="B36" s="29" t="s">
        <v>177</v>
      </c>
      <c r="C36" s="26" t="s">
        <v>178</v>
      </c>
      <c r="D36" s="30">
        <v>42142</v>
      </c>
      <c r="E36" s="26" t="s">
        <v>179</v>
      </c>
      <c r="F36" s="26" t="s">
        <v>131</v>
      </c>
      <c r="G36" s="28"/>
    </row>
    <row r="37" spans="1:8" ht="85.5" customHeight="1" x14ac:dyDescent="0.25">
      <c r="A37" s="25">
        <v>31</v>
      </c>
      <c r="B37" s="29" t="s">
        <v>96</v>
      </c>
      <c r="C37" s="26" t="s">
        <v>180</v>
      </c>
      <c r="D37" s="30">
        <v>42825</v>
      </c>
      <c r="E37" s="26" t="s">
        <v>181</v>
      </c>
      <c r="F37" s="26" t="s">
        <v>91</v>
      </c>
      <c r="G37" s="28"/>
    </row>
    <row r="38" spans="1:8" x14ac:dyDescent="0.25">
      <c r="B38" s="33"/>
      <c r="C38" s="34"/>
      <c r="D38" s="35"/>
      <c r="E38" s="28"/>
      <c r="F38" s="34"/>
      <c r="G38" s="28"/>
    </row>
    <row r="39" spans="1:8" x14ac:dyDescent="0.25">
      <c r="B39" s="33"/>
      <c r="C39" s="34"/>
      <c r="D39" s="35"/>
      <c r="E39" s="28"/>
      <c r="F39" s="34"/>
      <c r="G39" s="28"/>
    </row>
    <row r="40" spans="1:8" x14ac:dyDescent="0.25">
      <c r="B40" s="33"/>
      <c r="C40" s="34"/>
      <c r="D40" s="35"/>
      <c r="E40" s="28"/>
      <c r="F40" s="34"/>
      <c r="G40" s="28"/>
    </row>
    <row r="41" spans="1:8" x14ac:dyDescent="0.25">
      <c r="B41" s="33"/>
      <c r="C41" s="34"/>
      <c r="D41" s="35"/>
      <c r="E41" s="28"/>
      <c r="F41" s="34"/>
      <c r="G41" s="28"/>
    </row>
    <row r="42" spans="1:8" x14ac:dyDescent="0.25">
      <c r="B42" s="33"/>
      <c r="C42" s="34"/>
      <c r="D42" s="35"/>
      <c r="E42" s="28"/>
      <c r="F42" s="34"/>
      <c r="G42" s="28"/>
    </row>
    <row r="43" spans="1:8" x14ac:dyDescent="0.25">
      <c r="B43" s="33"/>
      <c r="C43" s="34"/>
      <c r="D43" s="35"/>
      <c r="E43" s="34"/>
      <c r="F43" s="34"/>
      <c r="G43" s="28"/>
    </row>
    <row r="44" spans="1:8" ht="15.75" thickBot="1" x14ac:dyDescent="0.3">
      <c r="B44" s="36" t="s">
        <v>182</v>
      </c>
      <c r="C44" s="37" t="s">
        <v>183</v>
      </c>
      <c r="D44" s="38">
        <v>34848</v>
      </c>
      <c r="E44" s="37" t="s">
        <v>98</v>
      </c>
      <c r="F44" s="37" t="s">
        <v>91</v>
      </c>
      <c r="G44" s="28"/>
    </row>
    <row r="45" spans="1:8" ht="24.75" thickBot="1" x14ac:dyDescent="0.3">
      <c r="B45" s="39" t="s">
        <v>184</v>
      </c>
      <c r="C45" s="40" t="s">
        <v>185</v>
      </c>
      <c r="D45" s="41">
        <v>39973</v>
      </c>
      <c r="E45" s="40" t="s">
        <v>186</v>
      </c>
      <c r="F45" s="42" t="s">
        <v>187</v>
      </c>
      <c r="G45" s="28"/>
      <c r="H45" s="43" t="s">
        <v>188</v>
      </c>
    </row>
    <row r="46" spans="1:8" ht="24.75" thickBot="1" x14ac:dyDescent="0.3">
      <c r="B46" s="44" t="s">
        <v>189</v>
      </c>
      <c r="C46" s="42" t="s">
        <v>190</v>
      </c>
      <c r="D46" s="45">
        <v>41135</v>
      </c>
      <c r="E46" s="42" t="s">
        <v>191</v>
      </c>
      <c r="F46" s="42" t="s">
        <v>187</v>
      </c>
      <c r="G46" s="28"/>
    </row>
  </sheetData>
  <mergeCells count="16">
    <mergeCell ref="A3:A4"/>
    <mergeCell ref="B3:B4"/>
    <mergeCell ref="C3:C4"/>
    <mergeCell ref="A7:A8"/>
    <mergeCell ref="B7:B8"/>
    <mergeCell ref="C7:C8"/>
    <mergeCell ref="A21:A22"/>
    <mergeCell ref="B21:B22"/>
    <mergeCell ref="C21:C22"/>
    <mergeCell ref="F21:F22"/>
    <mergeCell ref="A11:A12"/>
    <mergeCell ref="B11:B12"/>
    <mergeCell ref="C11:C12"/>
    <mergeCell ref="A13:A14"/>
    <mergeCell ref="B13:B14"/>
    <mergeCell ref="C13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170"/>
  <sheetViews>
    <sheetView zoomScale="90" zoomScaleNormal="90" zoomScaleSheetLayoutView="9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1.42578125" defaultRowHeight="14.25" x14ac:dyDescent="0.2"/>
  <cols>
    <col min="1" max="1" width="28.7109375" style="63" customWidth="1"/>
    <col min="2" max="2" width="11.140625" style="162" customWidth="1"/>
    <col min="3" max="3" width="28.5703125" style="86" customWidth="1"/>
    <col min="4" max="4" width="24.28515625" style="86" customWidth="1"/>
    <col min="5" max="5" width="17.42578125" style="86" customWidth="1"/>
    <col min="6" max="6" width="23.85546875" style="86" customWidth="1"/>
    <col min="7" max="7" width="19.85546875" style="86" customWidth="1"/>
    <col min="8" max="8" width="17.140625" style="86" customWidth="1"/>
    <col min="9" max="9" width="29.5703125" style="86" customWidth="1"/>
    <col min="10" max="10" width="20.28515625" style="86" customWidth="1"/>
    <col min="11" max="11" width="19.28515625" style="63" customWidth="1"/>
    <col min="12" max="12" width="25.85546875" style="86" customWidth="1"/>
    <col min="13" max="13" width="26.28515625" style="86" customWidth="1"/>
    <col min="14" max="14" width="18" style="86" customWidth="1"/>
    <col min="15" max="15" width="16.5703125" style="86" customWidth="1"/>
    <col min="16" max="16" width="24.42578125" style="86" customWidth="1"/>
    <col min="17" max="36" width="23.42578125" style="63" customWidth="1"/>
    <col min="37" max="37" width="23.42578125" style="163" customWidth="1"/>
    <col min="38" max="38" width="21.7109375" style="86" customWidth="1"/>
    <col min="39" max="39" width="18.7109375" style="86" customWidth="1"/>
    <col min="40" max="40" width="24.28515625" style="86" customWidth="1"/>
    <col min="41" max="41" width="23.42578125" style="86" customWidth="1"/>
    <col min="42" max="42" width="14.85546875" style="63" customWidth="1"/>
    <col min="43" max="44" width="11.42578125" style="63"/>
    <col min="45" max="45" width="28.7109375" style="63" customWidth="1"/>
    <col min="46" max="16384" width="11.42578125" style="63"/>
  </cols>
  <sheetData>
    <row r="1" spans="1:88" s="58" customFormat="1" ht="37.5" customHeight="1" x14ac:dyDescent="0.25">
      <c r="A1" s="46"/>
      <c r="B1" s="47"/>
      <c r="C1" s="48" t="s">
        <v>192</v>
      </c>
      <c r="D1" s="48" t="s">
        <v>193</v>
      </c>
      <c r="E1" s="48" t="s">
        <v>194</v>
      </c>
      <c r="F1" s="48" t="s">
        <v>195</v>
      </c>
      <c r="G1" s="48" t="s">
        <v>196</v>
      </c>
      <c r="H1" s="48" t="s">
        <v>197</v>
      </c>
      <c r="I1" s="48" t="s">
        <v>198</v>
      </c>
      <c r="J1" s="48" t="s">
        <v>199</v>
      </c>
      <c r="K1" s="48" t="s">
        <v>200</v>
      </c>
      <c r="L1" s="48" t="s">
        <v>201</v>
      </c>
      <c r="M1" s="48" t="s">
        <v>202</v>
      </c>
      <c r="N1" s="48" t="s">
        <v>203</v>
      </c>
      <c r="O1" s="48" t="s">
        <v>204</v>
      </c>
      <c r="P1" s="48" t="s">
        <v>205</v>
      </c>
      <c r="Q1" s="49" t="s">
        <v>206</v>
      </c>
      <c r="R1" s="49" t="s">
        <v>207</v>
      </c>
      <c r="S1" s="49" t="s">
        <v>208</v>
      </c>
      <c r="T1" s="49" t="s">
        <v>209</v>
      </c>
      <c r="U1" s="49" t="s">
        <v>210</v>
      </c>
      <c r="V1" s="49" t="s">
        <v>211</v>
      </c>
      <c r="W1" s="49" t="s">
        <v>212</v>
      </c>
      <c r="X1" s="49" t="s">
        <v>213</v>
      </c>
      <c r="Y1" s="49" t="s">
        <v>214</v>
      </c>
      <c r="Z1" s="49" t="s">
        <v>215</v>
      </c>
      <c r="AA1" s="49" t="s">
        <v>216</v>
      </c>
      <c r="AB1" s="49" t="s">
        <v>217</v>
      </c>
      <c r="AC1" s="49" t="s">
        <v>218</v>
      </c>
      <c r="AD1" s="49" t="s">
        <v>219</v>
      </c>
      <c r="AE1" s="49" t="s">
        <v>220</v>
      </c>
      <c r="AF1" s="49" t="s">
        <v>221</v>
      </c>
      <c r="AG1" s="50" t="s">
        <v>222</v>
      </c>
      <c r="AH1" s="51" t="s">
        <v>223</v>
      </c>
      <c r="AI1" s="51"/>
      <c r="AJ1" s="51"/>
      <c r="AK1" s="52" t="s">
        <v>224</v>
      </c>
      <c r="AL1" s="53" t="s">
        <v>225</v>
      </c>
      <c r="AM1" s="54" t="s">
        <v>226</v>
      </c>
      <c r="AN1" s="53" t="s">
        <v>227</v>
      </c>
      <c r="AO1" s="53" t="s">
        <v>228</v>
      </c>
      <c r="AP1" s="55" t="s">
        <v>229</v>
      </c>
      <c r="AQ1" s="56" t="s">
        <v>230</v>
      </c>
      <c r="AR1" s="57"/>
    </row>
    <row r="2" spans="1:88" ht="15" x14ac:dyDescent="0.25">
      <c r="A2" s="225" t="s">
        <v>231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7"/>
      <c r="AH2" s="51"/>
      <c r="AI2" s="51"/>
      <c r="AJ2" s="51"/>
      <c r="AK2" s="59"/>
      <c r="AL2" s="60"/>
      <c r="AM2" s="60"/>
      <c r="AN2" s="60"/>
      <c r="AO2" s="60"/>
      <c r="AP2" s="61"/>
      <c r="AQ2" s="62"/>
    </row>
    <row r="3" spans="1:88" ht="15.75" x14ac:dyDescent="0.25">
      <c r="A3" s="64" t="s">
        <v>0</v>
      </c>
      <c r="B3" s="65" t="s">
        <v>40</v>
      </c>
      <c r="C3" s="60">
        <v>2</v>
      </c>
      <c r="D3" s="60">
        <v>2</v>
      </c>
      <c r="E3" s="60">
        <v>3</v>
      </c>
      <c r="F3" s="60">
        <v>3</v>
      </c>
      <c r="G3" s="60">
        <v>2</v>
      </c>
      <c r="H3" s="60">
        <v>4</v>
      </c>
      <c r="I3" s="60">
        <v>3</v>
      </c>
      <c r="J3" s="60">
        <v>3</v>
      </c>
      <c r="K3" s="60">
        <v>2</v>
      </c>
      <c r="L3" s="60">
        <v>3</v>
      </c>
      <c r="M3" s="60">
        <v>2</v>
      </c>
      <c r="N3" s="60">
        <v>4</v>
      </c>
      <c r="O3" s="60">
        <v>4</v>
      </c>
      <c r="P3" s="60">
        <v>3</v>
      </c>
      <c r="Q3" s="60">
        <v>3</v>
      </c>
      <c r="R3" s="60">
        <v>5</v>
      </c>
      <c r="S3" s="60">
        <v>4</v>
      </c>
      <c r="T3" s="60">
        <v>4</v>
      </c>
      <c r="U3" s="60">
        <v>4</v>
      </c>
      <c r="V3" s="60">
        <v>4</v>
      </c>
      <c r="W3" s="60">
        <v>3</v>
      </c>
      <c r="X3" s="60">
        <v>2</v>
      </c>
      <c r="Y3" s="60">
        <v>3</v>
      </c>
      <c r="Z3" s="60">
        <v>3</v>
      </c>
      <c r="AA3" s="60">
        <v>3</v>
      </c>
      <c r="AB3" s="60">
        <v>2</v>
      </c>
      <c r="AC3" s="60">
        <v>2</v>
      </c>
      <c r="AD3" s="60">
        <v>3</v>
      </c>
      <c r="AE3" s="60">
        <v>3</v>
      </c>
      <c r="AF3" s="60">
        <v>4</v>
      </c>
      <c r="AG3" s="66">
        <v>3</v>
      </c>
      <c r="AH3" s="60">
        <v>2</v>
      </c>
      <c r="AI3" s="51"/>
      <c r="AJ3" s="51"/>
      <c r="AK3" s="59"/>
      <c r="AL3" s="60">
        <v>3</v>
      </c>
      <c r="AM3" s="60">
        <v>4</v>
      </c>
      <c r="AN3" s="60">
        <v>4</v>
      </c>
      <c r="AO3" s="60">
        <v>4</v>
      </c>
      <c r="AP3" s="61"/>
      <c r="AQ3" s="62"/>
    </row>
    <row r="4" spans="1:88" s="71" customFormat="1" ht="15" customHeight="1" x14ac:dyDescent="0.25">
      <c r="A4" s="67" t="s">
        <v>1</v>
      </c>
      <c r="B4" s="65" t="s">
        <v>232</v>
      </c>
      <c r="C4" s="68">
        <f>SUM(C48,C50,C52,C54,C56)</f>
        <v>3</v>
      </c>
      <c r="D4" s="68">
        <f t="shared" ref="D4:AQ4" si="0">SUM(D48,D50,D52,D54,D56)</f>
        <v>3</v>
      </c>
      <c r="E4" s="68">
        <f t="shared" si="0"/>
        <v>12</v>
      </c>
      <c r="F4" s="68">
        <f t="shared" si="0"/>
        <v>31</v>
      </c>
      <c r="G4" s="68">
        <f t="shared" si="0"/>
        <v>4</v>
      </c>
      <c r="H4" s="68">
        <f t="shared" si="0"/>
        <v>30</v>
      </c>
      <c r="I4" s="68">
        <f t="shared" si="0"/>
        <v>9</v>
      </c>
      <c r="J4" s="68">
        <f t="shared" si="0"/>
        <v>11</v>
      </c>
      <c r="K4" s="69">
        <f t="shared" si="0"/>
        <v>8</v>
      </c>
      <c r="L4" s="68">
        <f t="shared" si="0"/>
        <v>15</v>
      </c>
      <c r="M4" s="68">
        <f t="shared" si="0"/>
        <v>9</v>
      </c>
      <c r="N4" s="68">
        <f t="shared" si="0"/>
        <v>52</v>
      </c>
      <c r="O4" s="68">
        <f t="shared" si="0"/>
        <v>60</v>
      </c>
      <c r="P4" s="68">
        <f t="shared" si="0"/>
        <v>17</v>
      </c>
      <c r="Q4" s="69">
        <f t="shared" si="0"/>
        <v>20</v>
      </c>
      <c r="R4" s="69">
        <f t="shared" si="0"/>
        <v>173</v>
      </c>
      <c r="S4" s="69">
        <f t="shared" si="0"/>
        <v>114</v>
      </c>
      <c r="T4" s="69">
        <f t="shared" si="0"/>
        <v>45</v>
      </c>
      <c r="U4" s="69">
        <f t="shared" si="0"/>
        <v>110</v>
      </c>
      <c r="V4" s="69">
        <f t="shared" si="0"/>
        <v>115</v>
      </c>
      <c r="W4" s="69">
        <f t="shared" si="0"/>
        <v>14</v>
      </c>
      <c r="X4" s="69">
        <f t="shared" si="0"/>
        <v>8</v>
      </c>
      <c r="Y4" s="69">
        <f t="shared" si="0"/>
        <v>19</v>
      </c>
      <c r="Z4" s="69">
        <f t="shared" si="0"/>
        <v>9</v>
      </c>
      <c r="AA4" s="69">
        <f t="shared" si="0"/>
        <v>11</v>
      </c>
      <c r="AB4" s="69">
        <f t="shared" si="0"/>
        <v>3</v>
      </c>
      <c r="AC4" s="69">
        <f t="shared" si="0"/>
        <v>3</v>
      </c>
      <c r="AD4" s="69">
        <f t="shared" si="0"/>
        <v>15</v>
      </c>
      <c r="AE4" s="69">
        <f t="shared" si="0"/>
        <v>8</v>
      </c>
      <c r="AF4" s="69">
        <f t="shared" si="0"/>
        <v>36</v>
      </c>
      <c r="AG4" s="70">
        <f>SUM(AG48,AG50,AG52,AG54,AG56)</f>
        <v>32</v>
      </c>
      <c r="AH4" s="69">
        <f>SUM(AH48,AH50,AH52,AH54,AH56)</f>
        <v>4</v>
      </c>
      <c r="AK4" s="72">
        <f t="shared" si="0"/>
        <v>3</v>
      </c>
      <c r="AL4" s="69">
        <f>SUM(AL48,AL50,AL52,AL54,AL56)</f>
        <v>11</v>
      </c>
      <c r="AM4" s="73">
        <f>SUM(AM48,AM50,AM52,AM54,AM56)</f>
        <v>29</v>
      </c>
      <c r="AN4" s="69">
        <f>SUM(AN48,AN50,AN52,AN54,AN56)</f>
        <v>105</v>
      </c>
      <c r="AO4" s="69">
        <f>SUM(AO48,AO50,AO52,AO54,AO56)</f>
        <v>49</v>
      </c>
      <c r="AP4" s="69">
        <f t="shared" si="0"/>
        <v>0</v>
      </c>
      <c r="AQ4" s="74">
        <f t="shared" si="0"/>
        <v>0</v>
      </c>
    </row>
    <row r="5" spans="1:88" ht="16.5" customHeight="1" x14ac:dyDescent="0.25">
      <c r="A5" s="67" t="s">
        <v>2</v>
      </c>
      <c r="B5" s="75" t="s">
        <v>233</v>
      </c>
      <c r="C5" s="5">
        <v>4.9820000000000002</v>
      </c>
      <c r="D5" s="5">
        <v>6.5693000000000001</v>
      </c>
      <c r="E5" s="5">
        <v>31.853000000000002</v>
      </c>
      <c r="F5" s="5">
        <v>26.459</v>
      </c>
      <c r="G5" s="76">
        <v>10.407</v>
      </c>
      <c r="H5" s="5">
        <v>70.293999999999997</v>
      </c>
      <c r="I5" s="5">
        <v>3.5030000000000001</v>
      </c>
      <c r="J5" s="5">
        <v>8.3480000000000008</v>
      </c>
      <c r="K5" s="61">
        <v>29.821999999999999</v>
      </c>
      <c r="L5" s="5">
        <v>15.895</v>
      </c>
      <c r="M5" s="5">
        <v>8.625</v>
      </c>
      <c r="N5" s="5">
        <v>47.296999999999997</v>
      </c>
      <c r="O5" s="5">
        <v>46.71</v>
      </c>
      <c r="P5" s="5">
        <v>62.851999999999997</v>
      </c>
      <c r="Q5" s="61">
        <v>17.035</v>
      </c>
      <c r="R5" s="61">
        <v>290.07600000000002</v>
      </c>
      <c r="S5" s="61">
        <v>240.81</v>
      </c>
      <c r="T5" s="61">
        <v>146.91300000000001</v>
      </c>
      <c r="U5" s="61">
        <v>439.17599999999999</v>
      </c>
      <c r="V5" s="61">
        <v>339.74799999999999</v>
      </c>
      <c r="W5" s="61">
        <v>43.331000000000003</v>
      </c>
      <c r="X5" s="61">
        <v>35.771999999999998</v>
      </c>
      <c r="Y5" s="61">
        <v>54.878999999999998</v>
      </c>
      <c r="Z5" s="61">
        <v>19.012</v>
      </c>
      <c r="AA5" s="61">
        <v>20.891999999999999</v>
      </c>
      <c r="AB5" s="61">
        <v>6.117</v>
      </c>
      <c r="AC5" s="61">
        <v>3.7189999999999999</v>
      </c>
      <c r="AD5" s="61">
        <v>38.654000000000003</v>
      </c>
      <c r="AE5" s="61">
        <v>25.934000000000001</v>
      </c>
      <c r="AF5" s="61">
        <v>71.400999999999996</v>
      </c>
      <c r="AG5" s="77">
        <v>97.215999999999994</v>
      </c>
      <c r="AH5" s="61">
        <v>2.6669999999999998</v>
      </c>
      <c r="AK5" s="78">
        <v>12.864000000000001</v>
      </c>
      <c r="AL5" s="61">
        <v>7.17</v>
      </c>
      <c r="AM5" s="73">
        <v>47.183</v>
      </c>
      <c r="AN5" s="61">
        <v>124.004</v>
      </c>
      <c r="AO5" s="61">
        <v>44.741</v>
      </c>
      <c r="AP5" s="61">
        <v>1.5920000000000001</v>
      </c>
      <c r="AQ5" s="62">
        <v>0.45300000000000001</v>
      </c>
    </row>
    <row r="6" spans="1:88" ht="30" customHeight="1" x14ac:dyDescent="0.25">
      <c r="A6" s="67" t="s">
        <v>3</v>
      </c>
      <c r="B6" s="75" t="s">
        <v>234</v>
      </c>
      <c r="C6" s="5">
        <v>4.048</v>
      </c>
      <c r="D6" s="5">
        <v>5.9969999999999999</v>
      </c>
      <c r="E6" s="5">
        <v>18.117000000000001</v>
      </c>
      <c r="F6" s="5">
        <v>6.1520000000000001</v>
      </c>
      <c r="G6" s="76">
        <v>7.35</v>
      </c>
      <c r="H6" s="5">
        <v>30.186</v>
      </c>
      <c r="I6" s="5">
        <v>2.5760000000000001</v>
      </c>
      <c r="J6" s="5">
        <v>3.536</v>
      </c>
      <c r="K6" s="61">
        <v>19.858000000000001</v>
      </c>
      <c r="L6" s="5">
        <v>6.774</v>
      </c>
      <c r="M6" s="5">
        <v>4.258</v>
      </c>
      <c r="N6" s="5">
        <v>9.8689999999999998</v>
      </c>
      <c r="O6" s="5">
        <v>7.4930000000000003</v>
      </c>
      <c r="P6" s="5">
        <v>24.998999999999999</v>
      </c>
      <c r="Q6" s="61">
        <v>6.843</v>
      </c>
      <c r="R6" s="61">
        <v>42.481999999999999</v>
      </c>
      <c r="S6" s="61">
        <v>46.746000000000002</v>
      </c>
      <c r="T6" s="61">
        <v>43.957000000000001</v>
      </c>
      <c r="U6" s="61">
        <v>61.167999999999999</v>
      </c>
      <c r="V6" s="61">
        <v>58.737000000000002</v>
      </c>
      <c r="W6" s="61">
        <v>27.669</v>
      </c>
      <c r="X6" s="61">
        <v>16.417999999999999</v>
      </c>
      <c r="Y6" s="61">
        <v>21.393000000000001</v>
      </c>
      <c r="Z6" s="61">
        <v>11.266999999999999</v>
      </c>
      <c r="AA6" s="61">
        <v>11.887</v>
      </c>
      <c r="AB6" s="61">
        <v>4.6619999999999999</v>
      </c>
      <c r="AC6" s="61">
        <v>3.7189999999999999</v>
      </c>
      <c r="AD6" s="61">
        <v>16.443999999999999</v>
      </c>
      <c r="AE6" s="61">
        <v>15.388999999999999</v>
      </c>
      <c r="AF6" s="61">
        <v>25.632999999999999</v>
      </c>
      <c r="AG6" s="77">
        <v>36.951000000000001</v>
      </c>
      <c r="AH6" s="61">
        <v>1.62</v>
      </c>
      <c r="AK6" s="78">
        <v>12.653</v>
      </c>
      <c r="AL6" s="61">
        <v>3.9710000000000001</v>
      </c>
      <c r="AM6" s="73">
        <v>17.405000000000001</v>
      </c>
      <c r="AN6" s="61">
        <v>16.555</v>
      </c>
      <c r="AO6" s="61">
        <v>7.2809999999999997</v>
      </c>
      <c r="AP6" s="61">
        <v>0.996</v>
      </c>
      <c r="AQ6" s="62">
        <v>0.373</v>
      </c>
    </row>
    <row r="7" spans="1:88" ht="30" customHeight="1" x14ac:dyDescent="0.25">
      <c r="A7" s="67" t="s">
        <v>4</v>
      </c>
      <c r="B7" s="75" t="s">
        <v>235</v>
      </c>
      <c r="C7" s="5">
        <f t="shared" ref="C7:AQ8" si="1">C66</f>
        <v>0.9073506891271057</v>
      </c>
      <c r="D7" s="5">
        <f t="shared" si="1"/>
        <v>0.53171641791044766</v>
      </c>
      <c r="E7" s="5">
        <f t="shared" si="1"/>
        <v>1.4965724732467951</v>
      </c>
      <c r="F7" s="5">
        <f t="shared" si="1"/>
        <v>2.0503574207325928</v>
      </c>
      <c r="G7" s="5">
        <f t="shared" si="1"/>
        <v>5.1283863368669023</v>
      </c>
      <c r="H7" s="5">
        <f t="shared" si="1"/>
        <v>2.28258890946474</v>
      </c>
      <c r="I7" s="5">
        <f t="shared" si="1"/>
        <v>1.0614967554644807</v>
      </c>
      <c r="J7" s="5">
        <f t="shared" si="1"/>
        <v>1.8226205311940182</v>
      </c>
      <c r="K7" s="61">
        <f t="shared" si="1"/>
        <v>1.4005473718103518</v>
      </c>
      <c r="L7" s="5">
        <f t="shared" si="1"/>
        <v>1.8696670064358607</v>
      </c>
      <c r="M7" s="5">
        <f t="shared" si="1"/>
        <v>1.5084358021160997</v>
      </c>
      <c r="N7" s="5">
        <f t="shared" si="1"/>
        <v>2.1657795415670749</v>
      </c>
      <c r="O7" s="5">
        <f t="shared" si="1"/>
        <v>3.2975443610295758</v>
      </c>
      <c r="P7" s="5">
        <f t="shared" si="1"/>
        <v>2.1202142207103862</v>
      </c>
      <c r="Q7" s="61">
        <f t="shared" si="1"/>
        <v>2.1118313072064381</v>
      </c>
      <c r="R7" s="61">
        <f t="shared" si="1"/>
        <v>2.3603094075143791</v>
      </c>
      <c r="S7" s="61">
        <f t="shared" si="1"/>
        <v>2.7315678685989453</v>
      </c>
      <c r="T7" s="61">
        <f t="shared" si="1"/>
        <v>1.9280062519163723</v>
      </c>
      <c r="U7" s="61">
        <f t="shared" si="1"/>
        <v>2.8396278326176265</v>
      </c>
      <c r="V7" s="61">
        <f t="shared" si="1"/>
        <v>2.5827867608659498</v>
      </c>
      <c r="W7" s="61">
        <f t="shared" si="1"/>
        <v>1.1477121514377386</v>
      </c>
      <c r="X7" s="61">
        <f t="shared" si="1"/>
        <v>1.4600096279485593</v>
      </c>
      <c r="Y7" s="61">
        <f t="shared" si="1"/>
        <v>1.4574745233000304</v>
      </c>
      <c r="Z7" s="61">
        <f t="shared" si="1"/>
        <v>1.8843209687448845</v>
      </c>
      <c r="AA7" s="61">
        <f t="shared" si="1"/>
        <v>2.0031903711219954</v>
      </c>
      <c r="AB7" s="61">
        <f t="shared" si="1"/>
        <v>2.5496227510156699</v>
      </c>
      <c r="AC7" s="61">
        <f t="shared" si="1"/>
        <v>0.23224950232249503</v>
      </c>
      <c r="AD7" s="61">
        <f t="shared" si="1"/>
        <v>2.2791389455784969</v>
      </c>
      <c r="AE7" s="61">
        <f t="shared" si="1"/>
        <v>2.1746780319899379</v>
      </c>
      <c r="AF7" s="61">
        <f t="shared" si="1"/>
        <v>2.0980871444802918</v>
      </c>
      <c r="AG7" s="77">
        <f>AG66</f>
        <v>2.0576004899808416</v>
      </c>
      <c r="AH7" s="61">
        <f>AH66</f>
        <v>1.1816693944353518</v>
      </c>
      <c r="AK7" s="78">
        <f t="shared" si="1"/>
        <v>0.10034217279726262</v>
      </c>
      <c r="AL7" s="61">
        <f t="shared" si="1"/>
        <v>1.4830419266373662</v>
      </c>
      <c r="AM7" s="61">
        <f t="shared" si="1"/>
        <v>2.9683767542322168</v>
      </c>
      <c r="AN7" s="61">
        <f t="shared" si="1"/>
        <v>2.6654051987515754</v>
      </c>
      <c r="AO7" s="61">
        <f t="shared" si="1"/>
        <v>2.0864973061855121</v>
      </c>
      <c r="AP7" s="61" t="e">
        <f t="shared" si="1"/>
        <v>#DIV/0!</v>
      </c>
      <c r="AQ7" s="62" t="e">
        <f t="shared" si="1"/>
        <v>#DIV/0!</v>
      </c>
      <c r="AS7" s="57" t="s">
        <v>236</v>
      </c>
    </row>
    <row r="8" spans="1:88" ht="16.5" customHeight="1" x14ac:dyDescent="0.25">
      <c r="A8" s="67" t="s">
        <v>5</v>
      </c>
      <c r="B8" s="75" t="s">
        <v>237</v>
      </c>
      <c r="C8" s="5">
        <f t="shared" si="1"/>
        <v>2</v>
      </c>
      <c r="D8" s="5">
        <f t="shared" si="1"/>
        <v>2</v>
      </c>
      <c r="E8" s="5">
        <f t="shared" si="1"/>
        <v>3.25</v>
      </c>
      <c r="F8" s="5">
        <f t="shared" si="1"/>
        <v>5</v>
      </c>
      <c r="G8" s="5">
        <f t="shared" si="1"/>
        <v>3</v>
      </c>
      <c r="H8" s="5">
        <f t="shared" si="1"/>
        <v>2.2749999999999999</v>
      </c>
      <c r="I8" s="5">
        <f t="shared" si="1"/>
        <v>2.5</v>
      </c>
      <c r="J8" s="5">
        <f t="shared" si="1"/>
        <v>3</v>
      </c>
      <c r="K8" s="61">
        <f t="shared" si="1"/>
        <v>7</v>
      </c>
      <c r="L8" s="5">
        <f t="shared" si="1"/>
        <v>4</v>
      </c>
      <c r="M8" s="5">
        <f t="shared" si="1"/>
        <v>8</v>
      </c>
      <c r="N8" s="5">
        <f t="shared" si="1"/>
        <v>2.7749999999999999</v>
      </c>
      <c r="O8" s="5">
        <f t="shared" si="1"/>
        <v>3.1374999999999997</v>
      </c>
      <c r="P8" s="5">
        <f t="shared" si="1"/>
        <v>3.5</v>
      </c>
      <c r="Q8" s="61">
        <f t="shared" si="1"/>
        <v>4.1666666666666661</v>
      </c>
      <c r="R8" s="61">
        <f t="shared" si="1"/>
        <v>3.5375000000000001</v>
      </c>
      <c r="S8" s="61">
        <f t="shared" si="1"/>
        <v>3.4654411764705881</v>
      </c>
      <c r="T8" s="61">
        <f t="shared" si="1"/>
        <v>2.8</v>
      </c>
      <c r="U8" s="61">
        <f t="shared" si="1"/>
        <v>3.55</v>
      </c>
      <c r="V8" s="61">
        <f t="shared" si="1"/>
        <v>3.4348684210526317</v>
      </c>
      <c r="W8" s="61">
        <f t="shared" si="1"/>
        <v>3.166666666666667</v>
      </c>
      <c r="X8" s="61">
        <f t="shared" si="1"/>
        <v>7</v>
      </c>
      <c r="Y8" s="61">
        <f t="shared" si="1"/>
        <v>3.75</v>
      </c>
      <c r="Z8" s="61">
        <f t="shared" si="1"/>
        <v>2.5</v>
      </c>
      <c r="AA8" s="61">
        <f t="shared" si="1"/>
        <v>3</v>
      </c>
      <c r="AB8" s="61">
        <f t="shared" si="1"/>
        <v>2</v>
      </c>
      <c r="AC8" s="61">
        <f t="shared" si="1"/>
        <v>2</v>
      </c>
      <c r="AD8" s="61">
        <f t="shared" si="1"/>
        <v>3.333333333333333</v>
      </c>
      <c r="AE8" s="61">
        <f t="shared" si="1"/>
        <v>2.25</v>
      </c>
      <c r="AF8" s="61">
        <f t="shared" si="1"/>
        <v>2.3535714285714286</v>
      </c>
      <c r="AG8" s="77">
        <f t="shared" si="1"/>
        <v>5.0999999999999996</v>
      </c>
      <c r="AH8" s="61">
        <f t="shared" si="1"/>
        <v>3</v>
      </c>
      <c r="AK8" s="78">
        <f t="shared" si="1"/>
        <v>2</v>
      </c>
      <c r="AL8" s="61">
        <f t="shared" si="1"/>
        <v>3</v>
      </c>
      <c r="AM8" s="61">
        <f t="shared" si="1"/>
        <v>2.2249999999999996</v>
      </c>
      <c r="AN8" s="61">
        <f t="shared" si="1"/>
        <v>3.4833333333333334</v>
      </c>
      <c r="AO8" s="61">
        <f t="shared" si="1"/>
        <v>2.5499999999999998</v>
      </c>
      <c r="AP8" s="61" t="e">
        <f t="shared" si="1"/>
        <v>#DIV/0!</v>
      </c>
      <c r="AQ8" s="62" t="e">
        <f t="shared" si="1"/>
        <v>#DIV/0!</v>
      </c>
      <c r="AS8" s="79" t="s">
        <v>238</v>
      </c>
    </row>
    <row r="9" spans="1:88" ht="30" customHeight="1" x14ac:dyDescent="0.25">
      <c r="A9" s="67" t="s">
        <v>6</v>
      </c>
      <c r="B9" s="75" t="s">
        <v>51</v>
      </c>
      <c r="C9" s="5">
        <f t="shared" ref="C9:AQ9" si="2">C7/C8</f>
        <v>0.45367534456355285</v>
      </c>
      <c r="D9" s="5">
        <f t="shared" si="2"/>
        <v>0.26585820895522383</v>
      </c>
      <c r="E9" s="5">
        <f t="shared" si="2"/>
        <v>0.4604838379220908</v>
      </c>
      <c r="F9" s="5">
        <f t="shared" si="2"/>
        <v>0.41007148414651856</v>
      </c>
      <c r="G9" s="5">
        <f t="shared" si="2"/>
        <v>1.7094621122889675</v>
      </c>
      <c r="H9" s="5">
        <f t="shared" si="2"/>
        <v>1.0033357843801056</v>
      </c>
      <c r="I9" s="5">
        <f t="shared" si="2"/>
        <v>0.42459870218579232</v>
      </c>
      <c r="J9" s="5">
        <f t="shared" si="2"/>
        <v>0.60754017706467278</v>
      </c>
      <c r="K9" s="61">
        <f t="shared" si="2"/>
        <v>0.20007819597290741</v>
      </c>
      <c r="L9" s="5">
        <f t="shared" si="2"/>
        <v>0.46741675160896518</v>
      </c>
      <c r="M9" s="5">
        <f t="shared" si="2"/>
        <v>0.18855447526451247</v>
      </c>
      <c r="N9" s="5">
        <f t="shared" si="2"/>
        <v>0.78046109606020719</v>
      </c>
      <c r="O9" s="5">
        <f t="shared" si="2"/>
        <v>1.051010154909825</v>
      </c>
      <c r="P9" s="5">
        <f t="shared" si="2"/>
        <v>0.60577549163153888</v>
      </c>
      <c r="Q9" s="61">
        <f t="shared" si="2"/>
        <v>0.50683951372954517</v>
      </c>
      <c r="R9" s="61">
        <f t="shared" si="2"/>
        <v>0.66722527420901179</v>
      </c>
      <c r="S9" s="61">
        <f t="shared" si="2"/>
        <v>0.78823091476651086</v>
      </c>
      <c r="T9" s="61">
        <f t="shared" si="2"/>
        <v>0.68857366139870446</v>
      </c>
      <c r="U9" s="61">
        <f t="shared" si="2"/>
        <v>0.79989516411764128</v>
      </c>
      <c r="V9" s="61">
        <f t="shared" si="2"/>
        <v>0.7519317901774073</v>
      </c>
      <c r="W9" s="61">
        <f t="shared" si="2"/>
        <v>0.3624354162434964</v>
      </c>
      <c r="X9" s="61">
        <f t="shared" si="2"/>
        <v>0.20857280399265132</v>
      </c>
      <c r="Y9" s="61">
        <f t="shared" si="2"/>
        <v>0.38865987288000808</v>
      </c>
      <c r="Z9" s="61">
        <f t="shared" si="2"/>
        <v>0.75372838749795379</v>
      </c>
      <c r="AA9" s="61">
        <f t="shared" si="2"/>
        <v>0.66773012370733176</v>
      </c>
      <c r="AB9" s="61">
        <f t="shared" si="2"/>
        <v>1.274811375507835</v>
      </c>
      <c r="AC9" s="61">
        <f t="shared" si="2"/>
        <v>0.11612475116124751</v>
      </c>
      <c r="AD9" s="61">
        <f t="shared" si="2"/>
        <v>0.68374168367354915</v>
      </c>
      <c r="AE9" s="61">
        <f t="shared" si="2"/>
        <v>0.96652356977330578</v>
      </c>
      <c r="AF9" s="61">
        <f t="shared" si="2"/>
        <v>0.8914482556213682</v>
      </c>
      <c r="AG9" s="77">
        <f t="shared" si="2"/>
        <v>0.4034510764668317</v>
      </c>
      <c r="AH9" s="61">
        <f t="shared" si="2"/>
        <v>0.39388979814511726</v>
      </c>
      <c r="AK9" s="78">
        <f t="shared" si="2"/>
        <v>5.0171086398631312E-2</v>
      </c>
      <c r="AL9" s="61">
        <f>AL7/AL8</f>
        <v>0.49434730887912209</v>
      </c>
      <c r="AM9" s="61">
        <f>AM7/AM8</f>
        <v>1.3341019120144797</v>
      </c>
      <c r="AN9" s="61">
        <f>AN7/AN8</f>
        <v>0.76518809533538046</v>
      </c>
      <c r="AO9" s="61">
        <f>AO7/AO8</f>
        <v>0.81823423771980874</v>
      </c>
      <c r="AP9" s="61" t="e">
        <f t="shared" si="2"/>
        <v>#DIV/0!</v>
      </c>
      <c r="AQ9" s="62" t="e">
        <f t="shared" si="2"/>
        <v>#DIV/0!</v>
      </c>
    </row>
    <row r="10" spans="1:88" ht="15" customHeight="1" x14ac:dyDescent="0.25">
      <c r="A10" s="225" t="s">
        <v>239</v>
      </c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8"/>
      <c r="AH10" s="60"/>
      <c r="AI10" s="51"/>
      <c r="AJ10" s="51"/>
      <c r="AK10" s="59"/>
      <c r="AL10" s="60"/>
      <c r="AM10" s="60"/>
      <c r="AN10" s="60"/>
      <c r="AO10" s="60"/>
      <c r="AP10" s="61"/>
      <c r="AQ10" s="62"/>
    </row>
    <row r="11" spans="1:88" ht="16.5" customHeight="1" x14ac:dyDescent="0.3">
      <c r="A11" s="67" t="s">
        <v>7</v>
      </c>
      <c r="B11" s="80" t="s">
        <v>240</v>
      </c>
      <c r="C11" s="5">
        <v>5.9039999999999999</v>
      </c>
      <c r="D11" s="5">
        <v>8.9610000000000003</v>
      </c>
      <c r="E11" s="5">
        <v>20.617000000000001</v>
      </c>
      <c r="F11" s="5">
        <v>7.1989999999999998</v>
      </c>
      <c r="G11" s="76">
        <v>9.5229999999999997</v>
      </c>
      <c r="H11" s="5">
        <v>32.542000000000002</v>
      </c>
      <c r="I11" s="5">
        <v>3.101</v>
      </c>
      <c r="J11" s="5">
        <v>4.218</v>
      </c>
      <c r="K11" s="61">
        <v>22.710999999999999</v>
      </c>
      <c r="L11" s="5">
        <v>7.5919999999999996</v>
      </c>
      <c r="M11" s="5">
        <v>4.95</v>
      </c>
      <c r="N11" s="5">
        <v>10.295</v>
      </c>
      <c r="O11" s="5">
        <v>8.2620000000000005</v>
      </c>
      <c r="P11" s="5">
        <v>27.949000000000002</v>
      </c>
      <c r="Q11" s="61">
        <v>7.8579999999999997</v>
      </c>
      <c r="R11" s="61">
        <v>45.232999999999997</v>
      </c>
      <c r="S11" s="61">
        <v>49.396999999999998</v>
      </c>
      <c r="T11" s="61">
        <v>46.893999999999998</v>
      </c>
      <c r="U11" s="61">
        <v>63.868000000000002</v>
      </c>
      <c r="V11" s="61">
        <v>61.429000000000002</v>
      </c>
      <c r="W11" s="61">
        <v>28.033999999999999</v>
      </c>
      <c r="X11" s="61">
        <v>19.173999999999999</v>
      </c>
      <c r="Y11" s="61">
        <v>23.446999999999999</v>
      </c>
      <c r="Z11" s="61">
        <v>14.837999999999999</v>
      </c>
      <c r="AA11" s="61">
        <v>14.375</v>
      </c>
      <c r="AB11" s="61">
        <v>6.7759999999999998</v>
      </c>
      <c r="AC11" s="61">
        <v>5.3879999999999999</v>
      </c>
      <c r="AD11" s="61">
        <v>18.652000000000001</v>
      </c>
      <c r="AE11" s="61">
        <v>18.146999999999998</v>
      </c>
      <c r="AF11" s="61">
        <v>27.768000000000001</v>
      </c>
      <c r="AG11" s="77">
        <v>39.609000000000002</v>
      </c>
      <c r="AH11" s="61">
        <v>2.3519999999999999</v>
      </c>
      <c r="AK11" s="78">
        <v>16.100999999999999</v>
      </c>
      <c r="AL11" s="61">
        <v>4.7080000000000002</v>
      </c>
      <c r="AM11" s="73">
        <v>18.541</v>
      </c>
      <c r="AN11" s="61">
        <v>19.027000000000001</v>
      </c>
      <c r="AO11" s="61">
        <v>7.7530000000000001</v>
      </c>
      <c r="AP11" s="61">
        <v>1.157</v>
      </c>
      <c r="AQ11" s="62">
        <v>0.73099999999999998</v>
      </c>
    </row>
    <row r="12" spans="1:88" ht="15" customHeight="1" x14ac:dyDescent="0.25">
      <c r="A12" s="67" t="s">
        <v>8</v>
      </c>
      <c r="B12" s="80" t="s">
        <v>55</v>
      </c>
      <c r="C12" s="5">
        <v>5.133</v>
      </c>
      <c r="D12" s="5">
        <v>13.568</v>
      </c>
      <c r="E12" s="5">
        <v>58.603200000000001</v>
      </c>
      <c r="F12" s="5">
        <v>12.06</v>
      </c>
      <c r="G12" s="76">
        <v>10.698</v>
      </c>
      <c r="H12" s="5">
        <v>121.834</v>
      </c>
      <c r="I12" s="5">
        <v>1.333</v>
      </c>
      <c r="J12" s="5">
        <v>4.625</v>
      </c>
      <c r="K12" s="61">
        <v>47.468000000000004</v>
      </c>
      <c r="L12" s="5">
        <v>6.9130000000000003</v>
      </c>
      <c r="M12" s="5">
        <v>5.0659999999999998</v>
      </c>
      <c r="N12" s="5">
        <v>24.908999999999999</v>
      </c>
      <c r="O12" s="5">
        <v>22.812000000000001</v>
      </c>
      <c r="P12" s="5">
        <v>101.06699999999999</v>
      </c>
      <c r="Q12" s="61">
        <v>8.4459999999999997</v>
      </c>
      <c r="R12" s="61">
        <v>294.05099999999999</v>
      </c>
      <c r="S12" s="61">
        <v>299.18900000000002</v>
      </c>
      <c r="T12" s="61">
        <v>196.95500000000001</v>
      </c>
      <c r="U12" s="61">
        <v>849.91600000000005</v>
      </c>
      <c r="V12" s="61">
        <v>484.14400000000001</v>
      </c>
      <c r="W12" s="61">
        <v>57.033999999999999</v>
      </c>
      <c r="X12" s="61">
        <v>51.75</v>
      </c>
      <c r="Y12" s="61">
        <v>88.396000000000001</v>
      </c>
      <c r="Z12" s="61">
        <v>29.663</v>
      </c>
      <c r="AA12" s="61">
        <v>32.97</v>
      </c>
      <c r="AB12" s="61">
        <v>7.4489999999999998</v>
      </c>
      <c r="AC12" s="61">
        <v>5.0519999999999996</v>
      </c>
      <c r="AD12" s="61">
        <v>57.826999999999998</v>
      </c>
      <c r="AE12" s="61">
        <v>33.104999999999997</v>
      </c>
      <c r="AF12" s="61">
        <v>115.617</v>
      </c>
      <c r="AG12" s="77">
        <v>122.878</v>
      </c>
      <c r="AH12" s="61">
        <v>0.99099999999999999</v>
      </c>
      <c r="AK12" s="78">
        <v>11.201000000000001</v>
      </c>
      <c r="AL12" s="61">
        <v>5.4809999999999999</v>
      </c>
      <c r="AM12" s="73">
        <v>24.852</v>
      </c>
      <c r="AN12" s="61">
        <v>69.552000000000007</v>
      </c>
      <c r="AO12" s="61">
        <v>20.654</v>
      </c>
      <c r="AP12" s="61">
        <v>0.26450000000000001</v>
      </c>
      <c r="AQ12" s="62">
        <v>0.1162</v>
      </c>
    </row>
    <row r="13" spans="1:88" ht="15" customHeight="1" x14ac:dyDescent="0.25">
      <c r="A13" s="67" t="s">
        <v>9</v>
      </c>
      <c r="B13" s="80" t="s">
        <v>56</v>
      </c>
      <c r="C13" s="5">
        <v>12.454000000000001</v>
      </c>
      <c r="D13" s="5">
        <v>18.515999999999998</v>
      </c>
      <c r="E13" s="5">
        <v>47.542999999999999</v>
      </c>
      <c r="F13" s="5">
        <v>17.074999999999999</v>
      </c>
      <c r="G13" s="76">
        <v>20.898</v>
      </c>
      <c r="H13" s="5">
        <v>64.55</v>
      </c>
      <c r="I13" s="5">
        <v>6.0830000000000002</v>
      </c>
      <c r="J13" s="5">
        <v>9.7330000000000005</v>
      </c>
      <c r="K13" s="61">
        <v>46.634999999999998</v>
      </c>
      <c r="L13" s="5">
        <v>15.076000000000001</v>
      </c>
      <c r="M13" s="5">
        <v>10.561999999999999</v>
      </c>
      <c r="N13" s="5">
        <v>23.594000000000001</v>
      </c>
      <c r="O13" s="5">
        <v>20.359000000000002</v>
      </c>
      <c r="P13" s="5">
        <v>57.57</v>
      </c>
      <c r="Q13" s="61">
        <v>16.398</v>
      </c>
      <c r="R13" s="61">
        <v>83.224000000000004</v>
      </c>
      <c r="S13" s="61">
        <v>119.298</v>
      </c>
      <c r="T13" s="61">
        <v>109.709</v>
      </c>
      <c r="U13" s="61">
        <v>185.964</v>
      </c>
      <c r="V13" s="61">
        <v>135.41800000000001</v>
      </c>
      <c r="W13" s="61">
        <v>57.518999999999998</v>
      </c>
      <c r="X13" s="61">
        <v>41.365000000000002</v>
      </c>
      <c r="Y13" s="61">
        <v>50.435000000000002</v>
      </c>
      <c r="Z13" s="61">
        <v>32.887999999999998</v>
      </c>
      <c r="AA13" s="61">
        <v>29.562999999999999</v>
      </c>
      <c r="AB13" s="61">
        <v>13.984</v>
      </c>
      <c r="AC13" s="61">
        <v>11.734999999999999</v>
      </c>
      <c r="AD13" s="61">
        <v>41.756</v>
      </c>
      <c r="AE13" s="61">
        <v>36.351999999999997</v>
      </c>
      <c r="AF13" s="61">
        <v>60.220999999999997</v>
      </c>
      <c r="AG13" s="77">
        <v>80.846000000000004</v>
      </c>
      <c r="AH13" s="61">
        <v>5.0110000000000001</v>
      </c>
      <c r="AK13" s="78">
        <v>35.113999999999997</v>
      </c>
      <c r="AL13" s="61">
        <v>10.516999999999999</v>
      </c>
      <c r="AM13" s="73">
        <v>36.83</v>
      </c>
      <c r="AN13" s="61">
        <v>54.063000000000002</v>
      </c>
      <c r="AO13" s="61">
        <v>21.274000000000001</v>
      </c>
      <c r="AP13" s="61">
        <v>2.5960000000000001</v>
      </c>
      <c r="AQ13" s="62">
        <v>1.573</v>
      </c>
    </row>
    <row r="14" spans="1:88" ht="16.5" customHeight="1" x14ac:dyDescent="0.3">
      <c r="A14" s="67" t="s">
        <v>10</v>
      </c>
      <c r="B14" s="81" t="s">
        <v>241</v>
      </c>
      <c r="C14" s="5">
        <f>C12/(C11*C11)</f>
        <v>0.14725788772115364</v>
      </c>
      <c r="D14" s="5">
        <f t="shared" ref="D14:AK14" si="3">D12/(D11*D11)</f>
        <v>0.16896738400220346</v>
      </c>
      <c r="E14" s="5">
        <f t="shared" si="3"/>
        <v>0.13787019481352225</v>
      </c>
      <c r="F14" s="5">
        <f t="shared" si="3"/>
        <v>0.23270352426786137</v>
      </c>
      <c r="G14" s="5">
        <f t="shared" si="3"/>
        <v>0.1179655032832574</v>
      </c>
      <c r="H14" s="5">
        <f t="shared" si="3"/>
        <v>0.1150482511991585</v>
      </c>
      <c r="I14" s="5">
        <f t="shared" si="3"/>
        <v>0.13862023058794215</v>
      </c>
      <c r="J14" s="5">
        <f t="shared" si="3"/>
        <v>0.25995524610483062</v>
      </c>
      <c r="K14" s="61">
        <f t="shared" si="3"/>
        <v>9.2029787476042985E-2</v>
      </c>
      <c r="L14" s="5">
        <f t="shared" si="3"/>
        <v>0.1199372696676997</v>
      </c>
      <c r="M14" s="5">
        <f t="shared" si="3"/>
        <v>0.20675441281501886</v>
      </c>
      <c r="N14" s="5">
        <f t="shared" si="3"/>
        <v>0.23501933373448305</v>
      </c>
      <c r="O14" s="5">
        <f t="shared" si="3"/>
        <v>0.33418963934767443</v>
      </c>
      <c r="P14" s="5">
        <f t="shared" si="3"/>
        <v>0.12938288391784217</v>
      </c>
      <c r="Q14" s="61">
        <f t="shared" si="3"/>
        <v>0.13678139482819279</v>
      </c>
      <c r="R14" s="61">
        <f t="shared" si="3"/>
        <v>0.14371823520419608</v>
      </c>
      <c r="S14" s="61">
        <f t="shared" si="3"/>
        <v>0.122615246133938</v>
      </c>
      <c r="T14" s="61">
        <f t="shared" si="3"/>
        <v>8.9563787796689248E-2</v>
      </c>
      <c r="U14" s="61">
        <f t="shared" si="3"/>
        <v>0.20835761225429997</v>
      </c>
      <c r="V14" s="61">
        <f t="shared" si="3"/>
        <v>0.12830029737197446</v>
      </c>
      <c r="W14" s="61">
        <f t="shared" si="3"/>
        <v>7.2571097879398569E-2</v>
      </c>
      <c r="X14" s="61">
        <f t="shared" si="3"/>
        <v>0.14076183121007554</v>
      </c>
      <c r="Y14" s="61">
        <f t="shared" si="3"/>
        <v>0.16078963389761403</v>
      </c>
      <c r="Z14" s="61">
        <f t="shared" si="3"/>
        <v>0.13473000883823047</v>
      </c>
      <c r="AA14" s="61">
        <f t="shared" si="3"/>
        <v>0.1595523629489603</v>
      </c>
      <c r="AB14" s="61">
        <f t="shared" si="3"/>
        <v>0.16223747541500039</v>
      </c>
      <c r="AC14" s="61">
        <f t="shared" si="3"/>
        <v>0.17402360768713118</v>
      </c>
      <c r="AD14" s="61">
        <f t="shared" si="3"/>
        <v>0.16621868746570537</v>
      </c>
      <c r="AE14" s="61">
        <f t="shared" si="3"/>
        <v>0.1005272758102141</v>
      </c>
      <c r="AF14" s="61">
        <f t="shared" si="3"/>
        <v>0.14994517482426936</v>
      </c>
      <c r="AG14" s="77">
        <f t="shared" si="3"/>
        <v>7.8322470538006561E-2</v>
      </c>
      <c r="AH14" s="61">
        <f t="shared" si="3"/>
        <v>0.1791426604655468</v>
      </c>
      <c r="AK14" s="78">
        <f t="shared" si="3"/>
        <v>4.3206699977061225E-2</v>
      </c>
      <c r="AL14" s="61">
        <f>AL12/(AL11*AL11)</f>
        <v>0.24727880525131574</v>
      </c>
      <c r="AM14" s="61">
        <f>AM12/(AM11*AM11)</f>
        <v>7.2292798540306819E-2</v>
      </c>
      <c r="AN14" s="61">
        <f>AN12/(AN11*AN11)</f>
        <v>0.19211841123476825</v>
      </c>
      <c r="AO14" s="61">
        <f>AO12/(AO11*AO11)</f>
        <v>0.34360905866872632</v>
      </c>
      <c r="AP14" s="61">
        <f t="shared" ref="AP14:AQ14" si="4">AP12/(AP11*AP11)</f>
        <v>0.1975872689554917</v>
      </c>
      <c r="AQ14" s="62">
        <f t="shared" si="4"/>
        <v>0.21745598949025097</v>
      </c>
    </row>
    <row r="15" spans="1:88" s="82" customFormat="1" ht="15" customHeight="1" x14ac:dyDescent="0.25">
      <c r="A15" s="67" t="s">
        <v>11</v>
      </c>
      <c r="B15" s="81" t="s">
        <v>242</v>
      </c>
      <c r="C15" s="5">
        <f>((2/C11)*SQRT(((C12)/PI())))</f>
        <v>0.43300642711251225</v>
      </c>
      <c r="D15" s="5">
        <f t="shared" ref="D15:AQ15" si="5">((2/D11)*SQRT(((D12)/PI())))</f>
        <v>0.46382750574115045</v>
      </c>
      <c r="E15" s="5">
        <f t="shared" si="5"/>
        <v>0.41897706867669654</v>
      </c>
      <c r="F15" s="5">
        <f t="shared" si="5"/>
        <v>0.5443228171747716</v>
      </c>
      <c r="G15" s="5">
        <f t="shared" si="5"/>
        <v>0.38755431063894646</v>
      </c>
      <c r="H15" s="5">
        <f t="shared" si="5"/>
        <v>0.38273226017595274</v>
      </c>
      <c r="I15" s="5">
        <f t="shared" si="5"/>
        <v>0.42011517383317015</v>
      </c>
      <c r="J15" s="5">
        <f t="shared" si="5"/>
        <v>0.57531321834460891</v>
      </c>
      <c r="K15" s="61">
        <f t="shared" si="5"/>
        <v>0.34230974965383432</v>
      </c>
      <c r="L15" s="5">
        <f t="shared" si="5"/>
        <v>0.39077982884033352</v>
      </c>
      <c r="M15" s="5">
        <f t="shared" si="5"/>
        <v>0.51307688940799168</v>
      </c>
      <c r="N15" s="5">
        <f t="shared" si="5"/>
        <v>0.54702459678524007</v>
      </c>
      <c r="O15" s="5">
        <f t="shared" si="5"/>
        <v>0.65230626568985317</v>
      </c>
      <c r="P15" s="5">
        <f t="shared" si="5"/>
        <v>0.40587609465953495</v>
      </c>
      <c r="Q15" s="61">
        <f t="shared" si="5"/>
        <v>0.41731939911689797</v>
      </c>
      <c r="R15" s="61">
        <f t="shared" si="5"/>
        <v>0.42777066327827068</v>
      </c>
      <c r="S15" s="61">
        <f t="shared" si="5"/>
        <v>0.39511843814882286</v>
      </c>
      <c r="T15" s="61">
        <f t="shared" si="5"/>
        <v>0.33769239908386056</v>
      </c>
      <c r="U15" s="61">
        <f t="shared" si="5"/>
        <v>0.51506227911658464</v>
      </c>
      <c r="V15" s="61">
        <f t="shared" si="5"/>
        <v>0.4041744823900672</v>
      </c>
      <c r="W15" s="61">
        <f t="shared" si="5"/>
        <v>0.30397432724639156</v>
      </c>
      <c r="X15" s="61">
        <f t="shared" si="5"/>
        <v>0.4233480009235952</v>
      </c>
      <c r="Y15" s="61">
        <f t="shared" si="5"/>
        <v>0.45246405411030344</v>
      </c>
      <c r="Z15" s="61">
        <f t="shared" si="5"/>
        <v>0.41417819246714688</v>
      </c>
      <c r="AA15" s="61">
        <f t="shared" si="5"/>
        <v>0.45071984420763384</v>
      </c>
      <c r="AB15" s="61">
        <f t="shared" si="5"/>
        <v>0.45449661091847232</v>
      </c>
      <c r="AC15" s="61">
        <f t="shared" si="5"/>
        <v>0.47071619796299075</v>
      </c>
      <c r="AD15" s="61">
        <f t="shared" si="5"/>
        <v>0.46003935261595941</v>
      </c>
      <c r="AE15" s="61">
        <f t="shared" si="5"/>
        <v>0.35776431192345487</v>
      </c>
      <c r="AF15" s="61">
        <f t="shared" si="5"/>
        <v>0.43693949939149146</v>
      </c>
      <c r="AG15" s="77">
        <f t="shared" si="5"/>
        <v>0.31578990916485072</v>
      </c>
      <c r="AH15" s="61">
        <f t="shared" si="5"/>
        <v>0.47758927903984466</v>
      </c>
      <c r="AI15" s="63"/>
      <c r="AJ15" s="63"/>
      <c r="AK15" s="78">
        <f t="shared" si="5"/>
        <v>0.23454739181730885</v>
      </c>
      <c r="AL15" s="61">
        <f>((2/AL11)*SQRT(((AL12)/PI())))</f>
        <v>0.56111064276204936</v>
      </c>
      <c r="AM15" s="61">
        <f>((2/AM11)*SQRT(((AM12)/PI())))</f>
        <v>0.30339091927922152</v>
      </c>
      <c r="AN15" s="61">
        <f>((2/AN11)*SQRT(((AN12)/PI())))</f>
        <v>0.49458341910723125</v>
      </c>
      <c r="AO15" s="61">
        <f>((2/AO11)*SQRT(((AO12)/PI())))</f>
        <v>0.66143528891815795</v>
      </c>
      <c r="AP15" s="61">
        <f t="shared" si="5"/>
        <v>0.50157344862976383</v>
      </c>
      <c r="AQ15" s="62">
        <f t="shared" si="5"/>
        <v>0.52618776597190242</v>
      </c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</row>
    <row r="16" spans="1:88" s="82" customFormat="1" ht="15" customHeight="1" x14ac:dyDescent="0.25">
      <c r="A16" s="67" t="s">
        <v>12</v>
      </c>
      <c r="B16" s="81" t="s">
        <v>243</v>
      </c>
      <c r="C16" s="5">
        <f t="shared" ref="C16:AH16" si="6">(4*PI()*C12)/(C13*C13)</f>
        <v>0.41587556654291952</v>
      </c>
      <c r="D16" s="5">
        <f t="shared" si="6"/>
        <v>0.49731476651940271</v>
      </c>
      <c r="E16" s="5">
        <f t="shared" si="6"/>
        <v>0.32580521381723204</v>
      </c>
      <c r="F16" s="5">
        <f t="shared" si="6"/>
        <v>0.51979936799083071</v>
      </c>
      <c r="G16" s="5">
        <f t="shared" si="6"/>
        <v>0.30782437608790519</v>
      </c>
      <c r="H16" s="5">
        <f t="shared" si="6"/>
        <v>0.36743952740322489</v>
      </c>
      <c r="I16" s="5">
        <f t="shared" si="6"/>
        <v>0.45269362694736548</v>
      </c>
      <c r="J16" s="5">
        <f t="shared" si="6"/>
        <v>0.61351919418526202</v>
      </c>
      <c r="K16" s="61">
        <f t="shared" si="6"/>
        <v>0.27427538636957555</v>
      </c>
      <c r="L16" s="5">
        <f t="shared" si="6"/>
        <v>0.3822118637862536</v>
      </c>
      <c r="M16" s="5">
        <f t="shared" si="6"/>
        <v>0.57066695252956512</v>
      </c>
      <c r="N16" s="5">
        <f t="shared" si="6"/>
        <v>0.56229342661757997</v>
      </c>
      <c r="O16" s="5">
        <f t="shared" si="6"/>
        <v>0.69160853184566218</v>
      </c>
      <c r="P16" s="5">
        <f t="shared" si="6"/>
        <v>0.3832011288042444</v>
      </c>
      <c r="Q16" s="61">
        <f t="shared" si="6"/>
        <v>0.39471095206904178</v>
      </c>
      <c r="R16" s="61">
        <f t="shared" si="6"/>
        <v>0.53350114241400559</v>
      </c>
      <c r="S16" s="61">
        <f t="shared" si="6"/>
        <v>0.26417344542318094</v>
      </c>
      <c r="T16" s="61">
        <f t="shared" si="6"/>
        <v>0.20563278695719656</v>
      </c>
      <c r="U16" s="61">
        <f t="shared" si="6"/>
        <v>0.3088361365580658</v>
      </c>
      <c r="V16" s="61">
        <f t="shared" si="6"/>
        <v>0.3317658094929839</v>
      </c>
      <c r="W16" s="61">
        <f t="shared" si="6"/>
        <v>0.21663121790680226</v>
      </c>
      <c r="X16" s="61">
        <f t="shared" si="6"/>
        <v>0.3800617474512592</v>
      </c>
      <c r="Y16" s="61">
        <f t="shared" si="6"/>
        <v>0.43669520864007805</v>
      </c>
      <c r="Z16" s="61">
        <f t="shared" si="6"/>
        <v>0.34462756241225406</v>
      </c>
      <c r="AA16" s="61">
        <f t="shared" si="6"/>
        <v>0.47405835416876635</v>
      </c>
      <c r="AB16" s="61">
        <f t="shared" si="6"/>
        <v>0.47867969728951359</v>
      </c>
      <c r="AC16" s="61">
        <f t="shared" si="6"/>
        <v>0.46100646733924472</v>
      </c>
      <c r="AD16" s="61">
        <f t="shared" si="6"/>
        <v>0.41677604429813436</v>
      </c>
      <c r="AE16" s="61">
        <f t="shared" si="6"/>
        <v>0.31480878039423071</v>
      </c>
      <c r="AF16" s="61">
        <f t="shared" si="6"/>
        <v>0.4006227745892566</v>
      </c>
      <c r="AG16" s="77">
        <f t="shared" si="6"/>
        <v>0.23624733792040825</v>
      </c>
      <c r="AH16" s="61">
        <f t="shared" si="6"/>
        <v>0.49594636675904269</v>
      </c>
      <c r="AI16" s="63"/>
      <c r="AJ16" s="63"/>
      <c r="AK16" s="78">
        <f t="shared" ref="AK16:AQ16" si="7">(4*PI()*AK12)/(AK13*AK13)</f>
        <v>0.11415792117884596</v>
      </c>
      <c r="AL16" s="61">
        <f t="shared" si="7"/>
        <v>0.62271011214552618</v>
      </c>
      <c r="AM16" s="61">
        <f t="shared" si="7"/>
        <v>0.23023310535918765</v>
      </c>
      <c r="AN16" s="61">
        <f t="shared" si="7"/>
        <v>0.29903305938670416</v>
      </c>
      <c r="AO16" s="61">
        <f t="shared" si="7"/>
        <v>0.57347663320263942</v>
      </c>
      <c r="AP16" s="61">
        <f t="shared" si="7"/>
        <v>0.49320351618022051</v>
      </c>
      <c r="AQ16" s="62">
        <f t="shared" si="7"/>
        <v>0.59014474849081744</v>
      </c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</row>
    <row r="17" spans="1:43" ht="30" customHeight="1" x14ac:dyDescent="0.25">
      <c r="A17" s="67" t="s">
        <v>13</v>
      </c>
      <c r="B17" s="80" t="s">
        <v>244</v>
      </c>
      <c r="C17" s="5">
        <f t="shared" ref="C17:AH17" si="8">0.2841*(C13/SQRT(C12))</f>
        <v>1.5616886824440861</v>
      </c>
      <c r="D17" s="5">
        <f t="shared" si="8"/>
        <v>1.4281061466206137</v>
      </c>
      <c r="E17" s="5">
        <f t="shared" si="8"/>
        <v>1.764400412911983</v>
      </c>
      <c r="F17" s="5">
        <f t="shared" si="8"/>
        <v>1.3968774038361234</v>
      </c>
      <c r="G17" s="5">
        <f t="shared" si="8"/>
        <v>1.8152007477752434</v>
      </c>
      <c r="H17" s="5">
        <f t="shared" si="8"/>
        <v>1.6614345168013887</v>
      </c>
      <c r="I17" s="5">
        <f t="shared" si="8"/>
        <v>1.4968351582100754</v>
      </c>
      <c r="J17" s="5">
        <f t="shared" si="8"/>
        <v>1.2857664476342792</v>
      </c>
      <c r="K17" s="61">
        <f t="shared" si="8"/>
        <v>1.9230153370413936</v>
      </c>
      <c r="L17" s="5">
        <f t="shared" si="8"/>
        <v>1.629011251837396</v>
      </c>
      <c r="M17" s="5">
        <f t="shared" si="8"/>
        <v>1.3331677648423299</v>
      </c>
      <c r="N17" s="5">
        <f t="shared" si="8"/>
        <v>1.343057673395289</v>
      </c>
      <c r="O17" s="5">
        <f t="shared" si="8"/>
        <v>1.2110051627733847</v>
      </c>
      <c r="P17" s="5">
        <f t="shared" si="8"/>
        <v>1.6269071801907593</v>
      </c>
      <c r="Q17" s="61">
        <f t="shared" si="8"/>
        <v>1.6030112758120829</v>
      </c>
      <c r="R17" s="61">
        <f t="shared" si="8"/>
        <v>1.3788229036367396</v>
      </c>
      <c r="S17" s="61">
        <f t="shared" si="8"/>
        <v>1.9594382676404531</v>
      </c>
      <c r="T17" s="61">
        <f t="shared" si="8"/>
        <v>2.2209050158351782</v>
      </c>
      <c r="U17" s="61">
        <f t="shared" si="8"/>
        <v>1.812224970710677</v>
      </c>
      <c r="V17" s="61">
        <f t="shared" si="8"/>
        <v>1.7484787241616147</v>
      </c>
      <c r="W17" s="61">
        <f t="shared" si="8"/>
        <v>2.1637926690467952</v>
      </c>
      <c r="X17" s="61">
        <f t="shared" si="8"/>
        <v>1.633612640876988</v>
      </c>
      <c r="Y17" s="61">
        <f t="shared" si="8"/>
        <v>1.5240069665930289</v>
      </c>
      <c r="Z17" s="61">
        <f t="shared" si="8"/>
        <v>1.7155412363075446</v>
      </c>
      <c r="AA17" s="61">
        <f t="shared" si="8"/>
        <v>1.4627168472615439</v>
      </c>
      <c r="AB17" s="61">
        <f t="shared" si="8"/>
        <v>1.4556389297248875</v>
      </c>
      <c r="AC17" s="61">
        <f t="shared" si="8"/>
        <v>1.4832783463356716</v>
      </c>
      <c r="AD17" s="61">
        <f t="shared" si="8"/>
        <v>1.5600006939579969</v>
      </c>
      <c r="AE17" s="61">
        <f t="shared" si="8"/>
        <v>1.794951619744243</v>
      </c>
      <c r="AF17" s="61">
        <f t="shared" si="8"/>
        <v>1.5911398345081396</v>
      </c>
      <c r="AG17" s="77">
        <f t="shared" si="8"/>
        <v>2.0720140882641744</v>
      </c>
      <c r="AH17" s="61">
        <f t="shared" si="8"/>
        <v>1.4300749824568821</v>
      </c>
      <c r="AK17" s="78">
        <f t="shared" ref="AK17:AQ17" si="9">0.2841*(AK13/SQRT(AK12))</f>
        <v>2.9807334405076049</v>
      </c>
      <c r="AL17" s="61">
        <f t="shared" si="9"/>
        <v>1.2762425108429729</v>
      </c>
      <c r="AM17" s="61">
        <f t="shared" si="9"/>
        <v>2.0989025738088132</v>
      </c>
      <c r="AN17" s="61">
        <f t="shared" si="9"/>
        <v>1.8416901429525836</v>
      </c>
      <c r="AO17" s="61">
        <f t="shared" si="9"/>
        <v>1.3298979062681198</v>
      </c>
      <c r="AP17" s="61">
        <f t="shared" si="9"/>
        <v>1.4340460040090122</v>
      </c>
      <c r="AQ17" s="62">
        <f t="shared" si="9"/>
        <v>1.3109824936190586</v>
      </c>
    </row>
    <row r="18" spans="1:43" ht="15" customHeight="1" x14ac:dyDescent="0.25">
      <c r="A18" s="67" t="s">
        <v>14</v>
      </c>
      <c r="B18" s="81" t="s">
        <v>245</v>
      </c>
      <c r="C18" s="5">
        <f t="shared" ref="C18:AH18" si="10">C48/C13</f>
        <v>0.16059097478721696</v>
      </c>
      <c r="D18" s="5">
        <f t="shared" si="10"/>
        <v>0.10801468999783971</v>
      </c>
      <c r="E18" s="5">
        <f t="shared" si="10"/>
        <v>0.18930231579832993</v>
      </c>
      <c r="F18" s="5">
        <f t="shared" si="10"/>
        <v>1.4641288433382138</v>
      </c>
      <c r="G18" s="5">
        <f t="shared" si="10"/>
        <v>0.1435544071202986</v>
      </c>
      <c r="H18" s="5">
        <f t="shared" si="10"/>
        <v>0.34082106893880715</v>
      </c>
      <c r="I18" s="5">
        <f t="shared" si="10"/>
        <v>0.98635541673516358</v>
      </c>
      <c r="J18" s="5">
        <f t="shared" si="10"/>
        <v>0.82194595705332374</v>
      </c>
      <c r="K18" s="61">
        <f t="shared" si="10"/>
        <v>0.15010185483006327</v>
      </c>
      <c r="L18" s="5">
        <f t="shared" si="10"/>
        <v>0.79596710002653226</v>
      </c>
      <c r="M18" s="5">
        <f t="shared" si="10"/>
        <v>0.75743230448778642</v>
      </c>
      <c r="N18" s="5">
        <f t="shared" si="10"/>
        <v>1.6529626176146477</v>
      </c>
      <c r="O18" s="5">
        <f t="shared" si="10"/>
        <v>2.2594429981826218</v>
      </c>
      <c r="P18" s="5">
        <f t="shared" si="10"/>
        <v>0.20844189682126107</v>
      </c>
      <c r="Q18" s="61">
        <f t="shared" si="10"/>
        <v>0.97572874740822058</v>
      </c>
      <c r="R18" s="61">
        <f t="shared" si="10"/>
        <v>1.7422858790733442</v>
      </c>
      <c r="S18" s="61">
        <f t="shared" si="10"/>
        <v>0.77117805830776709</v>
      </c>
      <c r="T18" s="61">
        <f t="shared" si="10"/>
        <v>0.32814080886709385</v>
      </c>
      <c r="U18" s="61">
        <f t="shared" si="10"/>
        <v>0.48934202318728354</v>
      </c>
      <c r="V18" s="61">
        <f t="shared" si="10"/>
        <v>0.67199338344976289</v>
      </c>
      <c r="W18" s="61">
        <f t="shared" si="10"/>
        <v>0.17385559554234253</v>
      </c>
      <c r="X18" s="61">
        <f t="shared" si="10"/>
        <v>0.16922519037833916</v>
      </c>
      <c r="Y18" s="61">
        <f t="shared" si="10"/>
        <v>0.27758501040943789</v>
      </c>
      <c r="Z18" s="61">
        <f t="shared" si="10"/>
        <v>0.18243736317197762</v>
      </c>
      <c r="AA18" s="61">
        <f t="shared" si="10"/>
        <v>0.27060853093393772</v>
      </c>
      <c r="AB18" s="61">
        <f t="shared" si="10"/>
        <v>0.14302059496567507</v>
      </c>
      <c r="AC18" s="61">
        <f t="shared" si="10"/>
        <v>0.1704303365999148</v>
      </c>
      <c r="AD18" s="61">
        <f t="shared" si="10"/>
        <v>0.26343519494204426</v>
      </c>
      <c r="AE18" s="61">
        <f t="shared" si="10"/>
        <v>0.13754401408450706</v>
      </c>
      <c r="AF18" s="61">
        <f t="shared" si="10"/>
        <v>0.43174307965659819</v>
      </c>
      <c r="AG18" s="77">
        <f t="shared" si="10"/>
        <v>0.32159908962719241</v>
      </c>
      <c r="AH18" s="61">
        <f t="shared" si="10"/>
        <v>0.59868289762522453</v>
      </c>
      <c r="AK18" s="78">
        <f t="shared" ref="AK18:AQ18" si="11">AK48/AK13</f>
        <v>5.6957338953124118E-2</v>
      </c>
      <c r="AL18" s="61">
        <f t="shared" si="11"/>
        <v>0.76067319577826376</v>
      </c>
      <c r="AM18" s="61">
        <f t="shared" si="11"/>
        <v>0.57018734727124631</v>
      </c>
      <c r="AN18" s="61">
        <f t="shared" si="11"/>
        <v>1.5907367330706768</v>
      </c>
      <c r="AO18" s="61">
        <f t="shared" si="11"/>
        <v>1.6922064491868007</v>
      </c>
      <c r="AP18" s="61">
        <f t="shared" si="11"/>
        <v>0</v>
      </c>
      <c r="AQ18" s="62">
        <f t="shared" si="11"/>
        <v>0</v>
      </c>
    </row>
    <row r="19" spans="1:43" ht="15" customHeight="1" x14ac:dyDescent="0.25">
      <c r="A19" s="67" t="s">
        <v>15</v>
      </c>
      <c r="B19" s="80" t="s">
        <v>246</v>
      </c>
      <c r="C19" s="5">
        <f t="shared" ref="C19:AQ19" si="12">C6/C13</f>
        <v>0.3250361329693271</v>
      </c>
      <c r="D19" s="5">
        <f t="shared" si="12"/>
        <v>0.32388204795852238</v>
      </c>
      <c r="E19" s="5">
        <f t="shared" si="12"/>
        <v>0.3810655617020382</v>
      </c>
      <c r="F19" s="5">
        <f t="shared" si="12"/>
        <v>0.36029282576866767</v>
      </c>
      <c r="G19" s="5">
        <f t="shared" si="12"/>
        <v>0.35170829744473153</v>
      </c>
      <c r="H19" s="5">
        <f t="shared" si="12"/>
        <v>0.46763749031758328</v>
      </c>
      <c r="I19" s="5">
        <f t="shared" si="12"/>
        <v>0.4234752589182969</v>
      </c>
      <c r="J19" s="5">
        <f t="shared" si="12"/>
        <v>0.36330011301756909</v>
      </c>
      <c r="K19" s="61">
        <f t="shared" si="12"/>
        <v>0.42581751903077092</v>
      </c>
      <c r="L19" s="5">
        <f t="shared" si="12"/>
        <v>0.44932342796497743</v>
      </c>
      <c r="M19" s="5">
        <f t="shared" si="12"/>
        <v>0.40314334406362434</v>
      </c>
      <c r="N19" s="5">
        <f t="shared" si="12"/>
        <v>0.41828430957022966</v>
      </c>
      <c r="O19" s="5">
        <f t="shared" si="12"/>
        <v>0.36804361707353012</v>
      </c>
      <c r="P19" s="5">
        <f t="shared" si="12"/>
        <v>0.43423658155289213</v>
      </c>
      <c r="Q19" s="61">
        <f t="shared" si="12"/>
        <v>0.41730698865715332</v>
      </c>
      <c r="R19" s="61">
        <f t="shared" si="12"/>
        <v>0.51045371527444006</v>
      </c>
      <c r="S19" s="61">
        <f t="shared" si="12"/>
        <v>0.39184227732233567</v>
      </c>
      <c r="T19" s="61">
        <f t="shared" si="12"/>
        <v>0.40066904264919012</v>
      </c>
      <c r="U19" s="61">
        <f t="shared" si="12"/>
        <v>0.3289238777397776</v>
      </c>
      <c r="V19" s="61">
        <f t="shared" si="12"/>
        <v>0.43374588311745854</v>
      </c>
      <c r="W19" s="61">
        <f t="shared" si="12"/>
        <v>0.48104104730610758</v>
      </c>
      <c r="X19" s="61">
        <f t="shared" si="12"/>
        <v>0.39690559651879603</v>
      </c>
      <c r="Y19" s="61">
        <f t="shared" si="12"/>
        <v>0.42416972340636461</v>
      </c>
      <c r="Z19" s="61">
        <f t="shared" si="12"/>
        <v>0.34258696180977866</v>
      </c>
      <c r="AA19" s="61">
        <f t="shared" si="12"/>
        <v>0.40209045090146472</v>
      </c>
      <c r="AB19" s="61">
        <f t="shared" si="12"/>
        <v>0.33338100686498856</v>
      </c>
      <c r="AC19" s="61">
        <f t="shared" si="12"/>
        <v>0.31691521090754154</v>
      </c>
      <c r="AD19" s="61">
        <f t="shared" si="12"/>
        <v>0.39381166778427051</v>
      </c>
      <c r="AE19" s="61">
        <f t="shared" si="12"/>
        <v>0.42333296654929581</v>
      </c>
      <c r="AF19" s="61">
        <f t="shared" si="12"/>
        <v>0.42564886003221469</v>
      </c>
      <c r="AG19" s="77">
        <f t="shared" si="12"/>
        <v>0.45705415233901492</v>
      </c>
      <c r="AH19" s="61">
        <f t="shared" si="12"/>
        <v>0.32328876471762125</v>
      </c>
      <c r="AK19" s="78">
        <f t="shared" si="12"/>
        <v>0.3603406048869397</v>
      </c>
      <c r="AL19" s="61">
        <f>AL6/AL13</f>
        <v>0.37757915755443572</v>
      </c>
      <c r="AM19" s="61">
        <f>AM6/AM13</f>
        <v>0.47257670377409727</v>
      </c>
      <c r="AN19" s="61">
        <f>AN6/AN13</f>
        <v>0.30621682111610526</v>
      </c>
      <c r="AO19" s="61">
        <f>AO6/AO13</f>
        <v>0.34224875434803043</v>
      </c>
      <c r="AP19" s="61">
        <f t="shared" si="12"/>
        <v>0.38366718027734975</v>
      </c>
      <c r="AQ19" s="62">
        <f t="shared" si="12"/>
        <v>0.23712650985378259</v>
      </c>
    </row>
    <row r="20" spans="1:43" ht="15" customHeight="1" x14ac:dyDescent="0.25">
      <c r="A20" s="67" t="s">
        <v>16</v>
      </c>
      <c r="B20" s="80" t="s">
        <v>247</v>
      </c>
      <c r="C20" s="5">
        <f t="shared" ref="C20:AQ20" si="13">C6/C11</f>
        <v>0.68563685636856375</v>
      </c>
      <c r="D20" s="5">
        <f t="shared" si="13"/>
        <v>0.66923334449280214</v>
      </c>
      <c r="E20" s="5">
        <f t="shared" si="13"/>
        <v>0.87874084493379245</v>
      </c>
      <c r="F20" s="5">
        <f t="shared" si="13"/>
        <v>0.85456313376857895</v>
      </c>
      <c r="G20" s="5">
        <f t="shared" si="13"/>
        <v>0.77181560432636775</v>
      </c>
      <c r="H20" s="5">
        <f t="shared" si="13"/>
        <v>0.92760125376436597</v>
      </c>
      <c r="I20" s="5">
        <f t="shared" si="13"/>
        <v>0.83069977426636576</v>
      </c>
      <c r="J20" s="5">
        <f t="shared" si="13"/>
        <v>0.83831199620673302</v>
      </c>
      <c r="K20" s="61">
        <f t="shared" si="13"/>
        <v>0.87437805468715613</v>
      </c>
      <c r="L20" s="5">
        <f t="shared" si="13"/>
        <v>0.89225500526870394</v>
      </c>
      <c r="M20" s="5">
        <f t="shared" si="13"/>
        <v>0.86020202020202019</v>
      </c>
      <c r="N20" s="5">
        <f t="shared" si="13"/>
        <v>0.95862068965517244</v>
      </c>
      <c r="O20" s="5">
        <f t="shared" si="13"/>
        <v>0.90692326313241345</v>
      </c>
      <c r="P20" s="5">
        <f t="shared" si="13"/>
        <v>0.89445060646176955</v>
      </c>
      <c r="Q20" s="61">
        <f t="shared" si="13"/>
        <v>0.87083227284296261</v>
      </c>
      <c r="R20" s="61">
        <f t="shared" si="13"/>
        <v>0.93918157097694166</v>
      </c>
      <c r="S20" s="61">
        <f t="shared" si="13"/>
        <v>0.94633277324533882</v>
      </c>
      <c r="T20" s="61">
        <f t="shared" si="13"/>
        <v>0.93736938627542976</v>
      </c>
      <c r="U20" s="61">
        <f t="shared" si="13"/>
        <v>0.95772530844867532</v>
      </c>
      <c r="V20" s="61">
        <f t="shared" si="13"/>
        <v>0.9561770499275587</v>
      </c>
      <c r="W20" s="61">
        <f t="shared" si="13"/>
        <v>0.98698009559820221</v>
      </c>
      <c r="X20" s="61">
        <f t="shared" si="13"/>
        <v>0.85626369041410244</v>
      </c>
      <c r="Y20" s="61">
        <f t="shared" si="13"/>
        <v>0.91239817460655959</v>
      </c>
      <c r="Z20" s="61">
        <f t="shared" si="13"/>
        <v>0.75933414206766414</v>
      </c>
      <c r="AA20" s="61">
        <f t="shared" si="13"/>
        <v>0.82692173913043476</v>
      </c>
      <c r="AB20" s="61">
        <f t="shared" si="13"/>
        <v>0.68801652892561982</v>
      </c>
      <c r="AC20" s="61">
        <f t="shared" si="13"/>
        <v>0.69023756495916855</v>
      </c>
      <c r="AD20" s="61">
        <f t="shared" si="13"/>
        <v>0.88162127385803124</v>
      </c>
      <c r="AE20" s="61">
        <f t="shared" si="13"/>
        <v>0.84801895630131707</v>
      </c>
      <c r="AF20" s="61">
        <f t="shared" si="13"/>
        <v>0.92311293575338516</v>
      </c>
      <c r="AG20" s="77">
        <f t="shared" si="13"/>
        <v>0.93289403923350755</v>
      </c>
      <c r="AH20" s="61">
        <f t="shared" si="13"/>
        <v>0.68877551020408168</v>
      </c>
      <c r="AK20" s="78">
        <f t="shared" si="13"/>
        <v>0.78585181044655616</v>
      </c>
      <c r="AL20" s="61">
        <f>AL6/AL11</f>
        <v>0.84345794392523366</v>
      </c>
      <c r="AM20" s="61">
        <f>AM6/AM11</f>
        <v>0.93873038131708109</v>
      </c>
      <c r="AN20" s="61">
        <f>AN6/AN11</f>
        <v>0.87007936090818305</v>
      </c>
      <c r="AO20" s="61">
        <f>AO6/AO11</f>
        <v>0.93912034051334958</v>
      </c>
      <c r="AP20" s="61">
        <f t="shared" si="13"/>
        <v>0.86084701815038889</v>
      </c>
      <c r="AQ20" s="62">
        <f t="shared" si="13"/>
        <v>0.51025991792065661</v>
      </c>
    </row>
    <row r="21" spans="1:43" ht="15" x14ac:dyDescent="0.25">
      <c r="A21" s="225" t="s">
        <v>248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8"/>
      <c r="AH21" s="60"/>
      <c r="AI21" s="51"/>
      <c r="AJ21" s="51"/>
      <c r="AK21" s="59"/>
      <c r="AL21" s="83"/>
      <c r="AM21" s="83"/>
      <c r="AN21" s="83"/>
      <c r="AO21" s="83"/>
      <c r="AP21" s="61"/>
      <c r="AQ21" s="62"/>
    </row>
    <row r="22" spans="1:43" ht="15" customHeight="1" x14ac:dyDescent="0.25">
      <c r="A22" s="84" t="s">
        <v>17</v>
      </c>
      <c r="B22" s="81" t="s">
        <v>249</v>
      </c>
      <c r="C22" s="5">
        <f t="shared" ref="C22:AQ22" si="14">C4/C12</f>
        <v>0.58445353594389249</v>
      </c>
      <c r="D22" s="5">
        <f t="shared" si="14"/>
        <v>0.22110849056603774</v>
      </c>
      <c r="E22" s="5">
        <f t="shared" si="14"/>
        <v>0.2047669751822426</v>
      </c>
      <c r="F22" s="5">
        <f t="shared" si="14"/>
        <v>2.570480928689884</v>
      </c>
      <c r="G22" s="5">
        <f t="shared" si="14"/>
        <v>0.3739016638624042</v>
      </c>
      <c r="H22" s="5">
        <f t="shared" si="14"/>
        <v>0.24623668269941068</v>
      </c>
      <c r="I22" s="5">
        <f t="shared" si="14"/>
        <v>6.7516879219804951</v>
      </c>
      <c r="J22" s="5">
        <f t="shared" si="14"/>
        <v>2.3783783783783785</v>
      </c>
      <c r="K22" s="61">
        <f t="shared" si="14"/>
        <v>0.16853459172495153</v>
      </c>
      <c r="L22" s="5">
        <f t="shared" si="14"/>
        <v>2.1698249674526253</v>
      </c>
      <c r="M22" s="5">
        <f t="shared" si="14"/>
        <v>1.7765495459928939</v>
      </c>
      <c r="N22" s="5">
        <f t="shared" si="14"/>
        <v>2.0875988598498534</v>
      </c>
      <c r="O22" s="5">
        <f t="shared" si="14"/>
        <v>2.6301946344029457</v>
      </c>
      <c r="P22" s="5">
        <f t="shared" si="14"/>
        <v>0.16820524998268477</v>
      </c>
      <c r="Q22" s="61">
        <f t="shared" si="14"/>
        <v>2.3679848448969927</v>
      </c>
      <c r="R22" s="61">
        <f t="shared" si="14"/>
        <v>0.58833331632948027</v>
      </c>
      <c r="S22" s="61">
        <f t="shared" si="14"/>
        <v>0.38103005123851474</v>
      </c>
      <c r="T22" s="61">
        <f t="shared" si="14"/>
        <v>0.22847858647914496</v>
      </c>
      <c r="U22" s="61">
        <f t="shared" si="14"/>
        <v>0.12942455489718982</v>
      </c>
      <c r="V22" s="61">
        <f t="shared" si="14"/>
        <v>0.23753263491853663</v>
      </c>
      <c r="W22" s="61">
        <f t="shared" si="14"/>
        <v>0.24546761580811446</v>
      </c>
      <c r="X22" s="61">
        <f t="shared" si="14"/>
        <v>0.15458937198067632</v>
      </c>
      <c r="Y22" s="61">
        <f t="shared" si="14"/>
        <v>0.21494185257251458</v>
      </c>
      <c r="Z22" s="61">
        <f t="shared" si="14"/>
        <v>0.3034082864174224</v>
      </c>
      <c r="AA22" s="61">
        <f t="shared" si="14"/>
        <v>0.33363663936912347</v>
      </c>
      <c r="AB22" s="61">
        <f t="shared" si="14"/>
        <v>0.40273862263391058</v>
      </c>
      <c r="AC22" s="61">
        <f t="shared" si="14"/>
        <v>0.59382422802850365</v>
      </c>
      <c r="AD22" s="61">
        <f t="shared" si="14"/>
        <v>0.25939440053954038</v>
      </c>
      <c r="AE22" s="61">
        <f t="shared" si="14"/>
        <v>0.24165533907264766</v>
      </c>
      <c r="AF22" s="61">
        <f t="shared" si="14"/>
        <v>0.31137289498949117</v>
      </c>
      <c r="AG22" s="77">
        <f t="shared" si="14"/>
        <v>0.26042090528817202</v>
      </c>
      <c r="AH22" s="61">
        <f t="shared" si="14"/>
        <v>4.0363269424823409</v>
      </c>
      <c r="AK22" s="78">
        <f t="shared" si="14"/>
        <v>0.26783322917596641</v>
      </c>
      <c r="AL22" s="61">
        <f>AL4/AL12</f>
        <v>2.0069330414158002</v>
      </c>
      <c r="AM22" s="61">
        <f>AM4/AM12</f>
        <v>1.166908095927893</v>
      </c>
      <c r="AN22" s="61">
        <f>AN4/AN12</f>
        <v>1.5096618357487921</v>
      </c>
      <c r="AO22" s="61">
        <f>AO4/AO12</f>
        <v>2.3724218069139149</v>
      </c>
      <c r="AP22" s="61">
        <f t="shared" si="14"/>
        <v>0</v>
      </c>
      <c r="AQ22" s="62">
        <f t="shared" si="14"/>
        <v>0</v>
      </c>
    </row>
    <row r="23" spans="1:43" ht="30" customHeight="1" x14ac:dyDescent="0.25">
      <c r="A23" s="84" t="s">
        <v>18</v>
      </c>
      <c r="B23" s="80" t="s">
        <v>250</v>
      </c>
      <c r="C23" s="5">
        <f t="shared" ref="C23:AQ23" si="15">C5/C12</f>
        <v>0.9705825053574908</v>
      </c>
      <c r="D23" s="5">
        <f t="shared" si="15"/>
        <v>0.48417600235849056</v>
      </c>
      <c r="E23" s="5">
        <f t="shared" si="15"/>
        <v>0.54353687170666454</v>
      </c>
      <c r="F23" s="5">
        <f t="shared" si="15"/>
        <v>2.1939469320066336</v>
      </c>
      <c r="G23" s="5">
        <f t="shared" si="15"/>
        <v>0.97279865395401011</v>
      </c>
      <c r="H23" s="5">
        <f t="shared" si="15"/>
        <v>0.57696537912241241</v>
      </c>
      <c r="I23" s="5">
        <f t="shared" si="15"/>
        <v>2.6279069767441863</v>
      </c>
      <c r="J23" s="5">
        <f t="shared" si="15"/>
        <v>1.8049729729729731</v>
      </c>
      <c r="K23" s="61">
        <f t="shared" si="15"/>
        <v>0.62825482430268809</v>
      </c>
      <c r="L23" s="5">
        <f t="shared" si="15"/>
        <v>2.2992911905106319</v>
      </c>
      <c r="M23" s="5">
        <f t="shared" si="15"/>
        <v>1.70252664824319</v>
      </c>
      <c r="N23" s="5">
        <f t="shared" si="15"/>
        <v>1.8987916014292023</v>
      </c>
      <c r="O23" s="5">
        <f t="shared" si="15"/>
        <v>2.0476065228826932</v>
      </c>
      <c r="P23" s="5">
        <f t="shared" si="15"/>
        <v>0.62188449246539423</v>
      </c>
      <c r="Q23" s="61">
        <f t="shared" si="15"/>
        <v>2.0169310916410135</v>
      </c>
      <c r="R23" s="61">
        <f t="shared" si="15"/>
        <v>0.98648193680688057</v>
      </c>
      <c r="S23" s="61">
        <f t="shared" si="15"/>
        <v>0.80487584770830478</v>
      </c>
      <c r="T23" s="61">
        <f t="shared" si="15"/>
        <v>0.74592165723134729</v>
      </c>
      <c r="U23" s="61">
        <f t="shared" si="15"/>
        <v>0.51672871201389314</v>
      </c>
      <c r="V23" s="61">
        <f t="shared" si="15"/>
        <v>0.70174989259393894</v>
      </c>
      <c r="W23" s="61">
        <f t="shared" si="15"/>
        <v>0.75973980432724342</v>
      </c>
      <c r="X23" s="61">
        <f t="shared" si="15"/>
        <v>0.69124637681159418</v>
      </c>
      <c r="Y23" s="61">
        <f t="shared" si="15"/>
        <v>0.62083125933300143</v>
      </c>
      <c r="Z23" s="61">
        <f t="shared" si="15"/>
        <v>0.64093314904089271</v>
      </c>
      <c r="AA23" s="61">
        <f t="shared" si="15"/>
        <v>0.63366696997270244</v>
      </c>
      <c r="AB23" s="61">
        <f t="shared" si="15"/>
        <v>0.82118405155054375</v>
      </c>
      <c r="AC23" s="61">
        <f t="shared" si="15"/>
        <v>0.73614410134600161</v>
      </c>
      <c r="AD23" s="61">
        <f t="shared" si="15"/>
        <v>0.66844207723035964</v>
      </c>
      <c r="AE23" s="61">
        <f t="shared" si="15"/>
        <v>0.78338619543875554</v>
      </c>
      <c r="AF23" s="61">
        <f t="shared" si="15"/>
        <v>0.61756489097624045</v>
      </c>
      <c r="AG23" s="77">
        <f t="shared" si="15"/>
        <v>0.79115871026546647</v>
      </c>
      <c r="AH23" s="61">
        <f t="shared" si="15"/>
        <v>2.6912209889001009</v>
      </c>
      <c r="AK23" s="78">
        <f t="shared" si="15"/>
        <v>1.148468886706544</v>
      </c>
      <c r="AL23" s="61">
        <f>AL5/AL12</f>
        <v>1.3081554460864806</v>
      </c>
      <c r="AM23" s="61">
        <f>AM5/AM12</f>
        <v>1.8985594720746821</v>
      </c>
      <c r="AN23" s="61">
        <f>AN5/AN12</f>
        <v>1.7828962502875545</v>
      </c>
      <c r="AO23" s="61">
        <f>AO5/AO12</f>
        <v>2.1662147767986832</v>
      </c>
      <c r="AP23" s="61">
        <f t="shared" si="15"/>
        <v>6.0189035916824194</v>
      </c>
      <c r="AQ23" s="62">
        <f t="shared" si="15"/>
        <v>3.8984509466437181</v>
      </c>
    </row>
    <row r="24" spans="1:43" ht="30" customHeight="1" x14ac:dyDescent="0.25">
      <c r="A24" s="84" t="s">
        <v>19</v>
      </c>
      <c r="B24" s="80" t="s">
        <v>68</v>
      </c>
      <c r="C24" s="5">
        <f>1/C23</f>
        <v>1.0303091128061019</v>
      </c>
      <c r="D24" s="5">
        <f t="shared" ref="D24:AK24" si="16">1/D23</f>
        <v>2.0653646507238212</v>
      </c>
      <c r="E24" s="5">
        <f t="shared" si="16"/>
        <v>1.8398015885473893</v>
      </c>
      <c r="F24" s="5">
        <f t="shared" si="16"/>
        <v>0.45579953890925579</v>
      </c>
      <c r="G24" s="5">
        <f t="shared" si="16"/>
        <v>1.0279619486883829</v>
      </c>
      <c r="H24" s="5">
        <f t="shared" si="16"/>
        <v>1.7332062480439299</v>
      </c>
      <c r="I24" s="5">
        <f t="shared" si="16"/>
        <v>0.38053097345132741</v>
      </c>
      <c r="J24" s="5">
        <f t="shared" si="16"/>
        <v>0.5540249161475802</v>
      </c>
      <c r="K24" s="61">
        <f t="shared" si="16"/>
        <v>1.5917108175172692</v>
      </c>
      <c r="L24" s="5">
        <f t="shared" si="16"/>
        <v>0.43491664045297268</v>
      </c>
      <c r="M24" s="5">
        <f t="shared" si="16"/>
        <v>0.58736231884057966</v>
      </c>
      <c r="N24" s="5">
        <f t="shared" si="16"/>
        <v>0.52665073894750192</v>
      </c>
      <c r="O24" s="5">
        <f t="shared" si="16"/>
        <v>0.48837508028259474</v>
      </c>
      <c r="P24" s="5">
        <f t="shared" si="16"/>
        <v>1.6080156558263858</v>
      </c>
      <c r="Q24" s="61">
        <f t="shared" si="16"/>
        <v>0.49580275902553567</v>
      </c>
      <c r="R24" s="61">
        <f t="shared" si="16"/>
        <v>1.0137033053406692</v>
      </c>
      <c r="S24" s="61">
        <f t="shared" si="16"/>
        <v>1.2424276400481709</v>
      </c>
      <c r="T24" s="61">
        <f t="shared" si="16"/>
        <v>1.3406233621258841</v>
      </c>
      <c r="U24" s="61">
        <f t="shared" si="16"/>
        <v>1.935251470936481</v>
      </c>
      <c r="V24" s="61">
        <f t="shared" si="16"/>
        <v>1.4250091244098568</v>
      </c>
      <c r="W24" s="61">
        <f t="shared" si="16"/>
        <v>1.3162401052364359</v>
      </c>
      <c r="X24" s="61">
        <f t="shared" si="16"/>
        <v>1.4466621938946662</v>
      </c>
      <c r="Y24" s="61">
        <f t="shared" si="16"/>
        <v>1.6107436359991985</v>
      </c>
      <c r="Z24" s="61">
        <f t="shared" si="16"/>
        <v>1.5602251209762255</v>
      </c>
      <c r="AA24" s="61">
        <f t="shared" si="16"/>
        <v>1.5781160252728317</v>
      </c>
      <c r="AB24" s="61">
        <f t="shared" si="16"/>
        <v>1.2177538008827855</v>
      </c>
      <c r="AC24" s="61">
        <f t="shared" si="16"/>
        <v>1.3584296853993008</v>
      </c>
      <c r="AD24" s="61">
        <f t="shared" si="16"/>
        <v>1.4960159362549799</v>
      </c>
      <c r="AE24" s="61">
        <f t="shared" si="16"/>
        <v>1.2765096012955963</v>
      </c>
      <c r="AF24" s="61">
        <f t="shared" si="16"/>
        <v>1.6192630355317155</v>
      </c>
      <c r="AG24" s="77">
        <f t="shared" si="16"/>
        <v>1.2639688940092166</v>
      </c>
      <c r="AH24" s="61">
        <f t="shared" si="16"/>
        <v>0.37157855268091489</v>
      </c>
      <c r="AK24" s="78">
        <f t="shared" si="16"/>
        <v>0.87072450248756228</v>
      </c>
      <c r="AL24" s="61">
        <f>1/AL23</f>
        <v>0.76443514644351462</v>
      </c>
      <c r="AM24" s="61">
        <f>1/AM23</f>
        <v>0.52671513044952634</v>
      </c>
      <c r="AN24" s="61">
        <f>1/AN23</f>
        <v>0.56088513273765361</v>
      </c>
      <c r="AO24" s="61">
        <f>1/AO23</f>
        <v>0.46163474218278533</v>
      </c>
      <c r="AP24" s="61">
        <f t="shared" ref="AP24:AQ24" si="17">1/AP23</f>
        <v>0.16614321608040203</v>
      </c>
      <c r="AQ24" s="62">
        <f t="shared" si="17"/>
        <v>0.25651214128035316</v>
      </c>
    </row>
    <row r="25" spans="1:43" ht="15" customHeight="1" x14ac:dyDescent="0.25">
      <c r="A25" s="84" t="s">
        <v>20</v>
      </c>
      <c r="B25" s="80" t="s">
        <v>251</v>
      </c>
      <c r="C25" s="5">
        <f>C22/C23</f>
        <v>0.60216780409474102</v>
      </c>
      <c r="D25" s="5">
        <f t="shared" ref="D25:AK25" si="18">D22/D23</f>
        <v>0.4566696603899959</v>
      </c>
      <c r="E25" s="5">
        <f t="shared" si="18"/>
        <v>0.37673060622233379</v>
      </c>
      <c r="F25" s="5">
        <f t="shared" si="18"/>
        <v>1.1716240220718848</v>
      </c>
      <c r="G25" s="5">
        <f t="shared" si="18"/>
        <v>0.38435668300182568</v>
      </c>
      <c r="H25" s="5">
        <f t="shared" si="18"/>
        <v>0.42677895695222928</v>
      </c>
      <c r="I25" s="5">
        <f t="shared" si="18"/>
        <v>2.5692263773908075</v>
      </c>
      <c r="J25" s="5">
        <f t="shared" si="18"/>
        <v>1.317680881648299</v>
      </c>
      <c r="K25" s="61">
        <f t="shared" si="18"/>
        <v>0.26825833277446182</v>
      </c>
      <c r="L25" s="5">
        <f t="shared" si="18"/>
        <v>0.94369298521547662</v>
      </c>
      <c r="M25" s="5">
        <f t="shared" si="18"/>
        <v>1.0434782608695652</v>
      </c>
      <c r="N25" s="5">
        <f t="shared" si="18"/>
        <v>1.0994354821658878</v>
      </c>
      <c r="O25" s="5">
        <f t="shared" si="18"/>
        <v>1.2845215157353886</v>
      </c>
      <c r="P25" s="5">
        <f t="shared" si="18"/>
        <v>0.270476675364348</v>
      </c>
      <c r="Q25" s="61">
        <f t="shared" si="18"/>
        <v>1.1740534194305841</v>
      </c>
      <c r="R25" s="61">
        <f t="shared" si="18"/>
        <v>0.59639542740523166</v>
      </c>
      <c r="S25" s="61">
        <f t="shared" si="18"/>
        <v>0.47340226734770147</v>
      </c>
      <c r="T25" s="61">
        <f t="shared" si="18"/>
        <v>0.30630373077944084</v>
      </c>
      <c r="U25" s="61">
        <f t="shared" si="18"/>
        <v>0.25046906024008592</v>
      </c>
      <c r="V25" s="61">
        <f t="shared" si="18"/>
        <v>0.33848617210403004</v>
      </c>
      <c r="W25" s="61">
        <f t="shared" si="18"/>
        <v>0.32309432046340958</v>
      </c>
      <c r="X25" s="61">
        <f t="shared" si="18"/>
        <v>0.22363860002236385</v>
      </c>
      <c r="Y25" s="61">
        <f t="shared" si="18"/>
        <v>0.34621622114105577</v>
      </c>
      <c r="Z25" s="61">
        <f t="shared" si="18"/>
        <v>0.47338523038081215</v>
      </c>
      <c r="AA25" s="61">
        <f t="shared" si="18"/>
        <v>0.52651732720658628</v>
      </c>
      <c r="AB25" s="61">
        <f t="shared" si="18"/>
        <v>0.49043648847474247</v>
      </c>
      <c r="AC25" s="61">
        <f t="shared" si="18"/>
        <v>0.80666845926324293</v>
      </c>
      <c r="AD25" s="61">
        <f t="shared" si="18"/>
        <v>0.38805815698245977</v>
      </c>
      <c r="AE25" s="61">
        <f t="shared" si="18"/>
        <v>0.30847536053057761</v>
      </c>
      <c r="AF25" s="61">
        <f t="shared" si="18"/>
        <v>0.50419461912298158</v>
      </c>
      <c r="AG25" s="77">
        <f t="shared" si="18"/>
        <v>0.32916392363396979</v>
      </c>
      <c r="AH25" s="61">
        <f t="shared" si="18"/>
        <v>1.4998125234345707</v>
      </c>
      <c r="AK25" s="78">
        <f t="shared" si="18"/>
        <v>0.2332089552238806</v>
      </c>
      <c r="AL25" s="61">
        <f>AL22/AL23</f>
        <v>1.5341701534170153</v>
      </c>
      <c r="AM25" s="61">
        <f>AM22/AM23</f>
        <v>0.61462814996926851</v>
      </c>
      <c r="AN25" s="61">
        <f>AN22/AN23</f>
        <v>0.84674687913293112</v>
      </c>
      <c r="AO25" s="61">
        <f>AO22/AO23</f>
        <v>1.0951923291835228</v>
      </c>
      <c r="AP25" s="61">
        <f t="shared" ref="AP25:AQ25" si="19">AP22/AP23</f>
        <v>0</v>
      </c>
      <c r="AQ25" s="62">
        <f t="shared" si="19"/>
        <v>0</v>
      </c>
    </row>
    <row r="26" spans="1:43" ht="15" customHeight="1" x14ac:dyDescent="0.25">
      <c r="A26" s="84" t="s">
        <v>21</v>
      </c>
      <c r="B26" s="80" t="s">
        <v>252</v>
      </c>
      <c r="C26" s="5">
        <f>C22*C23</f>
        <v>0.56726037718146749</v>
      </c>
      <c r="D26" s="5">
        <f t="shared" ref="D26:AK26" si="20">D22*D23</f>
        <v>0.10705542504978417</v>
      </c>
      <c r="E26" s="5">
        <f t="shared" si="20"/>
        <v>0.11129840111939236</v>
      </c>
      <c r="F26" s="5">
        <f t="shared" si="20"/>
        <v>5.639498747280733</v>
      </c>
      <c r="G26" s="5">
        <f t="shared" si="20"/>
        <v>0.36373103531651158</v>
      </c>
      <c r="H26" s="5">
        <f t="shared" si="20"/>
        <v>0.14207004098751067</v>
      </c>
      <c r="I26" s="5">
        <f t="shared" si="20"/>
        <v>17.742807794971998</v>
      </c>
      <c r="J26" s="5">
        <f t="shared" si="20"/>
        <v>4.2929086924762609</v>
      </c>
      <c r="K26" s="61">
        <f t="shared" si="20"/>
        <v>0.1058826703130847</v>
      </c>
      <c r="L26" s="5">
        <f t="shared" si="20"/>
        <v>4.98905943261384</v>
      </c>
      <c r="M26" s="5">
        <f t="shared" si="20"/>
        <v>3.0246229439772425</v>
      </c>
      <c r="N26" s="5">
        <f t="shared" si="20"/>
        <v>3.9639151822360801</v>
      </c>
      <c r="O26" s="5">
        <f t="shared" si="20"/>
        <v>5.3856036898545323</v>
      </c>
      <c r="P26" s="5">
        <f t="shared" si="20"/>
        <v>0.10460423651549668</v>
      </c>
      <c r="Q26" s="61">
        <f t="shared" si="20"/>
        <v>4.7760622582074674</v>
      </c>
      <c r="R26" s="61">
        <f t="shared" si="20"/>
        <v>0.58038018938072078</v>
      </c>
      <c r="S26" s="61">
        <f t="shared" si="20"/>
        <v>0.30668188549293834</v>
      </c>
      <c r="T26" s="61">
        <f t="shared" si="20"/>
        <v>0.1704271258683995</v>
      </c>
      <c r="U26" s="61">
        <f t="shared" si="20"/>
        <v>6.6877383554996297E-2</v>
      </c>
      <c r="V26" s="61">
        <f t="shared" si="20"/>
        <v>0.16668850104163838</v>
      </c>
      <c r="W26" s="61">
        <f t="shared" si="20"/>
        <v>0.18649151840273184</v>
      </c>
      <c r="X26" s="61">
        <f t="shared" si="20"/>
        <v>0.10685934327522228</v>
      </c>
      <c r="Y26" s="61">
        <f t="shared" si="20"/>
        <v>0.13344262101596255</v>
      </c>
      <c r="Z26" s="61">
        <f t="shared" si="20"/>
        <v>0.19446442845861966</v>
      </c>
      <c r="AA26" s="61">
        <f t="shared" si="20"/>
        <v>0.21141451834090771</v>
      </c>
      <c r="AB26" s="61">
        <f t="shared" si="20"/>
        <v>0.33072253385040024</v>
      </c>
      <c r="AC26" s="61">
        <f t="shared" si="20"/>
        <v>0.43714020269952597</v>
      </c>
      <c r="AD26" s="61">
        <f t="shared" si="20"/>
        <v>0.1733901319185743</v>
      </c>
      <c r="AE26" s="61">
        <f t="shared" si="20"/>
        <v>0.1893094566835839</v>
      </c>
      <c r="AF26" s="61">
        <f t="shared" si="20"/>
        <v>0.19229296794714149</v>
      </c>
      <c r="AG26" s="77">
        <f t="shared" si="20"/>
        <v>0.20603426755395537</v>
      </c>
      <c r="AH26" s="61">
        <f t="shared" si="20"/>
        <v>10.862647785671445</v>
      </c>
      <c r="AK26" s="78">
        <f t="shared" si="20"/>
        <v>0.30759813053474083</v>
      </c>
      <c r="AL26" s="61">
        <f>AL22*AL23</f>
        <v>2.6253803880589834</v>
      </c>
      <c r="AM26" s="61">
        <f>AM22*AM23</f>
        <v>2.215444418564533</v>
      </c>
      <c r="AN26" s="61">
        <f>AN22*AN23</f>
        <v>2.6915704261587474</v>
      </c>
      <c r="AO26" s="61">
        <f>AO22*AO23</f>
        <v>5.139175174936355</v>
      </c>
      <c r="AP26" s="61">
        <f t="shared" ref="AP26:AQ26" si="21">AP22*AP23</f>
        <v>0</v>
      </c>
      <c r="AQ26" s="62">
        <f t="shared" si="21"/>
        <v>0</v>
      </c>
    </row>
    <row r="27" spans="1:43" ht="30" customHeight="1" x14ac:dyDescent="0.25">
      <c r="A27" s="84" t="s">
        <v>22</v>
      </c>
      <c r="B27" s="80" t="s">
        <v>253</v>
      </c>
      <c r="C27" s="5">
        <f>C12/(2*C5)</f>
        <v>0.51515455640305097</v>
      </c>
      <c r="D27" s="5">
        <f t="shared" ref="D27:AH27" si="22">D12/(2*D5)</f>
        <v>1.0326823253619106</v>
      </c>
      <c r="E27" s="5">
        <f t="shared" si="22"/>
        <v>0.91990079427369476</v>
      </c>
      <c r="F27" s="5">
        <f t="shared" si="22"/>
        <v>0.22789976945462792</v>
      </c>
      <c r="G27" s="5">
        <f t="shared" si="22"/>
        <v>0.51398097434419143</v>
      </c>
      <c r="H27" s="5">
        <f t="shared" si="22"/>
        <v>0.86660312402196493</v>
      </c>
      <c r="I27" s="5">
        <f t="shared" si="22"/>
        <v>0.19026548672566371</v>
      </c>
      <c r="J27" s="5">
        <f t="shared" si="22"/>
        <v>0.2770124580737901</v>
      </c>
      <c r="K27" s="5">
        <f t="shared" si="22"/>
        <v>0.7958554087586347</v>
      </c>
      <c r="L27" s="5">
        <f t="shared" si="22"/>
        <v>0.21745832022648634</v>
      </c>
      <c r="M27" s="5">
        <f t="shared" si="22"/>
        <v>0.29368115942028983</v>
      </c>
      <c r="N27" s="5">
        <f t="shared" si="22"/>
        <v>0.26332536947375096</v>
      </c>
      <c r="O27" s="5">
        <f t="shared" si="22"/>
        <v>0.24418754014129737</v>
      </c>
      <c r="P27" s="5">
        <f t="shared" si="22"/>
        <v>0.80400782791319292</v>
      </c>
      <c r="Q27" s="5">
        <f t="shared" si="22"/>
        <v>0.24790137951276783</v>
      </c>
      <c r="R27" s="5">
        <f t="shared" si="22"/>
        <v>0.50685165267033461</v>
      </c>
      <c r="S27" s="5">
        <f t="shared" si="22"/>
        <v>0.62121382002408543</v>
      </c>
      <c r="T27" s="5">
        <f t="shared" si="22"/>
        <v>0.67031168106294203</v>
      </c>
      <c r="U27" s="5">
        <f t="shared" si="22"/>
        <v>0.9676257354682406</v>
      </c>
      <c r="V27" s="5">
        <f t="shared" si="22"/>
        <v>0.71250456220492842</v>
      </c>
      <c r="W27" s="5">
        <f t="shared" si="22"/>
        <v>0.65812005261821782</v>
      </c>
      <c r="X27" s="5">
        <f t="shared" si="22"/>
        <v>0.72333109694733311</v>
      </c>
      <c r="Y27" s="5">
        <f t="shared" si="22"/>
        <v>0.80537181799959912</v>
      </c>
      <c r="Z27" s="5">
        <f t="shared" si="22"/>
        <v>0.78011256048811273</v>
      </c>
      <c r="AA27" s="5">
        <f t="shared" si="22"/>
        <v>0.78905801263641584</v>
      </c>
      <c r="AB27" s="5">
        <f t="shared" si="22"/>
        <v>0.60887690044139287</v>
      </c>
      <c r="AC27" s="5">
        <f t="shared" si="22"/>
        <v>0.67921484269965038</v>
      </c>
      <c r="AD27" s="5">
        <f t="shared" si="22"/>
        <v>0.74800796812748993</v>
      </c>
      <c r="AE27" s="5">
        <f t="shared" si="22"/>
        <v>0.63825480064779816</v>
      </c>
      <c r="AF27" s="5">
        <f t="shared" si="22"/>
        <v>0.80963151776585773</v>
      </c>
      <c r="AG27" s="85">
        <f t="shared" si="22"/>
        <v>0.63198444700460832</v>
      </c>
      <c r="AH27" s="5">
        <f t="shared" si="22"/>
        <v>0.18578927634045744</v>
      </c>
      <c r="AI27" s="86"/>
      <c r="AJ27" s="86"/>
      <c r="AK27" s="78">
        <f t="shared" ref="AK27:AQ27" si="23">(AK12/2)*AK5</f>
        <v>72.044832000000014</v>
      </c>
      <c r="AL27" s="61">
        <f>AL12/(2*AL5)</f>
        <v>0.38221757322175731</v>
      </c>
      <c r="AM27" s="61">
        <f>AM12/(2*AM5)</f>
        <v>0.26335756522476317</v>
      </c>
      <c r="AN27" s="61">
        <f>AN12/(2*AN5)</f>
        <v>0.28044256636882681</v>
      </c>
      <c r="AO27" s="61">
        <f>AO12/(2*AO5)</f>
        <v>0.23081737109139269</v>
      </c>
      <c r="AP27" s="61">
        <f t="shared" si="23"/>
        <v>0.21054200000000003</v>
      </c>
      <c r="AQ27" s="62">
        <f t="shared" si="23"/>
        <v>2.63193E-2</v>
      </c>
    </row>
    <row r="28" spans="1:43" ht="15" customHeight="1" x14ac:dyDescent="0.25">
      <c r="A28" s="225" t="s">
        <v>254</v>
      </c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8"/>
      <c r="AH28" s="60"/>
      <c r="AI28" s="51"/>
      <c r="AJ28" s="51"/>
      <c r="AK28" s="59"/>
      <c r="AL28" s="83"/>
      <c r="AM28" s="83"/>
      <c r="AN28" s="83"/>
      <c r="AO28" s="83"/>
      <c r="AP28" s="61"/>
      <c r="AQ28" s="62"/>
    </row>
    <row r="29" spans="1:43" s="71" customFormat="1" ht="15" customHeight="1" x14ac:dyDescent="0.25">
      <c r="A29" s="87" t="s">
        <v>255</v>
      </c>
      <c r="B29" s="88" t="s">
        <v>256</v>
      </c>
      <c r="C29" s="68">
        <v>419</v>
      </c>
      <c r="D29" s="68">
        <v>1220</v>
      </c>
      <c r="E29" s="68">
        <v>1238</v>
      </c>
      <c r="F29" s="68">
        <v>1084</v>
      </c>
      <c r="G29" s="89">
        <v>1490</v>
      </c>
      <c r="H29" s="68">
        <v>1179</v>
      </c>
      <c r="I29" s="68">
        <v>1354</v>
      </c>
      <c r="J29" s="68">
        <v>1236</v>
      </c>
      <c r="K29" s="69">
        <v>1985</v>
      </c>
      <c r="L29" s="68">
        <v>1028</v>
      </c>
      <c r="M29" s="68">
        <v>1256</v>
      </c>
      <c r="N29" s="68">
        <v>1601</v>
      </c>
      <c r="O29" s="68">
        <v>1539</v>
      </c>
      <c r="P29" s="68">
        <v>584</v>
      </c>
      <c r="Q29" s="69">
        <v>589</v>
      </c>
      <c r="R29" s="69">
        <v>390</v>
      </c>
      <c r="S29" s="69">
        <v>57</v>
      </c>
      <c r="T29" s="69">
        <v>1025</v>
      </c>
      <c r="U29" s="69">
        <v>1064</v>
      </c>
      <c r="V29" s="69">
        <v>258</v>
      </c>
      <c r="W29" s="69">
        <v>503</v>
      </c>
      <c r="X29" s="69">
        <v>834</v>
      </c>
      <c r="Y29" s="69">
        <v>1082</v>
      </c>
      <c r="Z29" s="69">
        <v>1858</v>
      </c>
      <c r="AA29" s="69">
        <v>40</v>
      </c>
      <c r="AB29" s="69">
        <v>2224</v>
      </c>
      <c r="AC29" s="69">
        <v>1513</v>
      </c>
      <c r="AD29" s="69">
        <v>429</v>
      </c>
      <c r="AE29" s="69">
        <v>1096</v>
      </c>
      <c r="AF29" s="69">
        <v>1399</v>
      </c>
      <c r="AG29" s="70">
        <v>1302</v>
      </c>
      <c r="AH29" s="69">
        <v>1121</v>
      </c>
      <c r="AK29" s="72">
        <v>489</v>
      </c>
      <c r="AL29" s="69">
        <v>801</v>
      </c>
      <c r="AM29" s="73">
        <v>734</v>
      </c>
      <c r="AN29" s="69">
        <v>73</v>
      </c>
      <c r="AO29" s="69">
        <v>1584</v>
      </c>
      <c r="AP29" s="69">
        <v>2023</v>
      </c>
      <c r="AQ29" s="74">
        <v>2060</v>
      </c>
    </row>
    <row r="30" spans="1:43" s="71" customFormat="1" ht="15" customHeight="1" x14ac:dyDescent="0.25">
      <c r="A30" s="87" t="s">
        <v>257</v>
      </c>
      <c r="B30" s="88" t="s">
        <v>258</v>
      </c>
      <c r="C30" s="68">
        <v>1738</v>
      </c>
      <c r="D30" s="68">
        <v>3188</v>
      </c>
      <c r="E30" s="68">
        <v>3722</v>
      </c>
      <c r="F30" s="68">
        <v>1987</v>
      </c>
      <c r="G30" s="89">
        <v>2789</v>
      </c>
      <c r="H30" s="68">
        <v>3778</v>
      </c>
      <c r="I30" s="68">
        <v>2028</v>
      </c>
      <c r="J30" s="68">
        <v>2248</v>
      </c>
      <c r="K30" s="69">
        <v>3740</v>
      </c>
      <c r="L30" s="68">
        <v>2546</v>
      </c>
      <c r="M30" s="68">
        <v>2468</v>
      </c>
      <c r="N30" s="68">
        <v>2970</v>
      </c>
      <c r="O30" s="68">
        <v>3440</v>
      </c>
      <c r="P30" s="68">
        <v>2403</v>
      </c>
      <c r="Q30" s="69">
        <v>1717</v>
      </c>
      <c r="R30" s="69">
        <v>3094</v>
      </c>
      <c r="S30" s="69">
        <v>2535</v>
      </c>
      <c r="T30" s="69">
        <v>4337</v>
      </c>
      <c r="U30" s="69">
        <v>4209</v>
      </c>
      <c r="V30" s="69">
        <v>2684</v>
      </c>
      <c r="W30" s="69">
        <v>3281</v>
      </c>
      <c r="X30" s="69">
        <v>3288</v>
      </c>
      <c r="Y30" s="69">
        <v>3274</v>
      </c>
      <c r="Z30" s="69">
        <v>5240</v>
      </c>
      <c r="AA30" s="69">
        <v>1000</v>
      </c>
      <c r="AB30" s="69">
        <v>3672</v>
      </c>
      <c r="AC30" s="69">
        <v>2434</v>
      </c>
      <c r="AD30" s="69">
        <v>2954</v>
      </c>
      <c r="AE30" s="69">
        <v>3930</v>
      </c>
      <c r="AF30" s="69">
        <v>3857</v>
      </c>
      <c r="AG30" s="70">
        <v>4365</v>
      </c>
      <c r="AH30" s="69">
        <v>2125</v>
      </c>
      <c r="AK30" s="72">
        <v>850</v>
      </c>
      <c r="AL30" s="69">
        <v>2325</v>
      </c>
      <c r="AM30" s="73">
        <v>3079</v>
      </c>
      <c r="AN30" s="69">
        <v>305</v>
      </c>
      <c r="AO30" s="69">
        <v>3077</v>
      </c>
      <c r="AP30" s="69">
        <v>2306</v>
      </c>
      <c r="AQ30" s="74">
        <v>2250</v>
      </c>
    </row>
    <row r="31" spans="1:43" ht="15" customHeight="1" x14ac:dyDescent="0.25">
      <c r="A31" s="59" t="s">
        <v>259</v>
      </c>
      <c r="B31" s="80"/>
      <c r="C31" s="5">
        <v>24.32</v>
      </c>
      <c r="D31" s="5">
        <v>28.1</v>
      </c>
      <c r="E31" s="5">
        <v>28.86</v>
      </c>
      <c r="F31" s="5">
        <v>20.669</v>
      </c>
      <c r="G31" s="76">
        <v>17.79</v>
      </c>
      <c r="H31" s="5">
        <v>26.39</v>
      </c>
      <c r="I31" s="5">
        <v>26.696000000000002</v>
      </c>
      <c r="J31" s="5">
        <v>31.097999999999999</v>
      </c>
      <c r="K31" s="61">
        <v>21.47</v>
      </c>
      <c r="L31" s="5">
        <v>19.55</v>
      </c>
      <c r="M31" s="5">
        <v>28.777000000000001</v>
      </c>
      <c r="N31" s="5">
        <v>22.047000000000001</v>
      </c>
      <c r="O31" s="5">
        <v>32.987000000000002</v>
      </c>
      <c r="P31" s="5">
        <v>21.009</v>
      </c>
      <c r="Q31" s="61">
        <v>13.16</v>
      </c>
      <c r="R31" s="61">
        <v>24.74</v>
      </c>
      <c r="S31" s="61">
        <v>24.736999999999998</v>
      </c>
      <c r="T31" s="61">
        <v>26.63</v>
      </c>
      <c r="U31" s="61">
        <v>24.187999999999999</v>
      </c>
      <c r="V31" s="61">
        <v>21.483000000000001</v>
      </c>
      <c r="W31" s="61">
        <v>24.164000000000001</v>
      </c>
      <c r="X31" s="61">
        <v>25.061</v>
      </c>
      <c r="Y31" s="61">
        <v>25.425999999999998</v>
      </c>
      <c r="Z31" s="61">
        <v>28.131499999999999</v>
      </c>
      <c r="AA31" s="61">
        <v>22.556000000000001</v>
      </c>
      <c r="AB31" s="61">
        <v>18.190000000000001</v>
      </c>
      <c r="AC31" s="61">
        <v>24.818000000000001</v>
      </c>
      <c r="AD31" s="61">
        <v>23.98</v>
      </c>
      <c r="AE31" s="61">
        <v>21.050999999999998</v>
      </c>
      <c r="AF31" s="61">
        <v>25.646000000000001</v>
      </c>
      <c r="AG31" s="77">
        <v>17.350000000000001</v>
      </c>
      <c r="AH31" s="61">
        <v>28.39</v>
      </c>
      <c r="AK31" s="78">
        <v>2.6920000000000002</v>
      </c>
      <c r="AL31" s="61">
        <v>31.43</v>
      </c>
      <c r="AM31" s="73">
        <v>16.52</v>
      </c>
      <c r="AN31" s="61">
        <v>9.69</v>
      </c>
      <c r="AO31" s="61">
        <v>24.099</v>
      </c>
      <c r="AP31" s="61"/>
      <c r="AQ31" s="62"/>
    </row>
    <row r="32" spans="1:43" ht="14.25" customHeight="1" x14ac:dyDescent="0.25">
      <c r="A32" s="90" t="s">
        <v>23</v>
      </c>
      <c r="B32" s="81" t="s">
        <v>260</v>
      </c>
      <c r="C32" s="5">
        <f>(C30-C29)/1000</f>
        <v>1.319</v>
      </c>
      <c r="D32" s="5">
        <f t="shared" ref="D32:AK32" si="24">(D30-D29)/1000</f>
        <v>1.968</v>
      </c>
      <c r="E32" s="5">
        <f t="shared" si="24"/>
        <v>2.484</v>
      </c>
      <c r="F32" s="5">
        <f t="shared" si="24"/>
        <v>0.90300000000000002</v>
      </c>
      <c r="G32" s="5">
        <f t="shared" si="24"/>
        <v>1.2989999999999999</v>
      </c>
      <c r="H32" s="5">
        <f t="shared" si="24"/>
        <v>2.5990000000000002</v>
      </c>
      <c r="I32" s="5">
        <f t="shared" si="24"/>
        <v>0.67400000000000004</v>
      </c>
      <c r="J32" s="5">
        <f t="shared" si="24"/>
        <v>1.012</v>
      </c>
      <c r="K32" s="61">
        <f t="shared" si="24"/>
        <v>1.7549999999999999</v>
      </c>
      <c r="L32" s="5">
        <f t="shared" si="24"/>
        <v>1.518</v>
      </c>
      <c r="M32" s="5">
        <f t="shared" si="24"/>
        <v>1.212</v>
      </c>
      <c r="N32" s="5">
        <f t="shared" si="24"/>
        <v>1.369</v>
      </c>
      <c r="O32" s="5">
        <f t="shared" si="24"/>
        <v>1.901</v>
      </c>
      <c r="P32" s="5">
        <f t="shared" si="24"/>
        <v>1.819</v>
      </c>
      <c r="Q32" s="61">
        <f t="shared" si="24"/>
        <v>1.1279999999999999</v>
      </c>
      <c r="R32" s="61">
        <f t="shared" si="24"/>
        <v>2.7040000000000002</v>
      </c>
      <c r="S32" s="61">
        <f t="shared" si="24"/>
        <v>2.4780000000000002</v>
      </c>
      <c r="T32" s="61">
        <f t="shared" si="24"/>
        <v>3.3119999999999998</v>
      </c>
      <c r="U32" s="61">
        <f t="shared" si="24"/>
        <v>3.145</v>
      </c>
      <c r="V32" s="61">
        <f t="shared" si="24"/>
        <v>2.4260000000000002</v>
      </c>
      <c r="W32" s="61">
        <f t="shared" si="24"/>
        <v>2.778</v>
      </c>
      <c r="X32" s="61">
        <f t="shared" si="24"/>
        <v>2.4540000000000002</v>
      </c>
      <c r="Y32" s="61">
        <f t="shared" si="24"/>
        <v>2.1920000000000002</v>
      </c>
      <c r="Z32" s="61">
        <f t="shared" si="24"/>
        <v>3.3820000000000001</v>
      </c>
      <c r="AA32" s="61">
        <f t="shared" si="24"/>
        <v>0.96</v>
      </c>
      <c r="AB32" s="61">
        <f t="shared" si="24"/>
        <v>1.448</v>
      </c>
      <c r="AC32" s="61">
        <f t="shared" si="24"/>
        <v>0.92100000000000004</v>
      </c>
      <c r="AD32" s="61">
        <f t="shared" si="24"/>
        <v>2.5249999999999999</v>
      </c>
      <c r="AE32" s="61">
        <f t="shared" si="24"/>
        <v>2.8340000000000001</v>
      </c>
      <c r="AF32" s="61">
        <f t="shared" si="24"/>
        <v>2.4580000000000002</v>
      </c>
      <c r="AG32" s="77">
        <f t="shared" si="24"/>
        <v>3.0630000000000002</v>
      </c>
      <c r="AH32" s="61">
        <f t="shared" si="24"/>
        <v>1.004</v>
      </c>
      <c r="AK32" s="78">
        <f t="shared" si="24"/>
        <v>0.36099999999999999</v>
      </c>
      <c r="AL32" s="61">
        <f>(AL30-AL29)/1000</f>
        <v>1.524</v>
      </c>
      <c r="AM32" s="61">
        <f>(AM30-AM29)/1000</f>
        <v>2.3450000000000002</v>
      </c>
      <c r="AN32" s="61">
        <f>(AN30-AN29)/1000</f>
        <v>0.23200000000000001</v>
      </c>
      <c r="AO32" s="61">
        <f>(AO30-AO29)/1000</f>
        <v>1.4930000000000001</v>
      </c>
      <c r="AP32" s="61">
        <f t="shared" ref="AP32:AQ32" si="25">(AP30-AP29)/1000</f>
        <v>0.28299999999999997</v>
      </c>
      <c r="AQ32" s="62">
        <f t="shared" si="25"/>
        <v>0.19</v>
      </c>
    </row>
    <row r="33" spans="1:60" ht="15" customHeight="1" x14ac:dyDescent="0.25">
      <c r="A33" s="90" t="s">
        <v>25</v>
      </c>
      <c r="B33" s="81" t="s">
        <v>261</v>
      </c>
      <c r="C33" s="5">
        <f t="shared" ref="C33:AH33" si="26">C32/C11</f>
        <v>0.22340785907859079</v>
      </c>
      <c r="D33" s="5">
        <f t="shared" si="26"/>
        <v>0.21961834616672246</v>
      </c>
      <c r="E33" s="5">
        <f t="shared" si="26"/>
        <v>0.12048309647378376</v>
      </c>
      <c r="F33" s="5">
        <f t="shared" si="26"/>
        <v>0.12543408806778719</v>
      </c>
      <c r="G33" s="5">
        <f t="shared" si="26"/>
        <v>0.13640659456053764</v>
      </c>
      <c r="H33" s="5">
        <f t="shared" si="26"/>
        <v>7.9866019298137789E-2</v>
      </c>
      <c r="I33" s="5">
        <f t="shared" si="26"/>
        <v>0.21734924217994198</v>
      </c>
      <c r="J33" s="5">
        <f t="shared" si="26"/>
        <v>0.23992413466097676</v>
      </c>
      <c r="K33" s="61">
        <f t="shared" si="26"/>
        <v>7.7275329135661139E-2</v>
      </c>
      <c r="L33" s="5">
        <f t="shared" si="26"/>
        <v>0.19994731296101159</v>
      </c>
      <c r="M33" s="5">
        <f t="shared" si="26"/>
        <v>0.24484848484848484</v>
      </c>
      <c r="N33" s="5">
        <f t="shared" si="26"/>
        <v>0.13297717338513843</v>
      </c>
      <c r="O33" s="5">
        <f t="shared" si="26"/>
        <v>0.23008956669087388</v>
      </c>
      <c r="P33" s="5">
        <f t="shared" si="26"/>
        <v>6.5082829439335924E-2</v>
      </c>
      <c r="Q33" s="61">
        <f t="shared" si="26"/>
        <v>0.1435479765843726</v>
      </c>
      <c r="R33" s="61">
        <f t="shared" si="26"/>
        <v>5.9779364623173355E-2</v>
      </c>
      <c r="S33" s="61">
        <f t="shared" si="26"/>
        <v>5.0164989776707095E-2</v>
      </c>
      <c r="T33" s="61">
        <f t="shared" si="26"/>
        <v>7.0627372371731986E-2</v>
      </c>
      <c r="U33" s="61">
        <f t="shared" si="26"/>
        <v>4.9242187010709586E-2</v>
      </c>
      <c r="V33" s="61">
        <f t="shared" si="26"/>
        <v>3.9492747725015875E-2</v>
      </c>
      <c r="W33" s="61">
        <f t="shared" si="26"/>
        <v>9.9093957337518732E-2</v>
      </c>
      <c r="X33" s="61">
        <f t="shared" si="26"/>
        <v>0.12798581412329196</v>
      </c>
      <c r="Y33" s="61">
        <f t="shared" si="26"/>
        <v>9.3487439757751534E-2</v>
      </c>
      <c r="Z33" s="61">
        <f t="shared" si="26"/>
        <v>0.22792829222267155</v>
      </c>
      <c r="AA33" s="61">
        <f t="shared" si="26"/>
        <v>6.6782608695652168E-2</v>
      </c>
      <c r="AB33" s="61">
        <f t="shared" si="26"/>
        <v>0.21369539551357733</v>
      </c>
      <c r="AC33" s="61">
        <f t="shared" si="26"/>
        <v>0.17093541202672607</v>
      </c>
      <c r="AD33" s="61">
        <f t="shared" si="26"/>
        <v>0.13537422260347415</v>
      </c>
      <c r="AE33" s="61">
        <f t="shared" si="26"/>
        <v>0.15616906375709486</v>
      </c>
      <c r="AF33" s="61">
        <f t="shared" si="26"/>
        <v>8.8519158743877849E-2</v>
      </c>
      <c r="AG33" s="77">
        <f t="shared" si="26"/>
        <v>7.7330909641748088E-2</v>
      </c>
      <c r="AH33" s="61">
        <f t="shared" si="26"/>
        <v>0.42687074829931976</v>
      </c>
      <c r="AK33" s="78">
        <f t="shared" ref="AK33:AQ33" si="27">AK32/AK11</f>
        <v>2.242096764176138E-2</v>
      </c>
      <c r="AL33" s="61">
        <f t="shared" si="27"/>
        <v>0.32370433305012741</v>
      </c>
      <c r="AM33" s="61">
        <f t="shared" si="27"/>
        <v>0.12647645758049728</v>
      </c>
      <c r="AN33" s="61">
        <f t="shared" si="27"/>
        <v>1.2193199138066957E-2</v>
      </c>
      <c r="AO33" s="61">
        <f t="shared" si="27"/>
        <v>0.19257061782535795</v>
      </c>
      <c r="AP33" s="61">
        <f t="shared" si="27"/>
        <v>0.24459809853068276</v>
      </c>
      <c r="AQ33" s="62">
        <f t="shared" si="27"/>
        <v>0.25991792065663477</v>
      </c>
    </row>
    <row r="34" spans="1:60" ht="15" customHeight="1" x14ac:dyDescent="0.25">
      <c r="A34" s="59" t="s">
        <v>26</v>
      </c>
      <c r="B34" s="80" t="s">
        <v>262</v>
      </c>
      <c r="C34" s="5">
        <f>C23*(C32)</f>
        <v>1.2801983245665303</v>
      </c>
      <c r="D34" s="5">
        <f t="shared" ref="D34:AQ34" si="28">D23*(D32)</f>
        <v>0.95285837264150941</v>
      </c>
      <c r="E34" s="5">
        <f t="shared" si="28"/>
        <v>1.3501455893193548</v>
      </c>
      <c r="F34" s="5">
        <f t="shared" si="28"/>
        <v>1.9811340796019903</v>
      </c>
      <c r="G34" s="5">
        <f t="shared" si="28"/>
        <v>1.2636654514862591</v>
      </c>
      <c r="H34" s="5">
        <f t="shared" si="28"/>
        <v>1.4995330203391499</v>
      </c>
      <c r="I34" s="5">
        <f t="shared" si="28"/>
        <v>1.7712093023255817</v>
      </c>
      <c r="J34" s="5">
        <f t="shared" si="28"/>
        <v>1.8266326486486488</v>
      </c>
      <c r="K34" s="5">
        <f t="shared" si="28"/>
        <v>1.1025872166512176</v>
      </c>
      <c r="L34" s="5">
        <f t="shared" si="28"/>
        <v>3.4903240271951392</v>
      </c>
      <c r="M34" s="5">
        <f t="shared" si="28"/>
        <v>2.0634622976707462</v>
      </c>
      <c r="N34" s="5">
        <f t="shared" si="28"/>
        <v>2.599445702356578</v>
      </c>
      <c r="O34" s="5">
        <f t="shared" si="28"/>
        <v>3.8924999999999996</v>
      </c>
      <c r="P34" s="5">
        <f t="shared" si="28"/>
        <v>1.1312078917945521</v>
      </c>
      <c r="Q34" s="5">
        <f t="shared" si="28"/>
        <v>2.2750982713710628</v>
      </c>
      <c r="R34" s="5">
        <f t="shared" si="28"/>
        <v>2.6674471571258054</v>
      </c>
      <c r="S34" s="5">
        <f t="shared" si="28"/>
        <v>1.9944823506211795</v>
      </c>
      <c r="T34" s="5">
        <f t="shared" si="28"/>
        <v>2.470492528750222</v>
      </c>
      <c r="U34" s="5">
        <f t="shared" si="28"/>
        <v>1.6251117992836939</v>
      </c>
      <c r="V34" s="5">
        <f t="shared" si="28"/>
        <v>1.7024452394328959</v>
      </c>
      <c r="W34" s="5">
        <f t="shared" si="28"/>
        <v>2.1105571764210822</v>
      </c>
      <c r="X34" s="5">
        <f t="shared" si="28"/>
        <v>1.6963186086956523</v>
      </c>
      <c r="Y34" s="5">
        <f t="shared" si="28"/>
        <v>1.3608621204579392</v>
      </c>
      <c r="Z34" s="5">
        <f t="shared" si="28"/>
        <v>2.1676359100562994</v>
      </c>
      <c r="AA34" s="5">
        <f t="shared" si="28"/>
        <v>0.60832029117379427</v>
      </c>
      <c r="AB34" s="5">
        <f t="shared" si="28"/>
        <v>1.1890745066451873</v>
      </c>
      <c r="AC34" s="5">
        <f t="shared" si="28"/>
        <v>0.67798871733966748</v>
      </c>
      <c r="AD34" s="5">
        <f t="shared" si="28"/>
        <v>1.6878162450066581</v>
      </c>
      <c r="AE34" s="5">
        <f t="shared" si="28"/>
        <v>2.2201164778734332</v>
      </c>
      <c r="AF34" s="5">
        <f t="shared" si="28"/>
        <v>1.5179745020195992</v>
      </c>
      <c r="AG34" s="85">
        <f t="shared" si="28"/>
        <v>2.423319129543124</v>
      </c>
      <c r="AH34" s="5">
        <f t="shared" si="28"/>
        <v>2.7019858728557011</v>
      </c>
      <c r="AI34" s="86"/>
      <c r="AJ34" s="86"/>
      <c r="AK34" s="91">
        <f t="shared" si="28"/>
        <v>0.4145972681010624</v>
      </c>
      <c r="AL34" s="5">
        <f t="shared" si="28"/>
        <v>1.9936288998357965</v>
      </c>
      <c r="AM34" s="5">
        <f t="shared" si="28"/>
        <v>4.4521219620151298</v>
      </c>
      <c r="AN34" s="5">
        <f t="shared" si="28"/>
        <v>0.41363193006671267</v>
      </c>
      <c r="AO34" s="5">
        <f t="shared" si="28"/>
        <v>3.2341586617604343</v>
      </c>
      <c r="AP34" s="5">
        <f t="shared" si="28"/>
        <v>1.7033497164461244</v>
      </c>
      <c r="AQ34" s="92">
        <f t="shared" si="28"/>
        <v>0.7407056798623064</v>
      </c>
    </row>
    <row r="35" spans="1:60" ht="15" customHeight="1" x14ac:dyDescent="0.25">
      <c r="A35" s="90" t="s">
        <v>27</v>
      </c>
      <c r="B35" s="81"/>
      <c r="C35" s="5">
        <f t="shared" ref="C35:AH35" si="29">C32/SQRT(C12)</f>
        <v>0.5821825223951913</v>
      </c>
      <c r="D35" s="5">
        <f t="shared" si="29"/>
        <v>0.53427785859857535</v>
      </c>
      <c r="E35" s="5">
        <f t="shared" si="29"/>
        <v>0.32448223593134795</v>
      </c>
      <c r="F35" s="5">
        <f t="shared" si="29"/>
        <v>0.2600243960999894</v>
      </c>
      <c r="G35" s="5">
        <f t="shared" si="29"/>
        <v>0.3971530062529694</v>
      </c>
      <c r="H35" s="5">
        <f t="shared" si="29"/>
        <v>0.23546265029615365</v>
      </c>
      <c r="I35" s="5">
        <f t="shared" si="29"/>
        <v>0.58377409847432638</v>
      </c>
      <c r="J35" s="5">
        <f t="shared" si="29"/>
        <v>0.47057044163498046</v>
      </c>
      <c r="K35" s="61">
        <f t="shared" si="29"/>
        <v>0.25472798135404262</v>
      </c>
      <c r="L35" s="5">
        <f t="shared" si="29"/>
        <v>0.57734909995601469</v>
      </c>
      <c r="M35" s="5">
        <f t="shared" si="29"/>
        <v>0.53848055740089273</v>
      </c>
      <c r="N35" s="5">
        <f t="shared" si="29"/>
        <v>0.2742996805424211</v>
      </c>
      <c r="O35" s="5">
        <f t="shared" si="29"/>
        <v>0.39801591257971919</v>
      </c>
      <c r="P35" s="5">
        <f t="shared" si="29"/>
        <v>0.1809372610046916</v>
      </c>
      <c r="Q35" s="61">
        <f t="shared" si="29"/>
        <v>0.38813567401679366</v>
      </c>
      <c r="R35" s="61">
        <f t="shared" si="29"/>
        <v>0.1576868061639741</v>
      </c>
      <c r="S35" s="61">
        <f t="shared" si="29"/>
        <v>0.14326116909855552</v>
      </c>
      <c r="T35" s="61">
        <f t="shared" si="29"/>
        <v>0.23599718509260464</v>
      </c>
      <c r="U35" s="61">
        <f t="shared" si="29"/>
        <v>0.10787794062575692</v>
      </c>
      <c r="V35" s="61">
        <f t="shared" si="29"/>
        <v>0.11025632672490004</v>
      </c>
      <c r="W35" s="61">
        <f t="shared" si="29"/>
        <v>0.36784539687153783</v>
      </c>
      <c r="X35" s="61">
        <f t="shared" si="29"/>
        <v>0.34112958139737432</v>
      </c>
      <c r="Y35" s="61">
        <f t="shared" si="29"/>
        <v>0.23314399994751189</v>
      </c>
      <c r="Z35" s="61">
        <f t="shared" si="29"/>
        <v>0.62096349159213948</v>
      </c>
      <c r="AA35" s="61">
        <f t="shared" si="29"/>
        <v>0.16719056270739907</v>
      </c>
      <c r="AB35" s="61">
        <f t="shared" si="29"/>
        <v>0.53054176116840246</v>
      </c>
      <c r="AC35" s="61">
        <f t="shared" si="29"/>
        <v>0.40975848862760045</v>
      </c>
      <c r="AD35" s="61">
        <f t="shared" si="29"/>
        <v>0.33204431681528163</v>
      </c>
      <c r="AE35" s="61">
        <f t="shared" si="29"/>
        <v>0.49255309212065629</v>
      </c>
      <c r="AF35" s="61">
        <f t="shared" si="29"/>
        <v>0.22859726519235676</v>
      </c>
      <c r="AG35" s="77">
        <f t="shared" si="29"/>
        <v>0.27631847908966195</v>
      </c>
      <c r="AH35" s="61">
        <f t="shared" si="29"/>
        <v>1.0085487270396607</v>
      </c>
      <c r="AK35" s="78">
        <f t="shared" ref="AK35:AQ35" si="30">AK32/SQRT(AK12)</f>
        <v>0.10786456671746769</v>
      </c>
      <c r="AL35" s="61">
        <f t="shared" si="30"/>
        <v>0.65096114362458779</v>
      </c>
      <c r="AM35" s="61">
        <f t="shared" si="30"/>
        <v>0.47039443435196632</v>
      </c>
      <c r="AN35" s="61">
        <f t="shared" si="30"/>
        <v>2.7818465714999453E-2</v>
      </c>
      <c r="AO35" s="61">
        <f t="shared" si="30"/>
        <v>0.32851690405610062</v>
      </c>
      <c r="AP35" s="61">
        <f t="shared" si="30"/>
        <v>0.55026716315864377</v>
      </c>
      <c r="AQ35" s="62">
        <f t="shared" si="30"/>
        <v>0.55737891640641468</v>
      </c>
    </row>
    <row r="36" spans="1:60" ht="15.75" thickBot="1" x14ac:dyDescent="0.3">
      <c r="A36" s="93" t="s">
        <v>263</v>
      </c>
      <c r="B36" s="94"/>
      <c r="C36" s="95" t="s">
        <v>91</v>
      </c>
      <c r="D36" s="95" t="s">
        <v>187</v>
      </c>
      <c r="E36" s="95" t="s">
        <v>264</v>
      </c>
      <c r="F36" s="95" t="s">
        <v>264</v>
      </c>
      <c r="G36" s="96" t="s">
        <v>91</v>
      </c>
      <c r="H36" s="96" t="s">
        <v>91</v>
      </c>
      <c r="I36" s="96" t="s">
        <v>91</v>
      </c>
      <c r="J36" s="96" t="s">
        <v>91</v>
      </c>
      <c r="K36" s="96" t="s">
        <v>91</v>
      </c>
      <c r="L36" s="96" t="s">
        <v>91</v>
      </c>
      <c r="M36" s="96" t="s">
        <v>91</v>
      </c>
      <c r="N36" s="96" t="s">
        <v>91</v>
      </c>
      <c r="O36" s="96" t="s">
        <v>91</v>
      </c>
      <c r="P36" s="96" t="s">
        <v>91</v>
      </c>
      <c r="Q36" s="96" t="s">
        <v>264</v>
      </c>
      <c r="R36" s="96" t="s">
        <v>91</v>
      </c>
      <c r="S36" s="96" t="s">
        <v>91</v>
      </c>
      <c r="T36" s="96" t="s">
        <v>264</v>
      </c>
      <c r="U36" s="96" t="s">
        <v>91</v>
      </c>
      <c r="V36" s="96" t="s">
        <v>91</v>
      </c>
      <c r="W36" s="96" t="s">
        <v>91</v>
      </c>
      <c r="X36" s="96" t="s">
        <v>91</v>
      </c>
      <c r="Y36" s="96" t="s">
        <v>91</v>
      </c>
      <c r="Z36" s="96" t="s">
        <v>91</v>
      </c>
      <c r="AA36" s="96" t="s">
        <v>91</v>
      </c>
      <c r="AB36" s="96" t="s">
        <v>91</v>
      </c>
      <c r="AC36" s="96" t="s">
        <v>91</v>
      </c>
      <c r="AD36" s="96" t="s">
        <v>91</v>
      </c>
      <c r="AE36" s="96" t="s">
        <v>91</v>
      </c>
      <c r="AF36" s="96" t="s">
        <v>91</v>
      </c>
      <c r="AG36" s="97" t="s">
        <v>91</v>
      </c>
      <c r="AH36" s="98"/>
      <c r="AI36" s="28"/>
      <c r="AJ36" s="28"/>
      <c r="AK36" s="99"/>
      <c r="AL36" s="100" t="s">
        <v>187</v>
      </c>
      <c r="AM36" s="61" t="s">
        <v>265</v>
      </c>
      <c r="AN36" s="100" t="s">
        <v>91</v>
      </c>
      <c r="AO36" s="100" t="s">
        <v>91</v>
      </c>
      <c r="AP36" s="100"/>
      <c r="AQ36" s="101"/>
    </row>
    <row r="37" spans="1:60" ht="15.75" thickBot="1" x14ac:dyDescent="0.3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60"/>
      <c r="AI37" s="51"/>
      <c r="AJ37" s="51"/>
      <c r="AK37" s="59"/>
      <c r="AL37" s="83"/>
      <c r="AM37" s="83"/>
      <c r="AN37" s="83"/>
      <c r="AO37" s="83"/>
      <c r="AP37" s="61"/>
      <c r="AQ37" s="62"/>
    </row>
    <row r="38" spans="1:60" ht="15" customHeight="1" x14ac:dyDescent="0.25">
      <c r="A38" s="103" t="s">
        <v>266</v>
      </c>
      <c r="B38" s="104"/>
      <c r="C38" s="105">
        <v>20</v>
      </c>
      <c r="D38" s="105">
        <v>28</v>
      </c>
      <c r="E38" s="105">
        <v>11.9</v>
      </c>
      <c r="F38" s="106">
        <v>231</v>
      </c>
      <c r="G38" s="105">
        <v>36</v>
      </c>
      <c r="H38" s="105">
        <v>0.3</v>
      </c>
      <c r="I38" s="105">
        <v>19</v>
      </c>
      <c r="J38" s="105">
        <v>0</v>
      </c>
      <c r="K38" s="107"/>
      <c r="L38" s="105">
        <v>36.9</v>
      </c>
      <c r="M38" s="105">
        <v>1.4</v>
      </c>
      <c r="N38" s="105">
        <v>7</v>
      </c>
      <c r="O38" s="105">
        <v>88</v>
      </c>
      <c r="P38" s="105">
        <v>8</v>
      </c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8"/>
      <c r="AH38" s="61"/>
      <c r="AK38" s="78"/>
      <c r="AL38" s="109">
        <v>60</v>
      </c>
      <c r="AM38" s="61"/>
      <c r="AN38" s="109">
        <v>33</v>
      </c>
      <c r="AO38" s="61"/>
      <c r="AP38" s="61"/>
      <c r="AQ38" s="62"/>
    </row>
    <row r="39" spans="1:60" ht="30" customHeight="1" x14ac:dyDescent="0.25">
      <c r="A39" s="110" t="s">
        <v>267</v>
      </c>
      <c r="B39" s="61"/>
      <c r="C39" s="111">
        <v>33</v>
      </c>
      <c r="D39" s="111">
        <v>40</v>
      </c>
      <c r="E39" s="111">
        <v>79.7</v>
      </c>
      <c r="F39" s="112">
        <v>283</v>
      </c>
      <c r="G39" s="111">
        <v>43.4</v>
      </c>
      <c r="H39" s="111">
        <v>151.4</v>
      </c>
      <c r="I39" s="111">
        <v>21</v>
      </c>
      <c r="J39" s="111">
        <v>9.4</v>
      </c>
      <c r="K39" s="109"/>
      <c r="L39" s="111">
        <v>36.9</v>
      </c>
      <c r="M39" s="111">
        <v>7.9</v>
      </c>
      <c r="N39" s="111">
        <v>24</v>
      </c>
      <c r="O39" s="111">
        <v>88</v>
      </c>
      <c r="P39" s="111">
        <v>40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77"/>
      <c r="AH39" s="61"/>
      <c r="AK39" s="78"/>
      <c r="AL39" s="109">
        <v>73</v>
      </c>
      <c r="AM39" s="61"/>
      <c r="AN39" s="109">
        <v>48</v>
      </c>
      <c r="AO39" s="61"/>
      <c r="AP39" s="61"/>
      <c r="AQ39" s="62"/>
    </row>
    <row r="40" spans="1:60" ht="30" customHeight="1" x14ac:dyDescent="0.25">
      <c r="A40" s="110" t="s">
        <v>268</v>
      </c>
      <c r="B40" s="61"/>
      <c r="C40" s="111">
        <v>196</v>
      </c>
      <c r="D40" s="111">
        <v>209</v>
      </c>
      <c r="E40" s="111">
        <v>200.1</v>
      </c>
      <c r="F40" s="112">
        <v>721</v>
      </c>
      <c r="G40" s="111">
        <v>256.3</v>
      </c>
      <c r="H40" s="111">
        <v>309.60000000000002</v>
      </c>
      <c r="I40" s="111">
        <v>220.9</v>
      </c>
      <c r="J40" s="111">
        <v>253</v>
      </c>
      <c r="K40" s="109"/>
      <c r="L40" s="111">
        <v>375.3</v>
      </c>
      <c r="M40" s="111">
        <v>182.8</v>
      </c>
      <c r="N40" s="111">
        <v>146</v>
      </c>
      <c r="O40" s="111">
        <v>402</v>
      </c>
      <c r="P40" s="111">
        <v>317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77"/>
      <c r="AH40" s="61"/>
      <c r="AK40" s="78"/>
      <c r="AL40" s="109">
        <v>130</v>
      </c>
      <c r="AM40" s="61"/>
      <c r="AN40" s="109">
        <v>545</v>
      </c>
      <c r="AO40" s="61"/>
      <c r="AP40" s="61"/>
      <c r="AQ40" s="62"/>
    </row>
    <row r="41" spans="1:60" ht="30" customHeight="1" x14ac:dyDescent="0.25">
      <c r="A41" s="110" t="s">
        <v>269</v>
      </c>
      <c r="B41" s="80"/>
      <c r="C41" s="111">
        <v>337</v>
      </c>
      <c r="D41" s="111">
        <v>444</v>
      </c>
      <c r="E41" s="111">
        <v>400.8</v>
      </c>
      <c r="F41" s="112">
        <v>990</v>
      </c>
      <c r="G41" s="111">
        <v>378.3</v>
      </c>
      <c r="H41" s="111">
        <v>538.70000000000005</v>
      </c>
      <c r="I41" s="111">
        <v>501.2</v>
      </c>
      <c r="J41" s="111">
        <v>565.70000000000005</v>
      </c>
      <c r="K41" s="109"/>
      <c r="L41" s="111">
        <v>916.3</v>
      </c>
      <c r="M41" s="111">
        <v>271.8</v>
      </c>
      <c r="N41" s="111">
        <v>303</v>
      </c>
      <c r="O41" s="111">
        <v>737</v>
      </c>
      <c r="P41" s="111">
        <v>697.8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77"/>
      <c r="AH41" s="61"/>
      <c r="AK41" s="78"/>
      <c r="AL41" s="109">
        <v>174</v>
      </c>
      <c r="AM41" s="61"/>
      <c r="AN41" s="109">
        <v>901</v>
      </c>
      <c r="AO41" s="61"/>
      <c r="AP41" s="61"/>
      <c r="AQ41" s="62"/>
    </row>
    <row r="42" spans="1:60" ht="30" customHeight="1" x14ac:dyDescent="0.25">
      <c r="A42" s="110" t="s">
        <v>270</v>
      </c>
      <c r="B42" s="80"/>
      <c r="C42" s="111">
        <v>458</v>
      </c>
      <c r="D42" s="111">
        <v>682</v>
      </c>
      <c r="E42" s="111">
        <v>532.20000000000005</v>
      </c>
      <c r="F42" s="112">
        <v>1391</v>
      </c>
      <c r="G42" s="111">
        <v>441.2</v>
      </c>
      <c r="H42" s="111">
        <v>644.29999999999995</v>
      </c>
      <c r="I42" s="111">
        <v>680.3</v>
      </c>
      <c r="J42" s="111">
        <v>661.7</v>
      </c>
      <c r="K42" s="109"/>
      <c r="L42" s="111">
        <v>1326.7</v>
      </c>
      <c r="M42" s="111">
        <v>390.1</v>
      </c>
      <c r="N42" s="111">
        <v>340</v>
      </c>
      <c r="O42" s="111">
        <v>762</v>
      </c>
      <c r="P42" s="111">
        <v>859.6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77"/>
      <c r="AH42" s="61"/>
      <c r="AK42" s="78"/>
      <c r="AL42" s="109">
        <v>286</v>
      </c>
      <c r="AM42" s="61"/>
      <c r="AN42" s="109">
        <v>964</v>
      </c>
      <c r="AO42" s="61"/>
      <c r="AP42" s="61"/>
      <c r="AQ42" s="62"/>
    </row>
    <row r="43" spans="1:60" ht="30" customHeight="1" x14ac:dyDescent="0.25">
      <c r="A43" s="110" t="s">
        <v>271</v>
      </c>
      <c r="B43" s="80"/>
      <c r="C43" s="111">
        <v>37</v>
      </c>
      <c r="D43" s="111">
        <v>13</v>
      </c>
      <c r="E43" s="111">
        <v>70.3</v>
      </c>
      <c r="F43" s="112">
        <v>52</v>
      </c>
      <c r="G43" s="111">
        <v>28.4</v>
      </c>
      <c r="H43" s="111">
        <v>151.1</v>
      </c>
      <c r="I43" s="111">
        <v>3</v>
      </c>
      <c r="J43" s="111">
        <v>10.4</v>
      </c>
      <c r="K43" s="109"/>
      <c r="L43" s="111">
        <v>0</v>
      </c>
      <c r="M43" s="111">
        <v>8.1999999999999993</v>
      </c>
      <c r="N43" s="111">
        <v>22</v>
      </c>
      <c r="O43" s="111">
        <v>0</v>
      </c>
      <c r="P43" s="111">
        <v>43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77"/>
      <c r="AH43" s="61"/>
      <c r="AK43" s="78"/>
      <c r="AL43" s="109">
        <v>13</v>
      </c>
      <c r="AM43" s="61"/>
      <c r="AN43" s="109">
        <v>15</v>
      </c>
      <c r="AO43" s="61"/>
      <c r="AP43" s="61"/>
      <c r="AQ43" s="62"/>
    </row>
    <row r="44" spans="1:60" ht="30" customHeight="1" x14ac:dyDescent="0.25">
      <c r="A44" s="110" t="s">
        <v>272</v>
      </c>
      <c r="B44" s="80"/>
      <c r="C44" s="111">
        <v>178</v>
      </c>
      <c r="D44" s="111">
        <v>257</v>
      </c>
      <c r="E44" s="111">
        <v>138</v>
      </c>
      <c r="F44" s="112">
        <v>463</v>
      </c>
      <c r="G44" s="111">
        <v>206.1</v>
      </c>
      <c r="H44" s="111">
        <v>234.4</v>
      </c>
      <c r="I44" s="111">
        <v>256.89999999999998</v>
      </c>
      <c r="J44" s="111">
        <v>295.60000000000002</v>
      </c>
      <c r="K44" s="109"/>
      <c r="L44" s="111">
        <v>405.5</v>
      </c>
      <c r="M44" s="111">
        <v>180.2</v>
      </c>
      <c r="N44" s="111">
        <v>166</v>
      </c>
      <c r="O44" s="111">
        <v>348</v>
      </c>
      <c r="P44" s="111">
        <v>316.8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77"/>
      <c r="AH44" s="61"/>
      <c r="AK44" s="78"/>
      <c r="AL44" s="109">
        <v>57</v>
      </c>
      <c r="AM44" s="61"/>
      <c r="AN44" s="109">
        <v>596</v>
      </c>
      <c r="AO44" s="61"/>
      <c r="AP44" s="61"/>
      <c r="AQ44" s="62"/>
    </row>
    <row r="45" spans="1:60" ht="30" customHeight="1" thickBot="1" x14ac:dyDescent="0.3">
      <c r="A45" s="113" t="s">
        <v>273</v>
      </c>
      <c r="B45" s="94"/>
      <c r="C45" s="114">
        <v>270</v>
      </c>
      <c r="D45" s="114">
        <v>427</v>
      </c>
      <c r="E45" s="114">
        <v>314.60000000000002</v>
      </c>
      <c r="F45" s="95">
        <v>650</v>
      </c>
      <c r="G45" s="114">
        <v>186.5</v>
      </c>
      <c r="H45" s="114">
        <v>259.7</v>
      </c>
      <c r="I45" s="114">
        <v>410.7</v>
      </c>
      <c r="J45" s="114">
        <v>375.5</v>
      </c>
      <c r="K45" s="115"/>
      <c r="L45" s="114">
        <v>983.2</v>
      </c>
      <c r="M45" s="114">
        <v>200.3</v>
      </c>
      <c r="N45" s="114">
        <v>186</v>
      </c>
      <c r="O45" s="114">
        <v>341</v>
      </c>
      <c r="P45" s="114">
        <v>525.79999999999995</v>
      </c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7"/>
      <c r="AH45" s="61"/>
      <c r="AK45" s="78"/>
      <c r="AL45" s="109">
        <v>156</v>
      </c>
      <c r="AM45" s="61"/>
      <c r="AN45" s="109">
        <v>320</v>
      </c>
      <c r="AO45" s="61"/>
      <c r="AP45" s="61"/>
      <c r="AQ45" s="62"/>
    </row>
    <row r="46" spans="1:60" ht="15" customHeight="1" thickBot="1" x14ac:dyDescent="0.3">
      <c r="A46" s="118"/>
      <c r="B46" s="119"/>
      <c r="C46" s="120"/>
      <c r="D46" s="120"/>
      <c r="E46" s="120"/>
      <c r="F46" s="120"/>
      <c r="G46" s="120"/>
      <c r="H46" s="120"/>
      <c r="I46" s="120"/>
      <c r="J46" s="120"/>
      <c r="K46" s="121"/>
      <c r="L46" s="120"/>
      <c r="M46" s="120"/>
      <c r="N46" s="120"/>
      <c r="O46" s="120"/>
      <c r="P46" s="120"/>
      <c r="Q46" s="121"/>
      <c r="R46" s="121"/>
      <c r="S46" s="121"/>
      <c r="T46" s="121"/>
      <c r="AH46" s="61"/>
      <c r="AK46" s="78"/>
      <c r="AL46" s="61"/>
      <c r="AM46" s="73"/>
      <c r="AN46" s="61"/>
      <c r="AO46" s="61"/>
      <c r="AP46" s="61"/>
      <c r="AQ46" s="62"/>
    </row>
    <row r="47" spans="1:60" ht="15" customHeight="1" x14ac:dyDescent="0.25">
      <c r="A47" s="122" t="s">
        <v>274</v>
      </c>
      <c r="B47" s="123"/>
      <c r="C47" s="124"/>
      <c r="D47" s="124" t="s">
        <v>275</v>
      </c>
      <c r="E47" s="124">
        <v>11.9</v>
      </c>
      <c r="F47" s="124" t="s">
        <v>276</v>
      </c>
      <c r="G47" s="125" t="s">
        <v>277</v>
      </c>
      <c r="H47" s="124" t="s">
        <v>278</v>
      </c>
      <c r="I47" s="124" t="s">
        <v>279</v>
      </c>
      <c r="J47" s="124"/>
      <c r="K47" s="104"/>
      <c r="L47" s="124">
        <v>39</v>
      </c>
      <c r="M47" s="124"/>
      <c r="N47" s="124" t="s">
        <v>280</v>
      </c>
      <c r="O47" s="124" t="s">
        <v>281</v>
      </c>
      <c r="P47" s="124">
        <v>0</v>
      </c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8"/>
      <c r="AH47" s="61"/>
      <c r="AK47" s="78"/>
      <c r="AL47" s="61" t="s">
        <v>282</v>
      </c>
      <c r="AM47" s="73"/>
      <c r="AN47" s="61"/>
      <c r="AO47" s="61"/>
      <c r="AP47" s="61"/>
      <c r="AQ47" s="62"/>
    </row>
    <row r="48" spans="1:60" s="128" customFormat="1" ht="15" customHeight="1" x14ac:dyDescent="0.25">
      <c r="A48" s="126" t="s">
        <v>283</v>
      </c>
      <c r="B48" s="127"/>
      <c r="C48" s="68">
        <v>2</v>
      </c>
      <c r="D48" s="68">
        <v>2</v>
      </c>
      <c r="E48" s="68">
        <v>9</v>
      </c>
      <c r="F48" s="68">
        <v>25</v>
      </c>
      <c r="G48" s="89">
        <v>3</v>
      </c>
      <c r="H48" s="68">
        <v>22</v>
      </c>
      <c r="I48" s="68">
        <v>6</v>
      </c>
      <c r="J48" s="68">
        <v>8</v>
      </c>
      <c r="K48" s="69">
        <v>7</v>
      </c>
      <c r="L48" s="68">
        <v>12</v>
      </c>
      <c r="M48" s="68">
        <v>8</v>
      </c>
      <c r="N48" s="68">
        <v>39</v>
      </c>
      <c r="O48" s="68">
        <v>46</v>
      </c>
      <c r="P48" s="68">
        <v>12</v>
      </c>
      <c r="Q48" s="69">
        <v>16</v>
      </c>
      <c r="R48" s="69">
        <v>145</v>
      </c>
      <c r="S48" s="69">
        <v>92</v>
      </c>
      <c r="T48" s="69">
        <v>36</v>
      </c>
      <c r="U48" s="69">
        <v>91</v>
      </c>
      <c r="V48" s="69">
        <v>91</v>
      </c>
      <c r="W48" s="69">
        <v>10</v>
      </c>
      <c r="X48" s="69">
        <v>7</v>
      </c>
      <c r="Y48" s="69">
        <v>14</v>
      </c>
      <c r="Z48" s="69">
        <v>6</v>
      </c>
      <c r="AA48" s="69">
        <v>8</v>
      </c>
      <c r="AB48" s="69">
        <v>2</v>
      </c>
      <c r="AC48" s="69">
        <v>2</v>
      </c>
      <c r="AD48" s="69">
        <v>11</v>
      </c>
      <c r="AE48" s="69">
        <v>5</v>
      </c>
      <c r="AF48" s="69">
        <v>26</v>
      </c>
      <c r="AG48" s="70">
        <v>26</v>
      </c>
      <c r="AH48" s="69">
        <v>3</v>
      </c>
      <c r="AI48" s="71"/>
      <c r="AJ48" s="71"/>
      <c r="AK48" s="72">
        <v>2</v>
      </c>
      <c r="AL48" s="69">
        <v>8</v>
      </c>
      <c r="AM48" s="73">
        <v>21</v>
      </c>
      <c r="AN48" s="69">
        <v>86</v>
      </c>
      <c r="AO48" s="69">
        <v>36</v>
      </c>
      <c r="AP48" s="69"/>
      <c r="AQ48" s="74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</row>
    <row r="49" spans="1:60" ht="15" customHeight="1" x14ac:dyDescent="0.25">
      <c r="A49" s="90" t="s">
        <v>284</v>
      </c>
      <c r="B49" s="81"/>
      <c r="C49" s="5">
        <v>2.37</v>
      </c>
      <c r="D49" s="5">
        <v>2.2799999999999998</v>
      </c>
      <c r="E49" s="5">
        <v>15.898</v>
      </c>
      <c r="F49" s="5">
        <v>15.136699999999999</v>
      </c>
      <c r="G49" s="76">
        <v>8.7080000000000002</v>
      </c>
      <c r="H49" s="5">
        <v>35.652000000000001</v>
      </c>
      <c r="I49" s="5">
        <v>1.0149999999999999</v>
      </c>
      <c r="J49" s="5">
        <v>4.5919999999999996</v>
      </c>
      <c r="K49" s="61">
        <v>17.399000000000001</v>
      </c>
      <c r="L49" s="5">
        <v>8.2089999999999996</v>
      </c>
      <c r="M49" s="5">
        <v>5.2750000000000004</v>
      </c>
      <c r="N49" s="5">
        <v>26.315000000000001</v>
      </c>
      <c r="O49" s="5">
        <v>27.245999999999999</v>
      </c>
      <c r="P49" s="5">
        <v>37.08</v>
      </c>
      <c r="Q49" s="61">
        <v>10.57</v>
      </c>
      <c r="R49" s="61">
        <v>169.304</v>
      </c>
      <c r="S49" s="61">
        <v>131.69999999999999</v>
      </c>
      <c r="T49" s="61">
        <v>72.84</v>
      </c>
      <c r="U49" s="61">
        <v>270.65800000000002</v>
      </c>
      <c r="V49" s="61">
        <v>175.68799999999999</v>
      </c>
      <c r="W49" s="61">
        <v>15.987</v>
      </c>
      <c r="X49" s="61">
        <v>21.23</v>
      </c>
      <c r="Y49" s="61">
        <v>26.68</v>
      </c>
      <c r="Z49" s="61">
        <v>10.936</v>
      </c>
      <c r="AA49" s="61">
        <v>8.7390000000000008</v>
      </c>
      <c r="AB49" s="61">
        <v>4.3929999999999998</v>
      </c>
      <c r="AC49" s="61">
        <v>0.7</v>
      </c>
      <c r="AD49" s="61">
        <v>23.756</v>
      </c>
      <c r="AE49" s="61">
        <v>9.8849999999999998</v>
      </c>
      <c r="AF49" s="61">
        <v>26.523</v>
      </c>
      <c r="AG49" s="77">
        <v>52.347000000000001</v>
      </c>
      <c r="AH49" s="61">
        <v>1.444</v>
      </c>
      <c r="AK49" s="78">
        <v>1.173</v>
      </c>
      <c r="AL49" s="61">
        <v>3.448</v>
      </c>
      <c r="AM49" s="73">
        <v>23.922999999999998</v>
      </c>
      <c r="AN49" s="61">
        <v>70.257999999999996</v>
      </c>
      <c r="AO49" s="61">
        <v>16.975999999999999</v>
      </c>
      <c r="AP49" s="61"/>
      <c r="AQ49" s="62"/>
    </row>
    <row r="50" spans="1:60" s="128" customFormat="1" ht="15" customHeight="1" x14ac:dyDescent="0.25">
      <c r="A50" s="126" t="s">
        <v>285</v>
      </c>
      <c r="B50" s="127"/>
      <c r="C50" s="68">
        <v>1</v>
      </c>
      <c r="D50" s="68">
        <v>1</v>
      </c>
      <c r="E50" s="68">
        <v>2</v>
      </c>
      <c r="F50" s="68">
        <v>5</v>
      </c>
      <c r="G50" s="129">
        <v>1</v>
      </c>
      <c r="H50" s="68">
        <v>5</v>
      </c>
      <c r="I50" s="68">
        <v>2</v>
      </c>
      <c r="J50" s="68">
        <v>2</v>
      </c>
      <c r="K50" s="69">
        <v>1</v>
      </c>
      <c r="L50" s="68">
        <v>2</v>
      </c>
      <c r="M50" s="68">
        <v>1</v>
      </c>
      <c r="N50" s="68">
        <v>10</v>
      </c>
      <c r="O50" s="68">
        <v>8</v>
      </c>
      <c r="P50" s="68">
        <v>4</v>
      </c>
      <c r="Q50" s="69">
        <v>3</v>
      </c>
      <c r="R50" s="69">
        <v>20</v>
      </c>
      <c r="S50" s="69">
        <v>17</v>
      </c>
      <c r="T50" s="69">
        <v>6</v>
      </c>
      <c r="U50" s="69">
        <v>14</v>
      </c>
      <c r="V50" s="69">
        <v>19</v>
      </c>
      <c r="W50" s="69">
        <v>3</v>
      </c>
      <c r="X50" s="69">
        <v>1</v>
      </c>
      <c r="Y50" s="69">
        <v>4</v>
      </c>
      <c r="Z50" s="69">
        <v>2</v>
      </c>
      <c r="AA50" s="69">
        <v>2</v>
      </c>
      <c r="AB50" s="69">
        <v>1</v>
      </c>
      <c r="AC50" s="69">
        <v>1</v>
      </c>
      <c r="AD50" s="69">
        <v>3</v>
      </c>
      <c r="AE50" s="69">
        <v>2</v>
      </c>
      <c r="AF50" s="69">
        <v>7</v>
      </c>
      <c r="AG50" s="70">
        <v>5</v>
      </c>
      <c r="AH50" s="69">
        <v>1</v>
      </c>
      <c r="AI50" s="71"/>
      <c r="AJ50" s="71"/>
      <c r="AK50" s="72">
        <v>1</v>
      </c>
      <c r="AL50" s="69">
        <v>2</v>
      </c>
      <c r="AM50" s="73">
        <v>5</v>
      </c>
      <c r="AN50" s="69">
        <v>15</v>
      </c>
      <c r="AO50" s="69">
        <v>9</v>
      </c>
      <c r="AP50" s="69"/>
      <c r="AQ50" s="74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</row>
    <row r="51" spans="1:60" ht="15" customHeight="1" x14ac:dyDescent="0.25">
      <c r="A51" s="59" t="s">
        <v>286</v>
      </c>
      <c r="B51" s="80"/>
      <c r="C51" s="5">
        <v>2.6120000000000001</v>
      </c>
      <c r="D51" s="5">
        <v>4.2880000000000003</v>
      </c>
      <c r="E51" s="5">
        <v>7.9020000000000001</v>
      </c>
      <c r="F51" s="5">
        <v>5.1929999999999996</v>
      </c>
      <c r="G51" s="76">
        <v>1.698</v>
      </c>
      <c r="H51" s="5">
        <v>19.077000000000002</v>
      </c>
      <c r="I51" s="5">
        <v>1.464</v>
      </c>
      <c r="J51" s="5">
        <v>2.3679999999999999</v>
      </c>
      <c r="K51" s="61">
        <v>12.423</v>
      </c>
      <c r="L51" s="5">
        <v>4.9630000000000001</v>
      </c>
      <c r="M51" s="5">
        <v>3.4969999999999999</v>
      </c>
      <c r="N51" s="5">
        <v>8.9619999999999997</v>
      </c>
      <c r="O51" s="5">
        <v>8.8390000000000004</v>
      </c>
      <c r="P51" s="5">
        <v>10.462999999999999</v>
      </c>
      <c r="Q51" s="61">
        <v>3.7189999999999999</v>
      </c>
      <c r="R51" s="61">
        <v>49.417000000000002</v>
      </c>
      <c r="S51" s="61">
        <v>44.454999999999998</v>
      </c>
      <c r="T51" s="61">
        <v>26.645</v>
      </c>
      <c r="U51" s="61">
        <v>89.655000000000001</v>
      </c>
      <c r="V51" s="61">
        <v>76.466999999999999</v>
      </c>
      <c r="W51" s="61">
        <v>8.7889999999999997</v>
      </c>
      <c r="X51" s="61">
        <v>14.541</v>
      </c>
      <c r="Y51" s="61">
        <v>14.97</v>
      </c>
      <c r="Z51" s="61">
        <v>4.7510000000000003</v>
      </c>
      <c r="AA51" s="61">
        <v>9.0399999999999991</v>
      </c>
      <c r="AB51" s="61">
        <v>1.7230000000000001</v>
      </c>
      <c r="AC51" s="61">
        <v>3.0139999999999998</v>
      </c>
      <c r="AD51" s="61">
        <v>6.1710000000000003</v>
      </c>
      <c r="AE51" s="61">
        <v>12.529</v>
      </c>
      <c r="AF51" s="61">
        <v>12.722</v>
      </c>
      <c r="AG51" s="77">
        <v>14.407</v>
      </c>
      <c r="AH51" s="61">
        <v>1.222</v>
      </c>
      <c r="AK51" s="78">
        <v>11.69</v>
      </c>
      <c r="AL51" s="61">
        <v>1.51</v>
      </c>
      <c r="AM51" s="73">
        <v>3.6869999999999998</v>
      </c>
      <c r="AN51" s="61">
        <v>29.59</v>
      </c>
      <c r="AO51" s="61">
        <v>10.631</v>
      </c>
      <c r="AP51" s="61"/>
      <c r="AQ51" s="62"/>
    </row>
    <row r="52" spans="1:60" s="128" customFormat="1" ht="15" customHeight="1" x14ac:dyDescent="0.25">
      <c r="A52" s="130" t="s">
        <v>287</v>
      </c>
      <c r="B52" s="131"/>
      <c r="C52" s="68">
        <v>0</v>
      </c>
      <c r="D52" s="68">
        <v>0</v>
      </c>
      <c r="E52" s="68">
        <v>1</v>
      </c>
      <c r="F52" s="68">
        <v>1</v>
      </c>
      <c r="G52" s="89">
        <v>0</v>
      </c>
      <c r="H52" s="68">
        <v>2</v>
      </c>
      <c r="I52" s="68">
        <v>1</v>
      </c>
      <c r="J52" s="68">
        <v>1</v>
      </c>
      <c r="K52" s="69">
        <v>0</v>
      </c>
      <c r="L52" s="68">
        <v>1</v>
      </c>
      <c r="M52" s="68">
        <v>0</v>
      </c>
      <c r="N52" s="68">
        <v>2</v>
      </c>
      <c r="O52" s="68">
        <v>5</v>
      </c>
      <c r="P52" s="68">
        <v>1</v>
      </c>
      <c r="Q52" s="69">
        <v>1</v>
      </c>
      <c r="R52" s="69">
        <v>5</v>
      </c>
      <c r="S52" s="69">
        <v>4</v>
      </c>
      <c r="T52" s="69">
        <v>2</v>
      </c>
      <c r="U52" s="69">
        <v>4</v>
      </c>
      <c r="V52" s="69">
        <v>4</v>
      </c>
      <c r="W52" s="69">
        <v>1</v>
      </c>
      <c r="X52" s="69">
        <v>0</v>
      </c>
      <c r="Y52" s="69">
        <v>1</v>
      </c>
      <c r="Z52" s="69">
        <v>1</v>
      </c>
      <c r="AA52" s="69">
        <v>1</v>
      </c>
      <c r="AB52" s="69">
        <v>0</v>
      </c>
      <c r="AC52" s="69">
        <v>0</v>
      </c>
      <c r="AD52" s="69">
        <v>1</v>
      </c>
      <c r="AE52" s="69">
        <v>1</v>
      </c>
      <c r="AF52" s="69">
        <v>2</v>
      </c>
      <c r="AG52" s="70">
        <v>1</v>
      </c>
      <c r="AH52" s="69">
        <v>0</v>
      </c>
      <c r="AI52" s="71"/>
      <c r="AJ52" s="71"/>
      <c r="AK52" s="72">
        <v>0</v>
      </c>
      <c r="AL52" s="69">
        <v>1</v>
      </c>
      <c r="AM52" s="73">
        <v>2</v>
      </c>
      <c r="AN52" s="69">
        <v>3</v>
      </c>
      <c r="AO52" s="69">
        <v>3</v>
      </c>
      <c r="AP52" s="69"/>
      <c r="AQ52" s="74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</row>
    <row r="53" spans="1:60" ht="15" customHeight="1" x14ac:dyDescent="0.25">
      <c r="A53" s="59" t="s">
        <v>288</v>
      </c>
      <c r="B53" s="80"/>
      <c r="C53" s="5">
        <v>0</v>
      </c>
      <c r="D53" s="5">
        <v>0</v>
      </c>
      <c r="E53" s="5">
        <v>8.0530000000000008</v>
      </c>
      <c r="F53" s="5">
        <v>4.3789999999999996</v>
      </c>
      <c r="G53" s="76">
        <v>0</v>
      </c>
      <c r="H53" s="5">
        <v>6.4039999999999999</v>
      </c>
      <c r="I53" s="5">
        <v>1.024</v>
      </c>
      <c r="J53" s="5">
        <v>1.3879999999999999</v>
      </c>
      <c r="K53" s="61">
        <v>0</v>
      </c>
      <c r="L53" s="5">
        <v>2.38</v>
      </c>
      <c r="M53" s="5">
        <v>0</v>
      </c>
      <c r="N53" s="5">
        <v>5.7409999999999997</v>
      </c>
      <c r="O53" s="5">
        <v>4.883</v>
      </c>
      <c r="P53" s="5">
        <v>15.022</v>
      </c>
      <c r="Q53" s="61">
        <v>2.6920000000000002</v>
      </c>
      <c r="R53" s="61">
        <v>48.238999999999997</v>
      </c>
      <c r="S53" s="61">
        <v>36.079000000000001</v>
      </c>
      <c r="T53" s="61">
        <v>25.369</v>
      </c>
      <c r="U53" s="61">
        <v>59.77</v>
      </c>
      <c r="V53" s="61">
        <v>52.707000000000001</v>
      </c>
      <c r="W53" s="61">
        <v>18.446999999999999</v>
      </c>
      <c r="X53" s="61">
        <v>0</v>
      </c>
      <c r="Y53" s="61">
        <v>13.215999999999999</v>
      </c>
      <c r="Z53" s="61">
        <v>3.2389999999999999</v>
      </c>
      <c r="AA53" s="61">
        <v>2.9740000000000002</v>
      </c>
      <c r="AB53" s="61">
        <v>0</v>
      </c>
      <c r="AC53" s="61">
        <v>0</v>
      </c>
      <c r="AD53" s="61">
        <v>8.7080000000000002</v>
      </c>
      <c r="AE53" s="61">
        <v>3.5190000000000001</v>
      </c>
      <c r="AF53" s="61">
        <v>5.758</v>
      </c>
      <c r="AG53" s="77">
        <v>29.905000000000001</v>
      </c>
      <c r="AH53" s="61">
        <v>0</v>
      </c>
      <c r="AK53" s="78">
        <v>0</v>
      </c>
      <c r="AL53" s="61">
        <v>2.2120000000000002</v>
      </c>
      <c r="AM53" s="73">
        <v>8.8490000000000002</v>
      </c>
      <c r="AN53" s="61">
        <v>11.286</v>
      </c>
      <c r="AO53" s="61">
        <v>6.3940000000000001</v>
      </c>
      <c r="AP53" s="61"/>
      <c r="AQ53" s="62"/>
    </row>
    <row r="54" spans="1:60" s="128" customFormat="1" ht="15" customHeight="1" x14ac:dyDescent="0.25">
      <c r="A54" s="130" t="s">
        <v>289</v>
      </c>
      <c r="B54" s="131"/>
      <c r="C54" s="68">
        <v>0</v>
      </c>
      <c r="D54" s="68">
        <v>0</v>
      </c>
      <c r="E54" s="68">
        <v>0</v>
      </c>
      <c r="F54" s="68">
        <v>0</v>
      </c>
      <c r="G54" s="89">
        <v>0</v>
      </c>
      <c r="H54" s="68">
        <v>1</v>
      </c>
      <c r="I54" s="68">
        <v>0</v>
      </c>
      <c r="J54" s="68">
        <v>0</v>
      </c>
      <c r="K54" s="69">
        <v>0</v>
      </c>
      <c r="L54" s="68">
        <v>0</v>
      </c>
      <c r="M54" s="68">
        <v>0</v>
      </c>
      <c r="N54" s="68">
        <v>1</v>
      </c>
      <c r="O54" s="68">
        <v>1</v>
      </c>
      <c r="P54" s="68">
        <v>0</v>
      </c>
      <c r="Q54" s="69">
        <v>0</v>
      </c>
      <c r="R54" s="69">
        <v>2</v>
      </c>
      <c r="S54" s="69">
        <v>1</v>
      </c>
      <c r="T54" s="69">
        <v>1</v>
      </c>
      <c r="U54" s="69">
        <v>1</v>
      </c>
      <c r="V54" s="69">
        <v>1</v>
      </c>
      <c r="W54" s="69">
        <v>0</v>
      </c>
      <c r="X54" s="69">
        <v>0</v>
      </c>
      <c r="Y54" s="69">
        <v>0</v>
      </c>
      <c r="Z54" s="69">
        <v>0</v>
      </c>
      <c r="AA54" s="69">
        <v>0</v>
      </c>
      <c r="AB54" s="69">
        <v>0</v>
      </c>
      <c r="AC54" s="69">
        <v>0</v>
      </c>
      <c r="AD54" s="69">
        <v>0</v>
      </c>
      <c r="AE54" s="69">
        <v>0</v>
      </c>
      <c r="AF54" s="69">
        <v>1</v>
      </c>
      <c r="AG54" s="70">
        <v>0</v>
      </c>
      <c r="AH54" s="69">
        <v>0</v>
      </c>
      <c r="AI54" s="71"/>
      <c r="AJ54" s="71"/>
      <c r="AK54" s="72">
        <v>0</v>
      </c>
      <c r="AL54" s="69">
        <v>0</v>
      </c>
      <c r="AM54" s="73">
        <v>1</v>
      </c>
      <c r="AN54" s="69">
        <v>1</v>
      </c>
      <c r="AO54" s="69">
        <v>1</v>
      </c>
      <c r="AP54" s="69"/>
      <c r="AQ54" s="74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</row>
    <row r="55" spans="1:60" ht="15" customHeight="1" x14ac:dyDescent="0.25">
      <c r="A55" s="59" t="s">
        <v>290</v>
      </c>
      <c r="B55" s="80"/>
      <c r="C55" s="5">
        <v>0</v>
      </c>
      <c r="D55" s="5">
        <v>0</v>
      </c>
      <c r="E55" s="5">
        <v>0</v>
      </c>
      <c r="F55" s="5">
        <v>0</v>
      </c>
      <c r="G55" s="76">
        <v>0</v>
      </c>
      <c r="H55" s="5">
        <v>9.1609999999999996</v>
      </c>
      <c r="I55" s="5">
        <v>0</v>
      </c>
      <c r="J55" s="5">
        <v>0</v>
      </c>
      <c r="K55" s="61">
        <v>0</v>
      </c>
      <c r="L55" s="5">
        <v>0</v>
      </c>
      <c r="M55" s="5">
        <v>0</v>
      </c>
      <c r="N55" s="5">
        <v>3.5419999999999998</v>
      </c>
      <c r="O55" s="5">
        <v>3.218</v>
      </c>
      <c r="P55" s="5">
        <v>0</v>
      </c>
      <c r="Q55" s="61">
        <v>0</v>
      </c>
      <c r="R55" s="61">
        <v>16.361999999999998</v>
      </c>
      <c r="S55" s="61">
        <v>27.443999999999999</v>
      </c>
      <c r="T55" s="61">
        <v>21.12</v>
      </c>
      <c r="U55" s="61">
        <v>18.442</v>
      </c>
      <c r="V55" s="61">
        <v>33.826999999999998</v>
      </c>
      <c r="W55" s="61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61">
        <v>0</v>
      </c>
      <c r="AE55" s="61">
        <v>0</v>
      </c>
      <c r="AF55" s="61">
        <v>16.18</v>
      </c>
      <c r="AG55" s="77">
        <v>0</v>
      </c>
      <c r="AH55" s="61">
        <v>0</v>
      </c>
      <c r="AK55" s="78">
        <v>0</v>
      </c>
      <c r="AL55" s="61">
        <v>0</v>
      </c>
      <c r="AM55" s="73">
        <v>6.78</v>
      </c>
      <c r="AN55" s="61">
        <v>10.83</v>
      </c>
      <c r="AO55" s="61">
        <v>2.9449999999999998</v>
      </c>
      <c r="AP55" s="61"/>
      <c r="AQ55" s="62"/>
    </row>
    <row r="56" spans="1:60" s="79" customFormat="1" ht="15" customHeight="1" x14ac:dyDescent="0.25">
      <c r="A56" s="130" t="s">
        <v>291</v>
      </c>
      <c r="B56" s="132"/>
      <c r="C56" s="5">
        <v>0</v>
      </c>
      <c r="D56" s="5">
        <v>0</v>
      </c>
      <c r="E56" s="5">
        <v>0</v>
      </c>
      <c r="F56" s="5">
        <v>0</v>
      </c>
      <c r="G56" s="76">
        <v>0</v>
      </c>
      <c r="H56" s="5">
        <v>0</v>
      </c>
      <c r="I56" s="5">
        <v>0</v>
      </c>
      <c r="J56" s="5">
        <v>0</v>
      </c>
      <c r="K56" s="61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1">
        <v>0</v>
      </c>
      <c r="R56" s="61">
        <v>1</v>
      </c>
      <c r="S56" s="61">
        <v>0</v>
      </c>
      <c r="T56" s="61">
        <v>0</v>
      </c>
      <c r="U56" s="61">
        <v>0</v>
      </c>
      <c r="V56" s="61">
        <v>0</v>
      </c>
      <c r="W56" s="61">
        <v>0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  <c r="AF56" s="61">
        <v>0</v>
      </c>
      <c r="AG56" s="77">
        <v>0</v>
      </c>
      <c r="AH56" s="61">
        <v>0</v>
      </c>
      <c r="AI56" s="63"/>
      <c r="AJ56" s="63"/>
      <c r="AK56" s="78">
        <v>0</v>
      </c>
      <c r="AL56" s="61">
        <v>0</v>
      </c>
      <c r="AM56" s="73">
        <v>0</v>
      </c>
      <c r="AN56" s="61">
        <v>0</v>
      </c>
      <c r="AO56" s="61">
        <v>0</v>
      </c>
      <c r="AP56" s="61"/>
      <c r="AQ56" s="62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</row>
    <row r="57" spans="1:60" ht="15" customHeight="1" x14ac:dyDescent="0.25">
      <c r="A57" s="59" t="s">
        <v>292</v>
      </c>
      <c r="B57" s="80"/>
      <c r="C57" s="5">
        <v>0</v>
      </c>
      <c r="D57" s="5">
        <v>0</v>
      </c>
      <c r="E57" s="5">
        <v>0</v>
      </c>
      <c r="F57" s="5">
        <v>0</v>
      </c>
      <c r="G57" s="76">
        <v>0</v>
      </c>
      <c r="H57" s="5">
        <v>0</v>
      </c>
      <c r="I57" s="5">
        <v>0</v>
      </c>
      <c r="J57" s="5">
        <v>0</v>
      </c>
      <c r="K57" s="61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1">
        <v>0</v>
      </c>
      <c r="R57" s="61">
        <v>6.569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77">
        <v>0</v>
      </c>
      <c r="AH57" s="61">
        <v>0</v>
      </c>
      <c r="AK57" s="78">
        <v>0</v>
      </c>
      <c r="AL57" s="61">
        <v>0</v>
      </c>
      <c r="AM57" s="73">
        <v>0</v>
      </c>
      <c r="AN57" s="61">
        <v>0</v>
      </c>
      <c r="AO57" s="61">
        <v>0</v>
      </c>
      <c r="AP57" s="61"/>
      <c r="AQ57" s="62"/>
    </row>
    <row r="58" spans="1:60" s="135" customFormat="1" ht="15" customHeight="1" x14ac:dyDescent="0.25">
      <c r="A58" s="133" t="s">
        <v>293</v>
      </c>
      <c r="B58" s="134"/>
      <c r="C58" s="5">
        <f>C48/C50</f>
        <v>2</v>
      </c>
      <c r="D58" s="5">
        <f t="shared" ref="D58:AQ58" si="31">D48/D50</f>
        <v>2</v>
      </c>
      <c r="E58" s="5">
        <f t="shared" si="31"/>
        <v>4.5</v>
      </c>
      <c r="F58" s="5">
        <f t="shared" si="31"/>
        <v>5</v>
      </c>
      <c r="G58" s="5">
        <f t="shared" si="31"/>
        <v>3</v>
      </c>
      <c r="H58" s="5">
        <f t="shared" si="31"/>
        <v>4.4000000000000004</v>
      </c>
      <c r="I58" s="5">
        <f t="shared" si="31"/>
        <v>3</v>
      </c>
      <c r="J58" s="5">
        <f t="shared" si="31"/>
        <v>4</v>
      </c>
      <c r="K58" s="5">
        <f t="shared" si="31"/>
        <v>7</v>
      </c>
      <c r="L58" s="5">
        <f t="shared" si="31"/>
        <v>6</v>
      </c>
      <c r="M58" s="5">
        <f t="shared" si="31"/>
        <v>8</v>
      </c>
      <c r="N58" s="5">
        <f t="shared" si="31"/>
        <v>3.9</v>
      </c>
      <c r="O58" s="5">
        <f t="shared" si="31"/>
        <v>5.75</v>
      </c>
      <c r="P58" s="5">
        <f t="shared" si="31"/>
        <v>3</v>
      </c>
      <c r="Q58" s="5">
        <f t="shared" si="31"/>
        <v>5.333333333333333</v>
      </c>
      <c r="R58" s="5">
        <f t="shared" si="31"/>
        <v>7.25</v>
      </c>
      <c r="S58" s="5">
        <f t="shared" si="31"/>
        <v>5.4117647058823533</v>
      </c>
      <c r="T58" s="5">
        <f t="shared" si="31"/>
        <v>6</v>
      </c>
      <c r="U58" s="5">
        <f t="shared" si="31"/>
        <v>6.5</v>
      </c>
      <c r="V58" s="5">
        <f t="shared" si="31"/>
        <v>4.7894736842105265</v>
      </c>
      <c r="W58" s="5">
        <f t="shared" si="31"/>
        <v>3.3333333333333335</v>
      </c>
      <c r="X58" s="5">
        <f t="shared" si="31"/>
        <v>7</v>
      </c>
      <c r="Y58" s="5">
        <f t="shared" si="31"/>
        <v>3.5</v>
      </c>
      <c r="Z58" s="5">
        <f t="shared" si="31"/>
        <v>3</v>
      </c>
      <c r="AA58" s="5">
        <f t="shared" si="31"/>
        <v>4</v>
      </c>
      <c r="AB58" s="5">
        <f t="shared" si="31"/>
        <v>2</v>
      </c>
      <c r="AC58" s="5">
        <f t="shared" si="31"/>
        <v>2</v>
      </c>
      <c r="AD58" s="5">
        <f t="shared" si="31"/>
        <v>3.6666666666666665</v>
      </c>
      <c r="AE58" s="5">
        <f t="shared" si="31"/>
        <v>2.5</v>
      </c>
      <c r="AF58" s="5">
        <f t="shared" si="31"/>
        <v>3.7142857142857144</v>
      </c>
      <c r="AG58" s="85">
        <f t="shared" si="31"/>
        <v>5.2</v>
      </c>
      <c r="AH58" s="5">
        <f t="shared" si="31"/>
        <v>3</v>
      </c>
      <c r="AI58" s="86"/>
      <c r="AJ58" s="86"/>
      <c r="AK58" s="78">
        <f t="shared" si="31"/>
        <v>2</v>
      </c>
      <c r="AL58" s="61">
        <f>AL48/AL50</f>
        <v>4</v>
      </c>
      <c r="AM58" s="61">
        <f>AM48/AM50</f>
        <v>4.2</v>
      </c>
      <c r="AN58" s="61">
        <f>AN48/AN50</f>
        <v>5.7333333333333334</v>
      </c>
      <c r="AO58" s="61">
        <f>AO48/AO50</f>
        <v>4</v>
      </c>
      <c r="AP58" s="61" t="e">
        <f t="shared" si="31"/>
        <v>#DIV/0!</v>
      </c>
      <c r="AQ58" s="62" t="e">
        <f t="shared" si="31"/>
        <v>#DIV/0!</v>
      </c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</row>
    <row r="59" spans="1:60" s="135" customFormat="1" ht="15" customHeight="1" x14ac:dyDescent="0.25">
      <c r="A59" s="133" t="s">
        <v>294</v>
      </c>
      <c r="B59" s="134"/>
      <c r="C59" s="5" t="e">
        <f>C50/C52</f>
        <v>#DIV/0!</v>
      </c>
      <c r="D59" s="5" t="e">
        <f t="shared" ref="D59:AQ59" si="32">D50/D52</f>
        <v>#DIV/0!</v>
      </c>
      <c r="E59" s="5">
        <f t="shared" si="32"/>
        <v>2</v>
      </c>
      <c r="F59" s="5">
        <f t="shared" si="32"/>
        <v>5</v>
      </c>
      <c r="G59" s="5" t="e">
        <f t="shared" si="32"/>
        <v>#DIV/0!</v>
      </c>
      <c r="H59" s="5">
        <f t="shared" si="32"/>
        <v>2.5</v>
      </c>
      <c r="I59" s="5">
        <f t="shared" si="32"/>
        <v>2</v>
      </c>
      <c r="J59" s="5">
        <f t="shared" si="32"/>
        <v>2</v>
      </c>
      <c r="K59" s="5" t="e">
        <f t="shared" si="32"/>
        <v>#DIV/0!</v>
      </c>
      <c r="L59" s="5">
        <f t="shared" si="32"/>
        <v>2</v>
      </c>
      <c r="M59" s="5" t="e">
        <f t="shared" si="32"/>
        <v>#DIV/0!</v>
      </c>
      <c r="N59" s="5">
        <f t="shared" si="32"/>
        <v>5</v>
      </c>
      <c r="O59" s="5">
        <f t="shared" si="32"/>
        <v>1.6</v>
      </c>
      <c r="P59" s="5">
        <f t="shared" si="32"/>
        <v>4</v>
      </c>
      <c r="Q59" s="5">
        <f t="shared" si="32"/>
        <v>3</v>
      </c>
      <c r="R59" s="5">
        <f t="shared" si="32"/>
        <v>4</v>
      </c>
      <c r="S59" s="5">
        <f t="shared" si="32"/>
        <v>4.25</v>
      </c>
      <c r="T59" s="5">
        <f t="shared" si="32"/>
        <v>3</v>
      </c>
      <c r="U59" s="5">
        <f t="shared" si="32"/>
        <v>3.5</v>
      </c>
      <c r="V59" s="5">
        <f t="shared" si="32"/>
        <v>4.75</v>
      </c>
      <c r="W59" s="5">
        <f t="shared" si="32"/>
        <v>3</v>
      </c>
      <c r="X59" s="5" t="e">
        <f t="shared" si="32"/>
        <v>#DIV/0!</v>
      </c>
      <c r="Y59" s="5">
        <f t="shared" si="32"/>
        <v>4</v>
      </c>
      <c r="Z59" s="5">
        <f t="shared" si="32"/>
        <v>2</v>
      </c>
      <c r="AA59" s="5">
        <f t="shared" si="32"/>
        <v>2</v>
      </c>
      <c r="AB59" s="5" t="e">
        <f t="shared" si="32"/>
        <v>#DIV/0!</v>
      </c>
      <c r="AC59" s="5" t="e">
        <f t="shared" si="32"/>
        <v>#DIV/0!</v>
      </c>
      <c r="AD59" s="5">
        <f t="shared" si="32"/>
        <v>3</v>
      </c>
      <c r="AE59" s="5">
        <f t="shared" si="32"/>
        <v>2</v>
      </c>
      <c r="AF59" s="5">
        <f t="shared" si="32"/>
        <v>3.5</v>
      </c>
      <c r="AG59" s="85">
        <f t="shared" si="32"/>
        <v>5</v>
      </c>
      <c r="AH59" s="5" t="e">
        <f t="shared" si="32"/>
        <v>#DIV/0!</v>
      </c>
      <c r="AI59" s="86"/>
      <c r="AJ59" s="86"/>
      <c r="AK59" s="78" t="e">
        <f t="shared" si="32"/>
        <v>#DIV/0!</v>
      </c>
      <c r="AL59" s="61">
        <f>AL50/AL52</f>
        <v>2</v>
      </c>
      <c r="AM59" s="61">
        <f>AM50/AM52</f>
        <v>2.5</v>
      </c>
      <c r="AN59" s="61">
        <f>AN50/AN52</f>
        <v>5</v>
      </c>
      <c r="AO59" s="61">
        <f>AO50/AO52</f>
        <v>3</v>
      </c>
      <c r="AP59" s="61" t="e">
        <f t="shared" si="32"/>
        <v>#DIV/0!</v>
      </c>
      <c r="AQ59" s="62" t="e">
        <f t="shared" si="32"/>
        <v>#DIV/0!</v>
      </c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</row>
    <row r="60" spans="1:60" s="135" customFormat="1" ht="15" customHeight="1" x14ac:dyDescent="0.25">
      <c r="A60" s="133" t="s">
        <v>295</v>
      </c>
      <c r="B60" s="134"/>
      <c r="C60" s="68" t="e">
        <f>C52/C54</f>
        <v>#DIV/0!</v>
      </c>
      <c r="D60" s="68" t="e">
        <f t="shared" ref="D60:AQ60" si="33">D52/D54</f>
        <v>#DIV/0!</v>
      </c>
      <c r="E60" s="68" t="e">
        <f t="shared" si="33"/>
        <v>#DIV/0!</v>
      </c>
      <c r="F60" s="68" t="e">
        <f t="shared" si="33"/>
        <v>#DIV/0!</v>
      </c>
      <c r="G60" s="68" t="e">
        <f t="shared" si="33"/>
        <v>#DIV/0!</v>
      </c>
      <c r="H60" s="68">
        <f t="shared" si="33"/>
        <v>2</v>
      </c>
      <c r="I60" s="68" t="e">
        <f t="shared" si="33"/>
        <v>#DIV/0!</v>
      </c>
      <c r="J60" s="68" t="e">
        <f t="shared" si="33"/>
        <v>#DIV/0!</v>
      </c>
      <c r="K60" s="68" t="e">
        <f t="shared" si="33"/>
        <v>#DIV/0!</v>
      </c>
      <c r="L60" s="68" t="e">
        <f t="shared" si="33"/>
        <v>#DIV/0!</v>
      </c>
      <c r="M60" s="68" t="e">
        <f t="shared" si="33"/>
        <v>#DIV/0!</v>
      </c>
      <c r="N60" s="68">
        <f t="shared" si="33"/>
        <v>2</v>
      </c>
      <c r="O60" s="68">
        <f t="shared" si="33"/>
        <v>5</v>
      </c>
      <c r="P60" s="68" t="e">
        <f t="shared" si="33"/>
        <v>#DIV/0!</v>
      </c>
      <c r="Q60" s="68" t="e">
        <f t="shared" si="33"/>
        <v>#DIV/0!</v>
      </c>
      <c r="R60" s="68">
        <f t="shared" si="33"/>
        <v>2.5</v>
      </c>
      <c r="S60" s="68">
        <f t="shared" si="33"/>
        <v>4</v>
      </c>
      <c r="T60" s="68">
        <f t="shared" si="33"/>
        <v>2</v>
      </c>
      <c r="U60" s="68">
        <f t="shared" si="33"/>
        <v>4</v>
      </c>
      <c r="V60" s="68">
        <f t="shared" si="33"/>
        <v>4</v>
      </c>
      <c r="W60" s="68" t="e">
        <f t="shared" si="33"/>
        <v>#DIV/0!</v>
      </c>
      <c r="X60" s="68" t="e">
        <f t="shared" si="33"/>
        <v>#DIV/0!</v>
      </c>
      <c r="Y60" s="68" t="e">
        <f t="shared" si="33"/>
        <v>#DIV/0!</v>
      </c>
      <c r="Z60" s="68" t="e">
        <f t="shared" si="33"/>
        <v>#DIV/0!</v>
      </c>
      <c r="AA60" s="68" t="e">
        <f t="shared" si="33"/>
        <v>#DIV/0!</v>
      </c>
      <c r="AB60" s="68" t="e">
        <f t="shared" si="33"/>
        <v>#DIV/0!</v>
      </c>
      <c r="AC60" s="68" t="e">
        <f t="shared" si="33"/>
        <v>#DIV/0!</v>
      </c>
      <c r="AD60" s="68" t="e">
        <f t="shared" si="33"/>
        <v>#DIV/0!</v>
      </c>
      <c r="AE60" s="68" t="e">
        <f t="shared" si="33"/>
        <v>#DIV/0!</v>
      </c>
      <c r="AF60" s="68">
        <f t="shared" si="33"/>
        <v>2</v>
      </c>
      <c r="AG60" s="136" t="e">
        <f t="shared" si="33"/>
        <v>#DIV/0!</v>
      </c>
      <c r="AH60" s="68" t="e">
        <f t="shared" si="33"/>
        <v>#DIV/0!</v>
      </c>
      <c r="AI60" s="137"/>
      <c r="AJ60" s="137"/>
      <c r="AK60" s="72" t="e">
        <f t="shared" si="33"/>
        <v>#DIV/0!</v>
      </c>
      <c r="AL60" s="69" t="e">
        <f>AL52/AL54</f>
        <v>#DIV/0!</v>
      </c>
      <c r="AM60" s="69">
        <f>AM52/AM54</f>
        <v>2</v>
      </c>
      <c r="AN60" s="69">
        <f>AN52/AN54</f>
        <v>3</v>
      </c>
      <c r="AO60" s="69">
        <f>AO52/AO54</f>
        <v>3</v>
      </c>
      <c r="AP60" s="69" t="e">
        <f t="shared" si="33"/>
        <v>#DIV/0!</v>
      </c>
      <c r="AQ60" s="74" t="e">
        <f t="shared" si="33"/>
        <v>#DIV/0!</v>
      </c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</row>
    <row r="61" spans="1:60" s="135" customFormat="1" ht="15" customHeight="1" x14ac:dyDescent="0.25">
      <c r="A61" s="133" t="s">
        <v>296</v>
      </c>
      <c r="B61" s="134"/>
      <c r="C61" s="68">
        <f>C54/5</f>
        <v>0</v>
      </c>
      <c r="D61" s="68">
        <f t="shared" ref="D61:AQ61" si="34">D54/5</f>
        <v>0</v>
      </c>
      <c r="E61" s="68">
        <f t="shared" si="34"/>
        <v>0</v>
      </c>
      <c r="F61" s="68">
        <f t="shared" si="34"/>
        <v>0</v>
      </c>
      <c r="G61" s="68">
        <f t="shared" si="34"/>
        <v>0</v>
      </c>
      <c r="H61" s="68">
        <f t="shared" si="34"/>
        <v>0.2</v>
      </c>
      <c r="I61" s="68">
        <f t="shared" si="34"/>
        <v>0</v>
      </c>
      <c r="J61" s="68">
        <f t="shared" si="34"/>
        <v>0</v>
      </c>
      <c r="K61" s="68">
        <f t="shared" si="34"/>
        <v>0</v>
      </c>
      <c r="L61" s="68">
        <f t="shared" si="34"/>
        <v>0</v>
      </c>
      <c r="M61" s="68">
        <f t="shared" si="34"/>
        <v>0</v>
      </c>
      <c r="N61" s="68">
        <f t="shared" si="34"/>
        <v>0.2</v>
      </c>
      <c r="O61" s="68">
        <f t="shared" si="34"/>
        <v>0.2</v>
      </c>
      <c r="P61" s="68">
        <f t="shared" si="34"/>
        <v>0</v>
      </c>
      <c r="Q61" s="68">
        <f t="shared" si="34"/>
        <v>0</v>
      </c>
      <c r="R61" s="68">
        <f t="shared" si="34"/>
        <v>0.4</v>
      </c>
      <c r="S61" s="68">
        <f t="shared" si="34"/>
        <v>0.2</v>
      </c>
      <c r="T61" s="68">
        <f t="shared" si="34"/>
        <v>0.2</v>
      </c>
      <c r="U61" s="68">
        <f t="shared" si="34"/>
        <v>0.2</v>
      </c>
      <c r="V61" s="68">
        <f t="shared" si="34"/>
        <v>0.2</v>
      </c>
      <c r="W61" s="68">
        <f t="shared" si="34"/>
        <v>0</v>
      </c>
      <c r="X61" s="68">
        <f t="shared" si="34"/>
        <v>0</v>
      </c>
      <c r="Y61" s="68">
        <f t="shared" si="34"/>
        <v>0</v>
      </c>
      <c r="Z61" s="68">
        <f t="shared" si="34"/>
        <v>0</v>
      </c>
      <c r="AA61" s="68">
        <f t="shared" si="34"/>
        <v>0</v>
      </c>
      <c r="AB61" s="68">
        <f t="shared" si="34"/>
        <v>0</v>
      </c>
      <c r="AC61" s="68">
        <f t="shared" si="34"/>
        <v>0</v>
      </c>
      <c r="AD61" s="68">
        <f t="shared" si="34"/>
        <v>0</v>
      </c>
      <c r="AE61" s="68">
        <f t="shared" si="34"/>
        <v>0</v>
      </c>
      <c r="AF61" s="68">
        <f t="shared" si="34"/>
        <v>0.2</v>
      </c>
      <c r="AG61" s="136">
        <f t="shared" si="34"/>
        <v>0</v>
      </c>
      <c r="AH61" s="68">
        <f t="shared" si="34"/>
        <v>0</v>
      </c>
      <c r="AI61" s="137"/>
      <c r="AJ61" s="137"/>
      <c r="AK61" s="72">
        <f t="shared" si="34"/>
        <v>0</v>
      </c>
      <c r="AL61" s="69">
        <f>AL54/5</f>
        <v>0</v>
      </c>
      <c r="AM61" s="69">
        <f>AM54/5</f>
        <v>0.2</v>
      </c>
      <c r="AN61" s="69">
        <f>AN54/5</f>
        <v>0.2</v>
      </c>
      <c r="AO61" s="69">
        <f>AO54/5</f>
        <v>0.2</v>
      </c>
      <c r="AP61" s="69">
        <f t="shared" si="34"/>
        <v>0</v>
      </c>
      <c r="AQ61" s="74">
        <f t="shared" si="34"/>
        <v>0</v>
      </c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</row>
    <row r="62" spans="1:60" s="147" customFormat="1" ht="15" customHeight="1" x14ac:dyDescent="0.25">
      <c r="A62" s="138" t="s">
        <v>297</v>
      </c>
      <c r="B62" s="139"/>
      <c r="C62" s="140">
        <f>C49/C51</f>
        <v>0.9073506891271057</v>
      </c>
      <c r="D62" s="140">
        <f t="shared" ref="D62:AQ62" si="35">D49/D51</f>
        <v>0.53171641791044766</v>
      </c>
      <c r="E62" s="140">
        <f t="shared" si="35"/>
        <v>2.011895722601873</v>
      </c>
      <c r="F62" s="140">
        <f t="shared" si="35"/>
        <v>2.914827652609282</v>
      </c>
      <c r="G62" s="140">
        <f t="shared" si="35"/>
        <v>5.1283863368669023</v>
      </c>
      <c r="H62" s="140">
        <f t="shared" si="35"/>
        <v>1.8688473030350683</v>
      </c>
      <c r="I62" s="140">
        <f t="shared" si="35"/>
        <v>0.69330601092896171</v>
      </c>
      <c r="J62" s="140">
        <f t="shared" si="35"/>
        <v>1.939189189189189</v>
      </c>
      <c r="K62" s="140">
        <f t="shared" si="35"/>
        <v>1.4005473718103518</v>
      </c>
      <c r="L62" s="140">
        <f t="shared" si="35"/>
        <v>1.6540398952246624</v>
      </c>
      <c r="M62" s="140">
        <f t="shared" si="35"/>
        <v>1.5084358021160997</v>
      </c>
      <c r="N62" s="140">
        <f t="shared" si="35"/>
        <v>2.9362865431823257</v>
      </c>
      <c r="O62" s="140">
        <f t="shared" si="35"/>
        <v>3.0824753931440205</v>
      </c>
      <c r="P62" s="140">
        <f t="shared" si="35"/>
        <v>3.5439166587020932</v>
      </c>
      <c r="Q62" s="140">
        <f t="shared" si="35"/>
        <v>2.8421618714708257</v>
      </c>
      <c r="R62" s="140">
        <f t="shared" si="35"/>
        <v>3.426027480421717</v>
      </c>
      <c r="S62" s="140">
        <f t="shared" si="35"/>
        <v>2.9625463952311324</v>
      </c>
      <c r="T62" s="140">
        <f t="shared" si="35"/>
        <v>2.7337211484331019</v>
      </c>
      <c r="U62" s="140">
        <f t="shared" si="35"/>
        <v>3.0188834978528805</v>
      </c>
      <c r="V62" s="140">
        <f t="shared" si="35"/>
        <v>2.2975662704173039</v>
      </c>
      <c r="W62" s="140">
        <f t="shared" si="35"/>
        <v>1.8189782682899078</v>
      </c>
      <c r="X62" s="140">
        <f t="shared" si="35"/>
        <v>1.4600096279485593</v>
      </c>
      <c r="Y62" s="140">
        <f t="shared" si="35"/>
        <v>1.7822311289245156</v>
      </c>
      <c r="Z62" s="140">
        <f t="shared" si="35"/>
        <v>2.3018311934329612</v>
      </c>
      <c r="AA62" s="140">
        <f t="shared" si="35"/>
        <v>0.96670353982300905</v>
      </c>
      <c r="AB62" s="140">
        <f t="shared" si="35"/>
        <v>2.5496227510156699</v>
      </c>
      <c r="AC62" s="140">
        <f t="shared" si="35"/>
        <v>0.23224950232249503</v>
      </c>
      <c r="AD62" s="140">
        <f t="shared" si="35"/>
        <v>3.8496191865175819</v>
      </c>
      <c r="AE62" s="140">
        <f t="shared" si="35"/>
        <v>0.78896959054992422</v>
      </c>
      <c r="AF62" s="140">
        <f t="shared" si="35"/>
        <v>2.0848137085363936</v>
      </c>
      <c r="AG62" s="141">
        <f t="shared" si="35"/>
        <v>3.6334420767682376</v>
      </c>
      <c r="AH62" s="140">
        <f t="shared" si="35"/>
        <v>1.1816693944353518</v>
      </c>
      <c r="AI62" s="142"/>
      <c r="AJ62" s="142"/>
      <c r="AK62" s="143">
        <f t="shared" si="35"/>
        <v>0.10034217279726262</v>
      </c>
      <c r="AL62" s="144">
        <f>AL49/AL51</f>
        <v>2.2834437086092714</v>
      </c>
      <c r="AM62" s="144">
        <f>AM49/AM51</f>
        <v>6.4884730132899371</v>
      </c>
      <c r="AN62" s="144">
        <f>AN49/AN51</f>
        <v>2.3743832375802634</v>
      </c>
      <c r="AO62" s="144">
        <f>AO49/AO51</f>
        <v>1.5968394318502492</v>
      </c>
      <c r="AP62" s="144" t="e">
        <f t="shared" si="35"/>
        <v>#DIV/0!</v>
      </c>
      <c r="AQ62" s="145" t="e">
        <f t="shared" si="35"/>
        <v>#DIV/0!</v>
      </c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146"/>
      <c r="BF62" s="146"/>
      <c r="BG62" s="146"/>
      <c r="BH62" s="146"/>
    </row>
    <row r="63" spans="1:60" s="147" customFormat="1" ht="15" customHeight="1" x14ac:dyDescent="0.25">
      <c r="A63" s="138" t="s">
        <v>298</v>
      </c>
      <c r="B63" s="139"/>
      <c r="C63" s="140" t="e">
        <f>C51/C53</f>
        <v>#DIV/0!</v>
      </c>
      <c r="D63" s="140" t="e">
        <f t="shared" ref="D63:AQ64" si="36">D51/D53</f>
        <v>#DIV/0!</v>
      </c>
      <c r="E63" s="140">
        <f t="shared" si="36"/>
        <v>0.98124922389171731</v>
      </c>
      <c r="F63" s="140">
        <f t="shared" si="36"/>
        <v>1.1858871888559033</v>
      </c>
      <c r="G63" s="140" t="e">
        <f t="shared" si="36"/>
        <v>#DIV/0!</v>
      </c>
      <c r="H63" s="140">
        <f t="shared" si="36"/>
        <v>2.9789194253591509</v>
      </c>
      <c r="I63" s="140">
        <f t="shared" si="36"/>
        <v>1.4296875</v>
      </c>
      <c r="J63" s="140">
        <f t="shared" si="36"/>
        <v>1.7060518731988472</v>
      </c>
      <c r="K63" s="140" t="e">
        <f t="shared" si="36"/>
        <v>#DIV/0!</v>
      </c>
      <c r="L63" s="140">
        <f t="shared" si="36"/>
        <v>2.085294117647059</v>
      </c>
      <c r="M63" s="140" t="e">
        <f t="shared" si="36"/>
        <v>#DIV/0!</v>
      </c>
      <c r="N63" s="140">
        <f t="shared" si="36"/>
        <v>1.5610520815188993</v>
      </c>
      <c r="O63" s="140">
        <f t="shared" si="36"/>
        <v>1.8101576899447063</v>
      </c>
      <c r="P63" s="140">
        <f t="shared" si="36"/>
        <v>0.6965117827186792</v>
      </c>
      <c r="Q63" s="140">
        <f t="shared" si="36"/>
        <v>1.3815007429420503</v>
      </c>
      <c r="R63" s="140">
        <f t="shared" si="36"/>
        <v>1.024420075043015</v>
      </c>
      <c r="S63" s="140">
        <f t="shared" si="36"/>
        <v>1.232157210565703</v>
      </c>
      <c r="T63" s="140">
        <f t="shared" si="36"/>
        <v>1.0502976073160155</v>
      </c>
      <c r="U63" s="140">
        <f t="shared" si="36"/>
        <v>1.5</v>
      </c>
      <c r="V63" s="140">
        <f t="shared" si="36"/>
        <v>1.4507940121805452</v>
      </c>
      <c r="W63" s="140">
        <f t="shared" si="36"/>
        <v>0.4764460345855695</v>
      </c>
      <c r="X63" s="140" t="e">
        <f t="shared" si="36"/>
        <v>#DIV/0!</v>
      </c>
      <c r="Y63" s="140">
        <f t="shared" si="36"/>
        <v>1.1327179176755449</v>
      </c>
      <c r="Z63" s="140">
        <f t="shared" si="36"/>
        <v>1.4668107440568079</v>
      </c>
      <c r="AA63" s="140">
        <f t="shared" si="36"/>
        <v>3.0396772024209815</v>
      </c>
      <c r="AB63" s="140" t="e">
        <f t="shared" si="36"/>
        <v>#DIV/0!</v>
      </c>
      <c r="AC63" s="140" t="e">
        <f t="shared" si="36"/>
        <v>#DIV/0!</v>
      </c>
      <c r="AD63" s="140">
        <f t="shared" si="36"/>
        <v>0.70865870463941205</v>
      </c>
      <c r="AE63" s="140">
        <f t="shared" si="36"/>
        <v>3.5603864734299515</v>
      </c>
      <c r="AF63" s="140">
        <f t="shared" si="36"/>
        <v>2.2094477249044808</v>
      </c>
      <c r="AG63" s="141">
        <f t="shared" si="36"/>
        <v>0.48175890319344589</v>
      </c>
      <c r="AH63" s="140" t="e">
        <f t="shared" si="36"/>
        <v>#DIV/0!</v>
      </c>
      <c r="AI63" s="142"/>
      <c r="AJ63" s="142"/>
      <c r="AK63" s="143" t="e">
        <f t="shared" si="36"/>
        <v>#DIV/0!</v>
      </c>
      <c r="AL63" s="144">
        <f t="shared" si="36"/>
        <v>0.68264014466546108</v>
      </c>
      <c r="AM63" s="144">
        <f t="shared" si="36"/>
        <v>0.41665724940671262</v>
      </c>
      <c r="AN63" s="144">
        <f t="shared" si="36"/>
        <v>2.6218323586744638</v>
      </c>
      <c r="AO63" s="144">
        <f t="shared" si="36"/>
        <v>1.6626524867062871</v>
      </c>
      <c r="AP63" s="144" t="e">
        <f t="shared" si="36"/>
        <v>#DIV/0!</v>
      </c>
      <c r="AQ63" s="145" t="e">
        <f t="shared" si="36"/>
        <v>#DIV/0!</v>
      </c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  <c r="BH63" s="146"/>
    </row>
    <row r="64" spans="1:60" s="147" customFormat="1" ht="15" customHeight="1" x14ac:dyDescent="0.25">
      <c r="A64" s="138" t="s">
        <v>299</v>
      </c>
      <c r="B64" s="139"/>
      <c r="C64" s="140" t="e">
        <f>C52/C54</f>
        <v>#DIV/0!</v>
      </c>
      <c r="D64" s="140" t="e">
        <f t="shared" si="36"/>
        <v>#DIV/0!</v>
      </c>
      <c r="E64" s="140" t="e">
        <f t="shared" si="36"/>
        <v>#DIV/0!</v>
      </c>
      <c r="F64" s="140" t="e">
        <f t="shared" si="36"/>
        <v>#DIV/0!</v>
      </c>
      <c r="G64" s="140" t="e">
        <f t="shared" si="36"/>
        <v>#DIV/0!</v>
      </c>
      <c r="H64" s="140">
        <f t="shared" si="36"/>
        <v>2</v>
      </c>
      <c r="I64" s="140" t="e">
        <f t="shared" si="36"/>
        <v>#DIV/0!</v>
      </c>
      <c r="J64" s="140" t="e">
        <f t="shared" si="36"/>
        <v>#DIV/0!</v>
      </c>
      <c r="K64" s="140" t="e">
        <f t="shared" si="36"/>
        <v>#DIV/0!</v>
      </c>
      <c r="L64" s="140" t="e">
        <f t="shared" si="36"/>
        <v>#DIV/0!</v>
      </c>
      <c r="M64" s="140" t="e">
        <f t="shared" si="36"/>
        <v>#DIV/0!</v>
      </c>
      <c r="N64" s="140">
        <f t="shared" si="36"/>
        <v>2</v>
      </c>
      <c r="O64" s="140">
        <f t="shared" si="36"/>
        <v>5</v>
      </c>
      <c r="P64" s="140" t="e">
        <f t="shared" si="36"/>
        <v>#DIV/0!</v>
      </c>
      <c r="Q64" s="140" t="e">
        <f t="shared" si="36"/>
        <v>#DIV/0!</v>
      </c>
      <c r="R64" s="140">
        <f t="shared" si="36"/>
        <v>2.5</v>
      </c>
      <c r="S64" s="140">
        <f t="shared" si="36"/>
        <v>4</v>
      </c>
      <c r="T64" s="140">
        <f t="shared" si="36"/>
        <v>2</v>
      </c>
      <c r="U64" s="140">
        <f t="shared" si="36"/>
        <v>4</v>
      </c>
      <c r="V64" s="140">
        <f t="shared" si="36"/>
        <v>4</v>
      </c>
      <c r="W64" s="140" t="e">
        <f t="shared" si="36"/>
        <v>#DIV/0!</v>
      </c>
      <c r="X64" s="140" t="e">
        <f t="shared" si="36"/>
        <v>#DIV/0!</v>
      </c>
      <c r="Y64" s="140" t="e">
        <f t="shared" si="36"/>
        <v>#DIV/0!</v>
      </c>
      <c r="Z64" s="140" t="e">
        <f t="shared" si="36"/>
        <v>#DIV/0!</v>
      </c>
      <c r="AA64" s="140" t="e">
        <f t="shared" si="36"/>
        <v>#DIV/0!</v>
      </c>
      <c r="AB64" s="140" t="e">
        <f t="shared" si="36"/>
        <v>#DIV/0!</v>
      </c>
      <c r="AC64" s="140" t="e">
        <f t="shared" si="36"/>
        <v>#DIV/0!</v>
      </c>
      <c r="AD64" s="140" t="e">
        <f t="shared" si="36"/>
        <v>#DIV/0!</v>
      </c>
      <c r="AE64" s="140" t="e">
        <f t="shared" si="36"/>
        <v>#DIV/0!</v>
      </c>
      <c r="AF64" s="140">
        <f t="shared" si="36"/>
        <v>2</v>
      </c>
      <c r="AG64" s="141" t="e">
        <f t="shared" si="36"/>
        <v>#DIV/0!</v>
      </c>
      <c r="AH64" s="140" t="e">
        <f t="shared" si="36"/>
        <v>#DIV/0!</v>
      </c>
      <c r="AI64" s="142"/>
      <c r="AJ64" s="142"/>
      <c r="AK64" s="143" t="e">
        <f t="shared" si="36"/>
        <v>#DIV/0!</v>
      </c>
      <c r="AL64" s="144" t="e">
        <f t="shared" si="36"/>
        <v>#DIV/0!</v>
      </c>
      <c r="AM64" s="144">
        <f t="shared" si="36"/>
        <v>2</v>
      </c>
      <c r="AN64" s="144">
        <f t="shared" si="36"/>
        <v>3</v>
      </c>
      <c r="AO64" s="144">
        <f t="shared" si="36"/>
        <v>3</v>
      </c>
      <c r="AP64" s="144" t="e">
        <f t="shared" si="36"/>
        <v>#DIV/0!</v>
      </c>
      <c r="AQ64" s="145" t="e">
        <f t="shared" si="36"/>
        <v>#DIV/0!</v>
      </c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146"/>
      <c r="BF64" s="146"/>
      <c r="BG64" s="146"/>
      <c r="BH64" s="146"/>
    </row>
    <row r="65" spans="1:60" s="147" customFormat="1" ht="15" customHeight="1" x14ac:dyDescent="0.25">
      <c r="A65" s="138" t="s">
        <v>300</v>
      </c>
      <c r="B65" s="139"/>
      <c r="C65" s="140" t="e">
        <f>C55/C57</f>
        <v>#DIV/0!</v>
      </c>
      <c r="D65" s="140" t="e">
        <f t="shared" ref="D65:AQ65" si="37">D55/D57</f>
        <v>#DIV/0!</v>
      </c>
      <c r="E65" s="140" t="e">
        <f t="shared" si="37"/>
        <v>#DIV/0!</v>
      </c>
      <c r="F65" s="140" t="e">
        <f t="shared" si="37"/>
        <v>#DIV/0!</v>
      </c>
      <c r="G65" s="140" t="e">
        <f t="shared" si="37"/>
        <v>#DIV/0!</v>
      </c>
      <c r="H65" s="140" t="e">
        <f t="shared" si="37"/>
        <v>#DIV/0!</v>
      </c>
      <c r="I65" s="140" t="e">
        <f t="shared" si="37"/>
        <v>#DIV/0!</v>
      </c>
      <c r="J65" s="140" t="e">
        <f t="shared" si="37"/>
        <v>#DIV/0!</v>
      </c>
      <c r="K65" s="140" t="e">
        <f t="shared" si="37"/>
        <v>#DIV/0!</v>
      </c>
      <c r="L65" s="140" t="e">
        <f t="shared" si="37"/>
        <v>#DIV/0!</v>
      </c>
      <c r="M65" s="140" t="e">
        <f t="shared" si="37"/>
        <v>#DIV/0!</v>
      </c>
      <c r="N65" s="140" t="e">
        <f t="shared" si="37"/>
        <v>#DIV/0!</v>
      </c>
      <c r="O65" s="140" t="e">
        <f t="shared" si="37"/>
        <v>#DIV/0!</v>
      </c>
      <c r="P65" s="140" t="e">
        <f t="shared" si="37"/>
        <v>#DIV/0!</v>
      </c>
      <c r="Q65" s="140" t="e">
        <f t="shared" si="37"/>
        <v>#DIV/0!</v>
      </c>
      <c r="R65" s="140">
        <f t="shared" si="37"/>
        <v>2.490790074592784</v>
      </c>
      <c r="S65" s="140" t="e">
        <f t="shared" si="37"/>
        <v>#DIV/0!</v>
      </c>
      <c r="T65" s="140" t="e">
        <f t="shared" si="37"/>
        <v>#DIV/0!</v>
      </c>
      <c r="U65" s="140" t="e">
        <f t="shared" si="37"/>
        <v>#DIV/0!</v>
      </c>
      <c r="V65" s="140" t="e">
        <f t="shared" si="37"/>
        <v>#DIV/0!</v>
      </c>
      <c r="W65" s="140" t="e">
        <f t="shared" si="37"/>
        <v>#DIV/0!</v>
      </c>
      <c r="X65" s="140" t="e">
        <f t="shared" si="37"/>
        <v>#DIV/0!</v>
      </c>
      <c r="Y65" s="140" t="e">
        <f t="shared" si="37"/>
        <v>#DIV/0!</v>
      </c>
      <c r="Z65" s="140" t="e">
        <f t="shared" si="37"/>
        <v>#DIV/0!</v>
      </c>
      <c r="AA65" s="140" t="e">
        <f t="shared" si="37"/>
        <v>#DIV/0!</v>
      </c>
      <c r="AB65" s="140" t="e">
        <f t="shared" si="37"/>
        <v>#DIV/0!</v>
      </c>
      <c r="AC65" s="140" t="e">
        <f t="shared" si="37"/>
        <v>#DIV/0!</v>
      </c>
      <c r="AD65" s="140" t="e">
        <f t="shared" si="37"/>
        <v>#DIV/0!</v>
      </c>
      <c r="AE65" s="140" t="e">
        <f t="shared" si="37"/>
        <v>#DIV/0!</v>
      </c>
      <c r="AF65" s="140" t="e">
        <f t="shared" si="37"/>
        <v>#DIV/0!</v>
      </c>
      <c r="AG65" s="141" t="e">
        <f t="shared" si="37"/>
        <v>#DIV/0!</v>
      </c>
      <c r="AH65" s="140" t="e">
        <f t="shared" si="37"/>
        <v>#DIV/0!</v>
      </c>
      <c r="AI65" s="142"/>
      <c r="AJ65" s="142"/>
      <c r="AK65" s="143" t="e">
        <f t="shared" si="37"/>
        <v>#DIV/0!</v>
      </c>
      <c r="AL65" s="144" t="e">
        <f>AL55/AL57</f>
        <v>#DIV/0!</v>
      </c>
      <c r="AM65" s="144" t="e">
        <f>AM55/AM57</f>
        <v>#DIV/0!</v>
      </c>
      <c r="AN65" s="144" t="e">
        <f>AN55/AN57</f>
        <v>#DIV/0!</v>
      </c>
      <c r="AO65" s="144" t="e">
        <f>AO55/AO57</f>
        <v>#DIV/0!</v>
      </c>
      <c r="AP65" s="144" t="e">
        <f t="shared" si="37"/>
        <v>#DIV/0!</v>
      </c>
      <c r="AQ65" s="145" t="e">
        <f t="shared" si="37"/>
        <v>#DIV/0!</v>
      </c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146"/>
      <c r="BF65" s="146"/>
      <c r="BG65" s="146"/>
      <c r="BH65" s="146"/>
    </row>
    <row r="66" spans="1:60" s="150" customFormat="1" ht="15" customHeight="1" x14ac:dyDescent="0.25">
      <c r="A66" s="148" t="s">
        <v>301</v>
      </c>
      <c r="B66" s="149"/>
      <c r="C66" s="140">
        <f>AVERAGEIF(C62:C65,"&gt;0")</f>
        <v>0.9073506891271057</v>
      </c>
      <c r="D66" s="140">
        <f t="shared" ref="D66:AQ66" si="38">AVERAGEIF(D62:D65,"&gt;0")</f>
        <v>0.53171641791044766</v>
      </c>
      <c r="E66" s="140">
        <f t="shared" si="38"/>
        <v>1.4965724732467951</v>
      </c>
      <c r="F66" s="140">
        <f t="shared" si="38"/>
        <v>2.0503574207325928</v>
      </c>
      <c r="G66" s="140">
        <f t="shared" si="38"/>
        <v>5.1283863368669023</v>
      </c>
      <c r="H66" s="140">
        <f t="shared" si="38"/>
        <v>2.28258890946474</v>
      </c>
      <c r="I66" s="140">
        <f t="shared" si="38"/>
        <v>1.0614967554644807</v>
      </c>
      <c r="J66" s="140">
        <f t="shared" si="38"/>
        <v>1.8226205311940182</v>
      </c>
      <c r="K66" s="140">
        <f t="shared" si="38"/>
        <v>1.4005473718103518</v>
      </c>
      <c r="L66" s="140">
        <f t="shared" si="38"/>
        <v>1.8696670064358607</v>
      </c>
      <c r="M66" s="140">
        <f t="shared" si="38"/>
        <v>1.5084358021160997</v>
      </c>
      <c r="N66" s="140">
        <f t="shared" si="38"/>
        <v>2.1657795415670749</v>
      </c>
      <c r="O66" s="140">
        <f t="shared" si="38"/>
        <v>3.2975443610295758</v>
      </c>
      <c r="P66" s="140">
        <f t="shared" si="38"/>
        <v>2.1202142207103862</v>
      </c>
      <c r="Q66" s="140">
        <f t="shared" si="38"/>
        <v>2.1118313072064381</v>
      </c>
      <c r="R66" s="140">
        <f t="shared" si="38"/>
        <v>2.3603094075143791</v>
      </c>
      <c r="S66" s="140">
        <f t="shared" si="38"/>
        <v>2.7315678685989453</v>
      </c>
      <c r="T66" s="140">
        <f t="shared" si="38"/>
        <v>1.9280062519163723</v>
      </c>
      <c r="U66" s="140">
        <f t="shared" si="38"/>
        <v>2.8396278326176265</v>
      </c>
      <c r="V66" s="140">
        <f t="shared" si="38"/>
        <v>2.5827867608659498</v>
      </c>
      <c r="W66" s="140">
        <f t="shared" si="38"/>
        <v>1.1477121514377386</v>
      </c>
      <c r="X66" s="140">
        <f t="shared" si="38"/>
        <v>1.4600096279485593</v>
      </c>
      <c r="Y66" s="140">
        <f t="shared" si="38"/>
        <v>1.4574745233000304</v>
      </c>
      <c r="Z66" s="140">
        <f t="shared" si="38"/>
        <v>1.8843209687448845</v>
      </c>
      <c r="AA66" s="140">
        <f t="shared" si="38"/>
        <v>2.0031903711219954</v>
      </c>
      <c r="AB66" s="140">
        <f t="shared" si="38"/>
        <v>2.5496227510156699</v>
      </c>
      <c r="AC66" s="140">
        <f t="shared" si="38"/>
        <v>0.23224950232249503</v>
      </c>
      <c r="AD66" s="140">
        <f t="shared" si="38"/>
        <v>2.2791389455784969</v>
      </c>
      <c r="AE66" s="140">
        <f t="shared" si="38"/>
        <v>2.1746780319899379</v>
      </c>
      <c r="AF66" s="140">
        <f t="shared" si="38"/>
        <v>2.0980871444802918</v>
      </c>
      <c r="AG66" s="141">
        <f t="shared" si="38"/>
        <v>2.0576004899808416</v>
      </c>
      <c r="AH66" s="140">
        <f t="shared" si="38"/>
        <v>1.1816693944353518</v>
      </c>
      <c r="AI66" s="142"/>
      <c r="AJ66" s="142"/>
      <c r="AK66" s="143">
        <f t="shared" si="38"/>
        <v>0.10034217279726262</v>
      </c>
      <c r="AL66" s="144">
        <f>AVERAGEIF(AL62:AL65,"&gt;0")</f>
        <v>1.4830419266373662</v>
      </c>
      <c r="AM66" s="144">
        <f>AVERAGEIF(AM62:AM65,"&gt;0")</f>
        <v>2.9683767542322168</v>
      </c>
      <c r="AN66" s="144">
        <f>AVERAGEIF(AN62:AN65,"&gt;0")</f>
        <v>2.6654051987515754</v>
      </c>
      <c r="AO66" s="144">
        <f>AVERAGEIF(AO62:AO65,"&gt;0")</f>
        <v>2.0864973061855121</v>
      </c>
      <c r="AP66" s="144" t="e">
        <f t="shared" si="38"/>
        <v>#DIV/0!</v>
      </c>
      <c r="AQ66" s="145" t="e">
        <f t="shared" si="38"/>
        <v>#DIV/0!</v>
      </c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6"/>
      <c r="BF66" s="146"/>
      <c r="BG66" s="146"/>
      <c r="BH66" s="146"/>
    </row>
    <row r="67" spans="1:60" s="158" customFormat="1" ht="15" customHeight="1" thickBot="1" x14ac:dyDescent="0.3">
      <c r="A67" s="151" t="s">
        <v>302</v>
      </c>
      <c r="B67" s="152"/>
      <c r="C67" s="153">
        <f>AVERAGEIF(C58:C61,"&gt;0")</f>
        <v>2</v>
      </c>
      <c r="D67" s="153">
        <f t="shared" ref="D67:AQ67" si="39">AVERAGEIF(D58:D61,"&gt;0")</f>
        <v>2</v>
      </c>
      <c r="E67" s="153">
        <f t="shared" si="39"/>
        <v>3.25</v>
      </c>
      <c r="F67" s="153">
        <f t="shared" si="39"/>
        <v>5</v>
      </c>
      <c r="G67" s="153">
        <f t="shared" si="39"/>
        <v>3</v>
      </c>
      <c r="H67" s="153">
        <f t="shared" si="39"/>
        <v>2.2749999999999999</v>
      </c>
      <c r="I67" s="153">
        <f t="shared" si="39"/>
        <v>2.5</v>
      </c>
      <c r="J67" s="153">
        <f t="shared" si="39"/>
        <v>3</v>
      </c>
      <c r="K67" s="153">
        <f t="shared" si="39"/>
        <v>7</v>
      </c>
      <c r="L67" s="153">
        <f t="shared" si="39"/>
        <v>4</v>
      </c>
      <c r="M67" s="153">
        <f t="shared" si="39"/>
        <v>8</v>
      </c>
      <c r="N67" s="153">
        <f t="shared" si="39"/>
        <v>2.7749999999999999</v>
      </c>
      <c r="O67" s="153">
        <f t="shared" si="39"/>
        <v>3.1374999999999997</v>
      </c>
      <c r="P67" s="153">
        <f t="shared" si="39"/>
        <v>3.5</v>
      </c>
      <c r="Q67" s="153">
        <f t="shared" si="39"/>
        <v>4.1666666666666661</v>
      </c>
      <c r="R67" s="153">
        <f t="shared" si="39"/>
        <v>3.5375000000000001</v>
      </c>
      <c r="S67" s="153">
        <f t="shared" si="39"/>
        <v>3.4654411764705881</v>
      </c>
      <c r="T67" s="153">
        <f t="shared" si="39"/>
        <v>2.8</v>
      </c>
      <c r="U67" s="153">
        <f t="shared" si="39"/>
        <v>3.55</v>
      </c>
      <c r="V67" s="153">
        <f t="shared" si="39"/>
        <v>3.4348684210526317</v>
      </c>
      <c r="W67" s="153">
        <f t="shared" si="39"/>
        <v>3.166666666666667</v>
      </c>
      <c r="X67" s="153">
        <f t="shared" si="39"/>
        <v>7</v>
      </c>
      <c r="Y67" s="153">
        <f t="shared" si="39"/>
        <v>3.75</v>
      </c>
      <c r="Z67" s="153">
        <f t="shared" si="39"/>
        <v>2.5</v>
      </c>
      <c r="AA67" s="153">
        <f t="shared" si="39"/>
        <v>3</v>
      </c>
      <c r="AB67" s="153">
        <f t="shared" si="39"/>
        <v>2</v>
      </c>
      <c r="AC67" s="153">
        <f t="shared" si="39"/>
        <v>2</v>
      </c>
      <c r="AD67" s="153">
        <f t="shared" si="39"/>
        <v>3.333333333333333</v>
      </c>
      <c r="AE67" s="153">
        <f t="shared" si="39"/>
        <v>2.25</v>
      </c>
      <c r="AF67" s="153">
        <f t="shared" si="39"/>
        <v>2.3535714285714286</v>
      </c>
      <c r="AG67" s="154">
        <f t="shared" si="39"/>
        <v>5.0999999999999996</v>
      </c>
      <c r="AH67" s="140">
        <f t="shared" si="39"/>
        <v>3</v>
      </c>
      <c r="AI67" s="142"/>
      <c r="AJ67" s="142"/>
      <c r="AK67" s="155">
        <f t="shared" si="39"/>
        <v>2</v>
      </c>
      <c r="AL67" s="156">
        <f>AVERAGEIF(AL58:AL61,"&gt;0")</f>
        <v>3</v>
      </c>
      <c r="AM67" s="156">
        <f>AVERAGEIF(AM58:AM61,"&gt;0")</f>
        <v>2.2249999999999996</v>
      </c>
      <c r="AN67" s="156">
        <f>AVERAGEIF(AN58:AN61,"&gt;0")</f>
        <v>3.4833333333333334</v>
      </c>
      <c r="AO67" s="156">
        <f>AVERAGEIF(AO58:AO61,"&gt;0")</f>
        <v>2.5499999999999998</v>
      </c>
      <c r="AP67" s="156" t="e">
        <f t="shared" si="39"/>
        <v>#DIV/0!</v>
      </c>
      <c r="AQ67" s="157" t="e">
        <f t="shared" si="39"/>
        <v>#DIV/0!</v>
      </c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6"/>
      <c r="BG67" s="146"/>
      <c r="BH67" s="146"/>
    </row>
    <row r="68" spans="1:60" ht="15" customHeight="1" x14ac:dyDescent="0.25">
      <c r="A68" s="159"/>
      <c r="B68" s="160"/>
      <c r="C68" s="63"/>
      <c r="D68" s="63"/>
      <c r="E68" s="63"/>
      <c r="F68" s="63"/>
      <c r="G68" s="63"/>
      <c r="H68" s="63"/>
      <c r="I68" s="63"/>
      <c r="J68" s="63"/>
      <c r="L68" s="63"/>
      <c r="M68" s="63"/>
      <c r="N68" s="63"/>
      <c r="O68" s="63"/>
      <c r="P68" s="63"/>
      <c r="AK68" s="63"/>
      <c r="AL68" s="63"/>
      <c r="AM68" s="161"/>
      <c r="AN68" s="63"/>
      <c r="AO68" s="63"/>
    </row>
    <row r="69" spans="1:60" ht="15" customHeight="1" x14ac:dyDescent="0.25">
      <c r="A69" s="159"/>
      <c r="B69" s="160"/>
      <c r="C69" s="63"/>
      <c r="D69" s="63"/>
      <c r="E69" s="63"/>
      <c r="F69" s="63"/>
      <c r="G69" s="63"/>
      <c r="H69" s="63"/>
      <c r="I69" s="63"/>
      <c r="J69" s="63"/>
      <c r="L69" s="63"/>
      <c r="M69" s="63"/>
      <c r="N69" s="63"/>
      <c r="O69" s="63"/>
      <c r="P69" s="63"/>
      <c r="AK69" s="63"/>
      <c r="AL69" s="63"/>
      <c r="AM69" s="63"/>
      <c r="AN69" s="63"/>
      <c r="AO69" s="63"/>
    </row>
    <row r="70" spans="1:60" ht="15" customHeight="1" x14ac:dyDescent="0.25">
      <c r="A70" s="159"/>
      <c r="B70" s="160"/>
      <c r="C70" s="63"/>
      <c r="D70" s="63"/>
      <c r="E70" s="63"/>
      <c r="F70" s="63"/>
      <c r="G70" s="63"/>
      <c r="H70" s="63"/>
      <c r="I70" s="63"/>
      <c r="J70" s="63"/>
      <c r="L70" s="63"/>
      <c r="M70" s="63"/>
      <c r="N70" s="63"/>
      <c r="O70" s="63"/>
      <c r="P70" s="63"/>
      <c r="AK70" s="63"/>
      <c r="AL70" s="63"/>
      <c r="AM70" s="63"/>
      <c r="AN70" s="63"/>
      <c r="AO70" s="63"/>
    </row>
    <row r="71" spans="1:60" ht="15" customHeight="1" x14ac:dyDescent="0.25">
      <c r="A71" s="159"/>
      <c r="B71" s="160"/>
      <c r="C71" s="63"/>
      <c r="D71" s="63"/>
      <c r="E71" s="63"/>
      <c r="F71" s="63"/>
      <c r="G71" s="63"/>
      <c r="H71" s="63"/>
      <c r="I71" s="63"/>
      <c r="J71" s="63"/>
      <c r="L71" s="63"/>
      <c r="M71" s="63"/>
      <c r="N71" s="63"/>
      <c r="O71" s="63"/>
      <c r="P71" s="63"/>
      <c r="AK71" s="63"/>
      <c r="AL71" s="63"/>
      <c r="AM71" s="63"/>
      <c r="AN71" s="63"/>
      <c r="AO71" s="63"/>
    </row>
    <row r="72" spans="1:60" ht="14.25" customHeight="1" x14ac:dyDescent="0.2">
      <c r="C72" s="63"/>
      <c r="D72" s="63"/>
      <c r="E72" s="63"/>
      <c r="F72" s="63"/>
      <c r="G72" s="63"/>
      <c r="H72" s="63"/>
      <c r="I72" s="63"/>
      <c r="J72" s="63"/>
      <c r="L72" s="63"/>
      <c r="M72" s="63"/>
      <c r="N72" s="63"/>
      <c r="O72" s="63"/>
      <c r="P72" s="63"/>
      <c r="AK72" s="63"/>
      <c r="AL72" s="63"/>
      <c r="AM72" s="63"/>
      <c r="AN72" s="63"/>
      <c r="AO72" s="63"/>
    </row>
    <row r="73" spans="1:60" x14ac:dyDescent="0.2">
      <c r="C73" s="63"/>
      <c r="D73" s="63"/>
      <c r="E73" s="63"/>
      <c r="F73" s="63"/>
      <c r="G73" s="63"/>
      <c r="H73" s="63"/>
      <c r="I73" s="63"/>
      <c r="J73" s="63"/>
      <c r="L73" s="63"/>
      <c r="M73" s="63"/>
      <c r="N73" s="63"/>
      <c r="O73" s="63"/>
      <c r="P73" s="63"/>
      <c r="AK73" s="63"/>
      <c r="AL73" s="63"/>
      <c r="AM73" s="63"/>
      <c r="AN73" s="63"/>
      <c r="AO73" s="63"/>
    </row>
    <row r="74" spans="1:60" x14ac:dyDescent="0.2">
      <c r="C74" s="63"/>
      <c r="D74" s="63"/>
      <c r="E74" s="63"/>
      <c r="F74" s="63"/>
      <c r="G74" s="63"/>
      <c r="H74" s="63"/>
      <c r="I74" s="63"/>
      <c r="J74" s="63"/>
      <c r="L74" s="63"/>
      <c r="M74" s="63"/>
      <c r="N74" s="63"/>
      <c r="O74" s="63"/>
      <c r="P74" s="63"/>
      <c r="AK74" s="63"/>
      <c r="AL74" s="63"/>
      <c r="AM74" s="63"/>
      <c r="AN74" s="63"/>
      <c r="AO74" s="63"/>
    </row>
    <row r="75" spans="1:60" x14ac:dyDescent="0.2">
      <c r="C75" s="63"/>
      <c r="D75" s="63"/>
      <c r="E75" s="63"/>
      <c r="F75" s="63"/>
      <c r="G75" s="63"/>
      <c r="H75" s="63"/>
      <c r="I75" s="63"/>
      <c r="J75" s="63"/>
      <c r="L75" s="63"/>
      <c r="M75" s="63"/>
      <c r="N75" s="63"/>
      <c r="O75" s="63"/>
      <c r="P75" s="63"/>
      <c r="AK75" s="63"/>
      <c r="AL75" s="63"/>
      <c r="AM75" s="63"/>
      <c r="AN75" s="63"/>
      <c r="AO75" s="63"/>
    </row>
    <row r="76" spans="1:60" x14ac:dyDescent="0.2">
      <c r="C76" s="63"/>
      <c r="D76" s="63"/>
      <c r="E76" s="63"/>
      <c r="F76" s="63"/>
      <c r="G76" s="63"/>
      <c r="H76" s="63"/>
      <c r="I76" s="63"/>
      <c r="J76" s="63"/>
      <c r="L76" s="63"/>
      <c r="M76" s="63"/>
      <c r="N76" s="63"/>
      <c r="O76" s="63"/>
      <c r="P76" s="63"/>
      <c r="AK76" s="63"/>
      <c r="AL76" s="63"/>
      <c r="AM76" s="63"/>
      <c r="AN76" s="63"/>
      <c r="AO76" s="63"/>
    </row>
    <row r="77" spans="1:60" x14ac:dyDescent="0.2">
      <c r="C77" s="63"/>
      <c r="D77" s="63"/>
      <c r="E77" s="63"/>
      <c r="F77" s="63"/>
      <c r="G77" s="63"/>
      <c r="H77" s="63"/>
      <c r="I77" s="63"/>
      <c r="J77" s="63"/>
      <c r="L77" s="63"/>
      <c r="M77" s="63"/>
      <c r="N77" s="63"/>
      <c r="O77" s="63"/>
      <c r="P77" s="63"/>
      <c r="AK77" s="63"/>
      <c r="AL77" s="63"/>
      <c r="AM77" s="63"/>
      <c r="AN77" s="63"/>
      <c r="AO77" s="63"/>
    </row>
    <row r="78" spans="1:60" x14ac:dyDescent="0.2">
      <c r="C78" s="63"/>
      <c r="D78" s="63"/>
      <c r="E78" s="63"/>
      <c r="F78" s="63"/>
      <c r="G78" s="63"/>
      <c r="H78" s="63"/>
      <c r="I78" s="63"/>
      <c r="J78" s="63"/>
      <c r="L78" s="63"/>
      <c r="M78" s="63"/>
      <c r="N78" s="63"/>
      <c r="O78" s="63"/>
      <c r="P78" s="63"/>
      <c r="AK78" s="63"/>
      <c r="AL78" s="63"/>
      <c r="AM78" s="63"/>
      <c r="AN78" s="63"/>
      <c r="AO78" s="63"/>
    </row>
    <row r="79" spans="1:60" x14ac:dyDescent="0.2">
      <c r="C79" s="63"/>
      <c r="D79" s="63"/>
      <c r="E79" s="63"/>
      <c r="F79" s="63"/>
      <c r="G79" s="63"/>
      <c r="H79" s="63"/>
      <c r="I79" s="63"/>
      <c r="J79" s="63"/>
      <c r="L79" s="63"/>
      <c r="M79" s="63"/>
      <c r="N79" s="63"/>
      <c r="O79" s="63"/>
      <c r="P79" s="63"/>
      <c r="AK79" s="63"/>
      <c r="AL79" s="63"/>
      <c r="AM79" s="63"/>
      <c r="AN79" s="63"/>
      <c r="AO79" s="63"/>
    </row>
    <row r="80" spans="1:60" x14ac:dyDescent="0.2">
      <c r="C80" s="63"/>
      <c r="D80" s="63"/>
      <c r="E80" s="63"/>
      <c r="F80" s="63"/>
      <c r="G80" s="63"/>
      <c r="H80" s="63"/>
      <c r="I80" s="63"/>
      <c r="J80" s="63"/>
      <c r="L80" s="63"/>
      <c r="M80" s="63"/>
      <c r="N80" s="63"/>
      <c r="O80" s="63"/>
      <c r="P80" s="63"/>
      <c r="AK80" s="63"/>
      <c r="AL80" s="63"/>
      <c r="AM80" s="63"/>
      <c r="AN80" s="63"/>
      <c r="AO80" s="63"/>
    </row>
    <row r="81" spans="3:41" x14ac:dyDescent="0.2">
      <c r="C81" s="63"/>
      <c r="D81" s="63"/>
      <c r="E81" s="63"/>
      <c r="F81" s="63"/>
      <c r="G81" s="63"/>
      <c r="H81" s="63"/>
      <c r="I81" s="63"/>
      <c r="J81" s="63"/>
      <c r="L81" s="63"/>
      <c r="M81" s="63"/>
      <c r="N81" s="63"/>
      <c r="O81" s="63"/>
      <c r="P81" s="63"/>
      <c r="AK81" s="63"/>
      <c r="AL81" s="63"/>
      <c r="AM81" s="63"/>
      <c r="AN81" s="63"/>
      <c r="AO81" s="63"/>
    </row>
    <row r="82" spans="3:41" x14ac:dyDescent="0.2">
      <c r="C82" s="63"/>
      <c r="D82" s="63"/>
      <c r="E82" s="63"/>
      <c r="F82" s="63"/>
      <c r="G82" s="63"/>
      <c r="H82" s="63"/>
      <c r="I82" s="63"/>
      <c r="J82" s="63"/>
      <c r="L82" s="63"/>
      <c r="M82" s="63"/>
      <c r="N82" s="63"/>
      <c r="O82" s="63"/>
      <c r="P82" s="63"/>
      <c r="AK82" s="63"/>
      <c r="AL82" s="63"/>
      <c r="AM82" s="63"/>
      <c r="AN82" s="63"/>
      <c r="AO82" s="63"/>
    </row>
    <row r="83" spans="3:41" x14ac:dyDescent="0.2">
      <c r="C83" s="63"/>
      <c r="D83" s="63"/>
      <c r="E83" s="63"/>
      <c r="F83" s="63"/>
      <c r="G83" s="63"/>
      <c r="H83" s="63"/>
      <c r="I83" s="63"/>
      <c r="J83" s="63"/>
      <c r="L83" s="63"/>
      <c r="M83" s="63"/>
      <c r="N83" s="63"/>
      <c r="O83" s="63"/>
      <c r="P83" s="63"/>
      <c r="AK83" s="63"/>
      <c r="AL83" s="63"/>
      <c r="AM83" s="63"/>
      <c r="AN83" s="63"/>
      <c r="AO83" s="63"/>
    </row>
    <row r="84" spans="3:41" x14ac:dyDescent="0.2">
      <c r="C84" s="63"/>
      <c r="D84" s="63"/>
      <c r="E84" s="63"/>
      <c r="F84" s="63"/>
      <c r="G84" s="63"/>
      <c r="H84" s="63"/>
      <c r="I84" s="63"/>
      <c r="J84" s="63"/>
      <c r="L84" s="63"/>
      <c r="M84" s="63"/>
      <c r="N84" s="63"/>
      <c r="O84" s="63"/>
      <c r="P84" s="63"/>
      <c r="AK84" s="63"/>
      <c r="AL84" s="63"/>
      <c r="AM84" s="63"/>
      <c r="AN84" s="63"/>
      <c r="AO84" s="63"/>
    </row>
    <row r="85" spans="3:41" x14ac:dyDescent="0.2">
      <c r="C85" s="63"/>
      <c r="D85" s="63"/>
      <c r="E85" s="63"/>
      <c r="F85" s="63"/>
      <c r="G85" s="63"/>
      <c r="H85" s="63"/>
      <c r="I85" s="63"/>
      <c r="J85" s="63"/>
      <c r="L85" s="63"/>
      <c r="M85" s="63"/>
      <c r="N85" s="63"/>
      <c r="O85" s="63"/>
      <c r="P85" s="63"/>
      <c r="AK85" s="63"/>
      <c r="AL85" s="63"/>
      <c r="AM85" s="63"/>
      <c r="AN85" s="63"/>
      <c r="AO85" s="63"/>
    </row>
    <row r="86" spans="3:41" x14ac:dyDescent="0.2">
      <c r="C86" s="63"/>
      <c r="D86" s="63"/>
      <c r="E86" s="63"/>
      <c r="F86" s="63"/>
      <c r="G86" s="63"/>
      <c r="H86" s="63"/>
      <c r="I86" s="63"/>
      <c r="J86" s="63"/>
      <c r="L86" s="63"/>
      <c r="M86" s="63"/>
      <c r="N86" s="63"/>
      <c r="O86" s="63"/>
      <c r="P86" s="63"/>
      <c r="AK86" s="63"/>
      <c r="AL86" s="63"/>
      <c r="AM86" s="63"/>
      <c r="AN86" s="63"/>
      <c r="AO86" s="63"/>
    </row>
    <row r="87" spans="3:41" x14ac:dyDescent="0.2">
      <c r="C87" s="63"/>
      <c r="D87" s="63"/>
      <c r="E87" s="63"/>
      <c r="F87" s="63"/>
      <c r="G87" s="63"/>
      <c r="H87" s="63"/>
      <c r="I87" s="63"/>
      <c r="J87" s="63"/>
      <c r="L87" s="63"/>
      <c r="M87" s="63"/>
      <c r="N87" s="63"/>
      <c r="O87" s="63"/>
      <c r="P87" s="63"/>
      <c r="AK87" s="63"/>
      <c r="AL87" s="63"/>
      <c r="AM87" s="63"/>
      <c r="AN87" s="63"/>
      <c r="AO87" s="63"/>
    </row>
    <row r="88" spans="3:41" x14ac:dyDescent="0.2">
      <c r="C88" s="63"/>
      <c r="D88" s="63"/>
      <c r="E88" s="63"/>
      <c r="F88" s="63"/>
      <c r="G88" s="63"/>
      <c r="H88" s="63"/>
      <c r="I88" s="63"/>
      <c r="J88" s="63"/>
      <c r="L88" s="63"/>
      <c r="M88" s="63"/>
      <c r="N88" s="63"/>
      <c r="O88" s="63"/>
      <c r="P88" s="63"/>
      <c r="AK88" s="63"/>
      <c r="AL88" s="63"/>
      <c r="AM88" s="63"/>
      <c r="AN88" s="63"/>
      <c r="AO88" s="63"/>
    </row>
    <row r="89" spans="3:41" x14ac:dyDescent="0.2">
      <c r="C89" s="63"/>
      <c r="D89" s="63"/>
      <c r="E89" s="63"/>
      <c r="F89" s="63"/>
      <c r="G89" s="63"/>
      <c r="H89" s="63"/>
      <c r="I89" s="63"/>
      <c r="J89" s="63"/>
      <c r="L89" s="63"/>
      <c r="M89" s="63"/>
      <c r="N89" s="63"/>
      <c r="O89" s="63"/>
      <c r="P89" s="63"/>
      <c r="AK89" s="63"/>
      <c r="AL89" s="63"/>
      <c r="AM89" s="63"/>
      <c r="AN89" s="63"/>
      <c r="AO89" s="63"/>
    </row>
    <row r="90" spans="3:41" x14ac:dyDescent="0.2">
      <c r="C90" s="63"/>
      <c r="D90" s="63"/>
      <c r="E90" s="63"/>
      <c r="F90" s="63"/>
      <c r="G90" s="63"/>
      <c r="H90" s="63"/>
      <c r="I90" s="63"/>
      <c r="J90" s="63"/>
      <c r="L90" s="63"/>
      <c r="M90" s="63"/>
      <c r="N90" s="63"/>
      <c r="O90" s="63"/>
      <c r="P90" s="63"/>
      <c r="AK90" s="63"/>
      <c r="AL90" s="63"/>
      <c r="AM90" s="63"/>
      <c r="AN90" s="63"/>
      <c r="AO90" s="63"/>
    </row>
    <row r="91" spans="3:41" x14ac:dyDescent="0.2">
      <c r="C91" s="63"/>
      <c r="D91" s="63"/>
      <c r="E91" s="63"/>
      <c r="F91" s="63"/>
      <c r="G91" s="63"/>
      <c r="H91" s="63"/>
      <c r="I91" s="63"/>
      <c r="J91" s="63"/>
      <c r="L91" s="63"/>
      <c r="M91" s="63"/>
      <c r="N91" s="63"/>
      <c r="O91" s="63"/>
      <c r="P91" s="63"/>
      <c r="AK91" s="63"/>
      <c r="AL91" s="63"/>
      <c r="AM91" s="63"/>
      <c r="AN91" s="63"/>
      <c r="AO91" s="63"/>
    </row>
    <row r="92" spans="3:41" x14ac:dyDescent="0.2">
      <c r="C92" s="63"/>
      <c r="D92" s="63"/>
      <c r="E92" s="63"/>
      <c r="F92" s="63"/>
      <c r="G92" s="63"/>
      <c r="H92" s="63"/>
      <c r="I92" s="63"/>
      <c r="J92" s="63"/>
      <c r="L92" s="63"/>
      <c r="M92" s="63"/>
      <c r="N92" s="63"/>
      <c r="O92" s="63"/>
      <c r="P92" s="63"/>
      <c r="AK92" s="63"/>
      <c r="AL92" s="63"/>
      <c r="AM92" s="63"/>
      <c r="AN92" s="63"/>
      <c r="AO92" s="63"/>
    </row>
    <row r="93" spans="3:41" x14ac:dyDescent="0.2">
      <c r="C93" s="63"/>
      <c r="D93" s="63"/>
      <c r="E93" s="63"/>
      <c r="F93" s="63"/>
      <c r="G93" s="63"/>
      <c r="H93" s="63"/>
      <c r="I93" s="63"/>
      <c r="J93" s="63"/>
      <c r="L93" s="63"/>
      <c r="M93" s="63"/>
      <c r="N93" s="63"/>
      <c r="O93" s="63"/>
      <c r="P93" s="63"/>
      <c r="AK93" s="63"/>
      <c r="AL93" s="63"/>
      <c r="AM93" s="63"/>
      <c r="AN93" s="63"/>
      <c r="AO93" s="63"/>
    </row>
    <row r="94" spans="3:41" x14ac:dyDescent="0.2">
      <c r="C94" s="63"/>
      <c r="D94" s="63"/>
      <c r="E94" s="63"/>
      <c r="F94" s="63"/>
      <c r="G94" s="63"/>
      <c r="H94" s="63"/>
      <c r="I94" s="63"/>
      <c r="J94" s="63"/>
      <c r="L94" s="63"/>
      <c r="M94" s="63"/>
      <c r="N94" s="63"/>
      <c r="O94" s="63"/>
      <c r="P94" s="63"/>
      <c r="AK94" s="63"/>
      <c r="AL94" s="63"/>
      <c r="AM94" s="63"/>
      <c r="AN94" s="63"/>
      <c r="AO94" s="63"/>
    </row>
    <row r="95" spans="3:41" x14ac:dyDescent="0.2">
      <c r="C95" s="63"/>
      <c r="D95" s="63"/>
      <c r="E95" s="63"/>
      <c r="F95" s="63"/>
      <c r="G95" s="63"/>
      <c r="H95" s="63"/>
      <c r="I95" s="63"/>
      <c r="J95" s="63"/>
      <c r="L95" s="63"/>
      <c r="M95" s="63"/>
      <c r="N95" s="63"/>
      <c r="O95" s="63"/>
      <c r="P95" s="63"/>
      <c r="AK95" s="63"/>
      <c r="AL95" s="63"/>
      <c r="AM95" s="63"/>
      <c r="AN95" s="63"/>
      <c r="AO95" s="63"/>
    </row>
    <row r="96" spans="3:41" x14ac:dyDescent="0.2">
      <c r="C96" s="63"/>
      <c r="D96" s="63"/>
      <c r="E96" s="63"/>
      <c r="F96" s="63"/>
      <c r="G96" s="63"/>
      <c r="H96" s="63"/>
      <c r="I96" s="63"/>
      <c r="J96" s="63"/>
      <c r="L96" s="63"/>
      <c r="M96" s="63"/>
      <c r="N96" s="63"/>
      <c r="O96" s="63"/>
      <c r="P96" s="63"/>
      <c r="AK96" s="63"/>
      <c r="AL96" s="63"/>
      <c r="AM96" s="63"/>
      <c r="AN96" s="63"/>
      <c r="AO96" s="63"/>
    </row>
    <row r="97" spans="3:41" x14ac:dyDescent="0.2">
      <c r="C97" s="63"/>
      <c r="D97" s="63"/>
      <c r="E97" s="63"/>
      <c r="F97" s="63"/>
      <c r="G97" s="63"/>
      <c r="H97" s="63"/>
      <c r="I97" s="63"/>
      <c r="J97" s="63"/>
      <c r="L97" s="63"/>
      <c r="M97" s="63"/>
      <c r="N97" s="63"/>
      <c r="O97" s="63"/>
      <c r="P97" s="63"/>
      <c r="AK97" s="63"/>
      <c r="AL97" s="63"/>
      <c r="AM97" s="63"/>
      <c r="AN97" s="63"/>
      <c r="AO97" s="63"/>
    </row>
    <row r="98" spans="3:41" x14ac:dyDescent="0.2">
      <c r="C98" s="63"/>
      <c r="D98" s="63"/>
      <c r="E98" s="63"/>
      <c r="F98" s="63"/>
      <c r="G98" s="63"/>
      <c r="H98" s="63"/>
      <c r="I98" s="63"/>
      <c r="J98" s="63"/>
      <c r="L98" s="63"/>
      <c r="M98" s="63"/>
      <c r="N98" s="63"/>
      <c r="O98" s="63"/>
      <c r="P98" s="63"/>
      <c r="AK98" s="63"/>
      <c r="AL98" s="63"/>
      <c r="AM98" s="63"/>
      <c r="AN98" s="63"/>
      <c r="AO98" s="63"/>
    </row>
    <row r="99" spans="3:41" x14ac:dyDescent="0.2">
      <c r="C99" s="63"/>
      <c r="D99" s="63"/>
      <c r="E99" s="63"/>
      <c r="F99" s="63"/>
      <c r="G99" s="63"/>
      <c r="H99" s="63"/>
      <c r="I99" s="63"/>
      <c r="J99" s="63"/>
      <c r="L99" s="63"/>
      <c r="M99" s="63"/>
      <c r="N99" s="63"/>
      <c r="O99" s="63"/>
      <c r="P99" s="63"/>
      <c r="AK99" s="63"/>
      <c r="AL99" s="63"/>
      <c r="AM99" s="63"/>
      <c r="AN99" s="63"/>
      <c r="AO99" s="63"/>
    </row>
    <row r="100" spans="3:41" x14ac:dyDescent="0.2">
      <c r="C100" s="63"/>
      <c r="D100" s="63"/>
      <c r="E100" s="63"/>
      <c r="F100" s="63"/>
      <c r="G100" s="63"/>
      <c r="H100" s="63"/>
      <c r="I100" s="63"/>
      <c r="J100" s="63"/>
      <c r="L100" s="63"/>
      <c r="M100" s="63"/>
      <c r="N100" s="63"/>
      <c r="O100" s="63"/>
      <c r="P100" s="63"/>
      <c r="AK100" s="63"/>
      <c r="AL100" s="63"/>
      <c r="AM100" s="63"/>
      <c r="AN100" s="63"/>
      <c r="AO100" s="63"/>
    </row>
    <row r="101" spans="3:41" x14ac:dyDescent="0.2">
      <c r="C101" s="63"/>
      <c r="D101" s="63"/>
      <c r="E101" s="63"/>
      <c r="F101" s="63"/>
      <c r="G101" s="63"/>
      <c r="H101" s="63"/>
      <c r="I101" s="63"/>
      <c r="J101" s="63"/>
      <c r="L101" s="63"/>
      <c r="M101" s="63"/>
      <c r="N101" s="63"/>
      <c r="O101" s="63"/>
      <c r="P101" s="63"/>
      <c r="AK101" s="63"/>
      <c r="AL101" s="63"/>
      <c r="AM101" s="63"/>
      <c r="AN101" s="63"/>
      <c r="AO101" s="63"/>
    </row>
    <row r="102" spans="3:41" x14ac:dyDescent="0.2">
      <c r="C102" s="63"/>
      <c r="D102" s="63"/>
      <c r="E102" s="63"/>
      <c r="F102" s="63"/>
      <c r="G102" s="63"/>
      <c r="H102" s="63"/>
      <c r="I102" s="63"/>
      <c r="J102" s="63"/>
      <c r="L102" s="63"/>
      <c r="M102" s="63"/>
      <c r="N102" s="63"/>
      <c r="O102" s="63"/>
      <c r="P102" s="63"/>
      <c r="AK102" s="63"/>
      <c r="AL102" s="63"/>
      <c r="AM102" s="63"/>
      <c r="AN102" s="63"/>
      <c r="AO102" s="63"/>
    </row>
    <row r="103" spans="3:41" x14ac:dyDescent="0.2">
      <c r="C103" s="63"/>
      <c r="D103" s="63"/>
      <c r="E103" s="63"/>
      <c r="F103" s="63"/>
      <c r="G103" s="63"/>
      <c r="H103" s="63"/>
      <c r="I103" s="63"/>
      <c r="J103" s="63"/>
      <c r="L103" s="63"/>
      <c r="M103" s="63"/>
      <c r="N103" s="63"/>
      <c r="O103" s="63"/>
      <c r="P103" s="63"/>
      <c r="AK103" s="63"/>
      <c r="AL103" s="63"/>
      <c r="AM103" s="63"/>
      <c r="AN103" s="63"/>
      <c r="AO103" s="63"/>
    </row>
    <row r="104" spans="3:41" x14ac:dyDescent="0.2">
      <c r="C104" s="63"/>
      <c r="D104" s="63"/>
      <c r="E104" s="63"/>
      <c r="F104" s="63"/>
      <c r="G104" s="63"/>
      <c r="H104" s="63"/>
      <c r="I104" s="63"/>
      <c r="J104" s="63"/>
      <c r="L104" s="63"/>
      <c r="M104" s="63"/>
      <c r="N104" s="63"/>
      <c r="O104" s="63"/>
      <c r="P104" s="63"/>
      <c r="AK104" s="63"/>
      <c r="AL104" s="63"/>
      <c r="AM104" s="63"/>
      <c r="AN104" s="63"/>
      <c r="AO104" s="63"/>
    </row>
    <row r="105" spans="3:41" x14ac:dyDescent="0.2">
      <c r="C105" s="63"/>
      <c r="D105" s="63"/>
      <c r="E105" s="63"/>
      <c r="F105" s="63"/>
      <c r="G105" s="63"/>
      <c r="H105" s="63"/>
      <c r="I105" s="63"/>
      <c r="J105" s="63"/>
      <c r="L105" s="63"/>
      <c r="M105" s="63"/>
      <c r="N105" s="63"/>
      <c r="O105" s="63"/>
      <c r="P105" s="63"/>
      <c r="AK105" s="63"/>
      <c r="AL105" s="63"/>
      <c r="AM105" s="63"/>
      <c r="AN105" s="63"/>
      <c r="AO105" s="63"/>
    </row>
    <row r="106" spans="3:41" x14ac:dyDescent="0.2">
      <c r="C106" s="63"/>
      <c r="D106" s="63"/>
      <c r="E106" s="63"/>
      <c r="F106" s="63"/>
      <c r="G106" s="63"/>
      <c r="H106" s="63"/>
      <c r="I106" s="63"/>
      <c r="J106" s="63"/>
      <c r="L106" s="63"/>
      <c r="M106" s="63"/>
      <c r="N106" s="63"/>
      <c r="O106" s="63"/>
      <c r="P106" s="63"/>
      <c r="AK106" s="63"/>
      <c r="AL106" s="63"/>
      <c r="AM106" s="63"/>
      <c r="AN106" s="63"/>
      <c r="AO106" s="63"/>
    </row>
    <row r="107" spans="3:41" x14ac:dyDescent="0.2">
      <c r="C107" s="63"/>
      <c r="D107" s="63"/>
      <c r="E107" s="63"/>
      <c r="F107" s="63"/>
      <c r="G107" s="63"/>
      <c r="H107" s="63"/>
      <c r="I107" s="63"/>
      <c r="J107" s="63"/>
      <c r="L107" s="63"/>
      <c r="M107" s="63"/>
      <c r="N107" s="63"/>
      <c r="O107" s="63"/>
      <c r="P107" s="63"/>
      <c r="AK107" s="63"/>
      <c r="AL107" s="63"/>
      <c r="AM107" s="63"/>
      <c r="AN107" s="63"/>
      <c r="AO107" s="63"/>
    </row>
    <row r="108" spans="3:41" x14ac:dyDescent="0.2">
      <c r="C108" s="63"/>
      <c r="D108" s="63"/>
      <c r="E108" s="63"/>
      <c r="F108" s="63"/>
      <c r="G108" s="63"/>
      <c r="H108" s="63"/>
      <c r="I108" s="63"/>
      <c r="J108" s="63"/>
      <c r="L108" s="63"/>
      <c r="M108" s="63"/>
      <c r="N108" s="63"/>
      <c r="O108" s="63"/>
      <c r="P108" s="63"/>
      <c r="AK108" s="63"/>
      <c r="AL108" s="63"/>
      <c r="AM108" s="63"/>
      <c r="AN108" s="63"/>
      <c r="AO108" s="63"/>
    </row>
    <row r="109" spans="3:41" x14ac:dyDescent="0.2">
      <c r="C109" s="63"/>
      <c r="D109" s="63"/>
      <c r="E109" s="63"/>
      <c r="F109" s="63"/>
      <c r="G109" s="63"/>
      <c r="H109" s="63"/>
      <c r="I109" s="63"/>
      <c r="J109" s="63"/>
      <c r="L109" s="63"/>
      <c r="M109" s="63"/>
      <c r="N109" s="63"/>
      <c r="O109" s="63"/>
      <c r="P109" s="63"/>
      <c r="AK109" s="63"/>
      <c r="AL109" s="63"/>
      <c r="AM109" s="63"/>
      <c r="AN109" s="63"/>
      <c r="AO109" s="63"/>
    </row>
    <row r="110" spans="3:41" x14ac:dyDescent="0.2">
      <c r="C110" s="63"/>
      <c r="D110" s="63"/>
      <c r="E110" s="63"/>
      <c r="F110" s="63"/>
      <c r="G110" s="63"/>
      <c r="H110" s="63"/>
      <c r="I110" s="63"/>
      <c r="J110" s="63"/>
      <c r="L110" s="63"/>
      <c r="M110" s="63"/>
      <c r="N110" s="63"/>
      <c r="O110" s="63"/>
      <c r="P110" s="63"/>
      <c r="AK110" s="63"/>
      <c r="AL110" s="63"/>
      <c r="AM110" s="63"/>
      <c r="AN110" s="63"/>
      <c r="AO110" s="63"/>
    </row>
    <row r="111" spans="3:41" x14ac:dyDescent="0.2">
      <c r="C111" s="63"/>
      <c r="D111" s="63"/>
      <c r="E111" s="63"/>
      <c r="F111" s="63"/>
      <c r="G111" s="63"/>
      <c r="H111" s="63"/>
      <c r="I111" s="63"/>
      <c r="J111" s="63"/>
      <c r="L111" s="63"/>
      <c r="M111" s="63"/>
      <c r="N111" s="63"/>
      <c r="O111" s="63"/>
      <c r="P111" s="63"/>
      <c r="AK111" s="63"/>
      <c r="AL111" s="63"/>
      <c r="AM111" s="63"/>
      <c r="AN111" s="63"/>
      <c r="AO111" s="63"/>
    </row>
    <row r="112" spans="3:41" x14ac:dyDescent="0.2">
      <c r="C112" s="63"/>
      <c r="D112" s="63"/>
      <c r="E112" s="63"/>
      <c r="F112" s="63"/>
      <c r="G112" s="63"/>
      <c r="H112" s="63"/>
      <c r="I112" s="63"/>
      <c r="J112" s="63"/>
      <c r="L112" s="63"/>
      <c r="M112" s="63"/>
      <c r="N112" s="63"/>
      <c r="O112" s="63"/>
      <c r="P112" s="63"/>
      <c r="AK112" s="63"/>
      <c r="AL112" s="63"/>
      <c r="AM112" s="63"/>
      <c r="AN112" s="63"/>
      <c r="AO112" s="63"/>
    </row>
    <row r="113" spans="3:41" x14ac:dyDescent="0.2">
      <c r="C113" s="63"/>
      <c r="D113" s="63"/>
      <c r="E113" s="63"/>
      <c r="F113" s="63"/>
      <c r="G113" s="63"/>
      <c r="H113" s="63"/>
      <c r="I113" s="63"/>
      <c r="J113" s="63"/>
      <c r="L113" s="63"/>
      <c r="M113" s="63"/>
      <c r="N113" s="63"/>
      <c r="O113" s="63"/>
      <c r="P113" s="63"/>
      <c r="AK113" s="63"/>
      <c r="AL113" s="63"/>
      <c r="AM113" s="63"/>
      <c r="AN113" s="63"/>
      <c r="AO113" s="63"/>
    </row>
    <row r="114" spans="3:41" x14ac:dyDescent="0.2">
      <c r="C114" s="63"/>
      <c r="D114" s="63"/>
      <c r="E114" s="63"/>
      <c r="F114" s="63"/>
      <c r="G114" s="63"/>
      <c r="H114" s="63"/>
      <c r="I114" s="63"/>
      <c r="J114" s="63"/>
      <c r="L114" s="63"/>
      <c r="M114" s="63"/>
      <c r="N114" s="63"/>
      <c r="O114" s="63"/>
      <c r="P114" s="63"/>
      <c r="AK114" s="63"/>
      <c r="AL114" s="63"/>
      <c r="AM114" s="63"/>
      <c r="AN114" s="63"/>
      <c r="AO114" s="63"/>
    </row>
    <row r="115" spans="3:41" x14ac:dyDescent="0.2">
      <c r="C115" s="63"/>
      <c r="D115" s="63"/>
      <c r="E115" s="63"/>
      <c r="F115" s="63"/>
      <c r="G115" s="63"/>
      <c r="H115" s="63"/>
      <c r="I115" s="63"/>
      <c r="J115" s="63"/>
      <c r="L115" s="63"/>
      <c r="M115" s="63"/>
      <c r="N115" s="63"/>
      <c r="O115" s="63"/>
      <c r="P115" s="63"/>
      <c r="AK115" s="63"/>
      <c r="AL115" s="63"/>
      <c r="AM115" s="63"/>
      <c r="AN115" s="63"/>
      <c r="AO115" s="63"/>
    </row>
    <row r="116" spans="3:41" x14ac:dyDescent="0.2">
      <c r="C116" s="63"/>
      <c r="D116" s="63"/>
      <c r="E116" s="63"/>
      <c r="F116" s="63"/>
      <c r="G116" s="63"/>
      <c r="H116" s="63"/>
      <c r="I116" s="63"/>
      <c r="J116" s="63"/>
      <c r="L116" s="63"/>
      <c r="M116" s="63"/>
      <c r="N116" s="63"/>
      <c r="O116" s="63"/>
      <c r="P116" s="63"/>
      <c r="AK116" s="63"/>
      <c r="AL116" s="63"/>
      <c r="AM116" s="63"/>
      <c r="AN116" s="63"/>
      <c r="AO116" s="63"/>
    </row>
    <row r="117" spans="3:41" x14ac:dyDescent="0.2">
      <c r="C117" s="63"/>
      <c r="D117" s="63"/>
      <c r="E117" s="63"/>
      <c r="F117" s="63"/>
      <c r="G117" s="63"/>
      <c r="H117" s="63"/>
      <c r="I117" s="63"/>
      <c r="J117" s="63"/>
      <c r="L117" s="63"/>
      <c r="M117" s="63"/>
      <c r="N117" s="63"/>
      <c r="O117" s="63"/>
      <c r="P117" s="63"/>
      <c r="AK117" s="63"/>
      <c r="AL117" s="63"/>
      <c r="AM117" s="63"/>
      <c r="AN117" s="63"/>
      <c r="AO117" s="63"/>
    </row>
    <row r="118" spans="3:41" x14ac:dyDescent="0.2">
      <c r="C118" s="63"/>
      <c r="D118" s="63"/>
      <c r="E118" s="63"/>
      <c r="F118" s="63"/>
      <c r="G118" s="63"/>
      <c r="H118" s="63"/>
      <c r="I118" s="63"/>
      <c r="J118" s="63"/>
      <c r="L118" s="63"/>
      <c r="M118" s="63"/>
      <c r="N118" s="63"/>
      <c r="O118" s="63"/>
      <c r="P118" s="63"/>
      <c r="AK118" s="63"/>
      <c r="AL118" s="63"/>
      <c r="AM118" s="63"/>
      <c r="AN118" s="63"/>
      <c r="AO118" s="63"/>
    </row>
    <row r="119" spans="3:41" x14ac:dyDescent="0.2">
      <c r="C119" s="63"/>
      <c r="D119" s="63"/>
      <c r="E119" s="63"/>
      <c r="F119" s="63"/>
      <c r="G119" s="63"/>
      <c r="H119" s="63"/>
      <c r="I119" s="63"/>
      <c r="J119" s="63"/>
      <c r="L119" s="63"/>
      <c r="M119" s="63"/>
      <c r="N119" s="63"/>
      <c r="O119" s="63"/>
      <c r="P119" s="63"/>
      <c r="AK119" s="63"/>
      <c r="AL119" s="63"/>
      <c r="AM119" s="63"/>
      <c r="AN119" s="63"/>
      <c r="AO119" s="63"/>
    </row>
    <row r="120" spans="3:41" x14ac:dyDescent="0.2">
      <c r="C120" s="63"/>
      <c r="D120" s="63"/>
      <c r="E120" s="63"/>
      <c r="F120" s="63"/>
      <c r="G120" s="63"/>
      <c r="H120" s="63"/>
      <c r="I120" s="63"/>
      <c r="J120" s="63"/>
      <c r="L120" s="63"/>
      <c r="M120" s="63"/>
      <c r="N120" s="63"/>
      <c r="O120" s="63"/>
      <c r="P120" s="63"/>
      <c r="AK120" s="63"/>
      <c r="AL120" s="63"/>
      <c r="AM120" s="63"/>
      <c r="AN120" s="63"/>
      <c r="AO120" s="63"/>
    </row>
    <row r="121" spans="3:41" x14ac:dyDescent="0.2">
      <c r="C121" s="63"/>
      <c r="D121" s="63"/>
      <c r="E121" s="63"/>
      <c r="F121" s="63"/>
      <c r="G121" s="63"/>
      <c r="H121" s="63"/>
      <c r="I121" s="63"/>
      <c r="J121" s="63"/>
      <c r="L121" s="63"/>
      <c r="M121" s="63"/>
      <c r="N121" s="63"/>
      <c r="O121" s="63"/>
      <c r="P121" s="63"/>
      <c r="AK121" s="63"/>
      <c r="AL121" s="63"/>
      <c r="AM121" s="63"/>
      <c r="AN121" s="63"/>
      <c r="AO121" s="63"/>
    </row>
    <row r="122" spans="3:41" x14ac:dyDescent="0.2">
      <c r="C122" s="63"/>
      <c r="D122" s="63"/>
      <c r="E122" s="63"/>
      <c r="F122" s="63"/>
      <c r="G122" s="63"/>
      <c r="H122" s="63"/>
      <c r="I122" s="63"/>
      <c r="J122" s="63"/>
      <c r="L122" s="63"/>
      <c r="M122" s="63"/>
      <c r="N122" s="63"/>
      <c r="O122" s="63"/>
      <c r="P122" s="63"/>
      <c r="AK122" s="63"/>
      <c r="AL122" s="63"/>
      <c r="AM122" s="63"/>
      <c r="AN122" s="63"/>
      <c r="AO122" s="63"/>
    </row>
    <row r="123" spans="3:41" x14ac:dyDescent="0.2">
      <c r="C123" s="63"/>
      <c r="D123" s="63"/>
      <c r="E123" s="63"/>
      <c r="F123" s="63"/>
      <c r="G123" s="63"/>
      <c r="H123" s="63"/>
      <c r="I123" s="63"/>
      <c r="J123" s="63"/>
      <c r="L123" s="63"/>
      <c r="M123" s="63"/>
      <c r="N123" s="63"/>
      <c r="O123" s="63"/>
      <c r="P123" s="63"/>
      <c r="AK123" s="63"/>
      <c r="AL123" s="63"/>
      <c r="AM123" s="63"/>
      <c r="AN123" s="63"/>
      <c r="AO123" s="63"/>
    </row>
    <row r="124" spans="3:41" x14ac:dyDescent="0.2">
      <c r="C124" s="63"/>
      <c r="D124" s="63"/>
      <c r="E124" s="63"/>
      <c r="F124" s="63"/>
      <c r="G124" s="63"/>
      <c r="H124" s="63"/>
      <c r="I124" s="63"/>
      <c r="J124" s="63"/>
      <c r="L124" s="63"/>
      <c r="M124" s="63"/>
      <c r="N124" s="63"/>
      <c r="O124" s="63"/>
      <c r="P124" s="63"/>
      <c r="AK124" s="63"/>
      <c r="AL124" s="63"/>
      <c r="AM124" s="63"/>
      <c r="AN124" s="63"/>
      <c r="AO124" s="63"/>
    </row>
    <row r="125" spans="3:41" x14ac:dyDescent="0.2">
      <c r="C125" s="63"/>
      <c r="D125" s="63"/>
      <c r="E125" s="63"/>
      <c r="F125" s="63"/>
      <c r="G125" s="63"/>
      <c r="H125" s="63"/>
      <c r="I125" s="63"/>
      <c r="J125" s="63"/>
      <c r="L125" s="63"/>
      <c r="M125" s="63"/>
      <c r="N125" s="63"/>
      <c r="O125" s="63"/>
      <c r="P125" s="63"/>
      <c r="AK125" s="63"/>
      <c r="AL125" s="63"/>
      <c r="AM125" s="63"/>
      <c r="AN125" s="63"/>
      <c r="AO125" s="63"/>
    </row>
    <row r="126" spans="3:41" x14ac:dyDescent="0.2">
      <c r="C126" s="63"/>
      <c r="D126" s="63"/>
      <c r="E126" s="63"/>
      <c r="F126" s="63"/>
      <c r="G126" s="63"/>
      <c r="H126" s="63"/>
      <c r="I126" s="63"/>
      <c r="J126" s="63"/>
      <c r="L126" s="63"/>
      <c r="M126" s="63"/>
      <c r="N126" s="63"/>
      <c r="O126" s="63"/>
      <c r="P126" s="63"/>
      <c r="AK126" s="63"/>
      <c r="AL126" s="63"/>
      <c r="AM126" s="63"/>
      <c r="AN126" s="63"/>
      <c r="AO126" s="63"/>
    </row>
    <row r="127" spans="3:41" x14ac:dyDescent="0.2">
      <c r="C127" s="63"/>
      <c r="D127" s="63"/>
      <c r="E127" s="63"/>
      <c r="F127" s="63"/>
      <c r="G127" s="63"/>
      <c r="H127" s="63"/>
      <c r="I127" s="63"/>
      <c r="J127" s="63"/>
      <c r="L127" s="63"/>
      <c r="M127" s="63"/>
      <c r="N127" s="63"/>
      <c r="O127" s="63"/>
      <c r="P127" s="63"/>
      <c r="AK127" s="63"/>
      <c r="AL127" s="63"/>
      <c r="AM127" s="63"/>
      <c r="AN127" s="63"/>
      <c r="AO127" s="63"/>
    </row>
    <row r="128" spans="3:41" x14ac:dyDescent="0.2">
      <c r="C128" s="63"/>
      <c r="D128" s="63"/>
      <c r="E128" s="63"/>
      <c r="F128" s="63"/>
      <c r="G128" s="63"/>
      <c r="H128" s="63"/>
      <c r="I128" s="63"/>
      <c r="J128" s="63"/>
      <c r="L128" s="63"/>
      <c r="M128" s="63"/>
      <c r="N128" s="63"/>
      <c r="O128" s="63"/>
      <c r="P128" s="63"/>
      <c r="AK128" s="63"/>
      <c r="AL128" s="63"/>
      <c r="AM128" s="63"/>
      <c r="AN128" s="63"/>
      <c r="AO128" s="63"/>
    </row>
    <row r="129" spans="3:41" x14ac:dyDescent="0.2">
      <c r="C129" s="63"/>
      <c r="D129" s="63"/>
      <c r="E129" s="63"/>
      <c r="F129" s="63"/>
      <c r="G129" s="63"/>
      <c r="H129" s="63"/>
      <c r="I129" s="63"/>
      <c r="J129" s="63"/>
      <c r="L129" s="63"/>
      <c r="M129" s="63"/>
      <c r="N129" s="63"/>
      <c r="O129" s="63"/>
      <c r="P129" s="63"/>
      <c r="AK129" s="63"/>
      <c r="AL129" s="63"/>
      <c r="AM129" s="63"/>
      <c r="AN129" s="63"/>
      <c r="AO129" s="63"/>
    </row>
    <row r="130" spans="3:41" x14ac:dyDescent="0.2">
      <c r="C130" s="63"/>
      <c r="D130" s="63"/>
      <c r="E130" s="63"/>
      <c r="F130" s="63"/>
      <c r="G130" s="63"/>
      <c r="H130" s="63"/>
      <c r="I130" s="63"/>
      <c r="J130" s="63"/>
      <c r="L130" s="63"/>
      <c r="M130" s="63"/>
      <c r="N130" s="63"/>
      <c r="O130" s="63"/>
      <c r="P130" s="63"/>
      <c r="AK130" s="63"/>
      <c r="AL130" s="63"/>
      <c r="AM130" s="63"/>
      <c r="AN130" s="63"/>
      <c r="AO130" s="63"/>
    </row>
    <row r="131" spans="3:41" x14ac:dyDescent="0.2">
      <c r="C131" s="63"/>
      <c r="D131" s="63"/>
      <c r="E131" s="63"/>
      <c r="F131" s="63"/>
      <c r="G131" s="63"/>
      <c r="H131" s="63"/>
      <c r="I131" s="63"/>
      <c r="J131" s="63"/>
      <c r="L131" s="63"/>
      <c r="M131" s="63"/>
      <c r="N131" s="63"/>
      <c r="O131" s="63"/>
      <c r="P131" s="63"/>
      <c r="AK131" s="63"/>
      <c r="AL131" s="63"/>
      <c r="AM131" s="63"/>
      <c r="AN131" s="63"/>
      <c r="AO131" s="63"/>
    </row>
    <row r="132" spans="3:41" x14ac:dyDescent="0.2">
      <c r="C132" s="63"/>
      <c r="D132" s="63"/>
      <c r="E132" s="63"/>
      <c r="F132" s="63"/>
      <c r="G132" s="63"/>
      <c r="H132" s="63"/>
      <c r="I132" s="63"/>
      <c r="J132" s="63"/>
      <c r="L132" s="63"/>
      <c r="M132" s="63"/>
      <c r="N132" s="63"/>
      <c r="O132" s="63"/>
      <c r="P132" s="63"/>
      <c r="AK132" s="63"/>
      <c r="AL132" s="63"/>
      <c r="AM132" s="63"/>
      <c r="AN132" s="63"/>
      <c r="AO132" s="63"/>
    </row>
    <row r="133" spans="3:41" x14ac:dyDescent="0.2">
      <c r="C133" s="63"/>
      <c r="D133" s="63"/>
      <c r="E133" s="63"/>
      <c r="F133" s="63"/>
      <c r="G133" s="63"/>
      <c r="H133" s="63"/>
      <c r="I133" s="63"/>
      <c r="J133" s="63"/>
      <c r="L133" s="63"/>
      <c r="M133" s="63"/>
      <c r="N133" s="63"/>
      <c r="O133" s="63"/>
      <c r="P133" s="63"/>
      <c r="AK133" s="63"/>
      <c r="AL133" s="63"/>
      <c r="AM133" s="63"/>
      <c r="AN133" s="63"/>
      <c r="AO133" s="63"/>
    </row>
    <row r="134" spans="3:41" x14ac:dyDescent="0.2">
      <c r="C134" s="63"/>
      <c r="D134" s="63"/>
      <c r="E134" s="63"/>
      <c r="F134" s="63"/>
      <c r="G134" s="63"/>
      <c r="H134" s="63"/>
      <c r="I134" s="63"/>
      <c r="J134" s="63"/>
      <c r="L134" s="63"/>
      <c r="M134" s="63"/>
      <c r="N134" s="63"/>
      <c r="O134" s="63"/>
      <c r="P134" s="63"/>
      <c r="AK134" s="63"/>
      <c r="AL134" s="63"/>
      <c r="AM134" s="63"/>
      <c r="AN134" s="63"/>
      <c r="AO134" s="63"/>
    </row>
    <row r="135" spans="3:41" x14ac:dyDescent="0.2">
      <c r="C135" s="63"/>
      <c r="D135" s="63"/>
      <c r="E135" s="63"/>
      <c r="F135" s="63"/>
      <c r="G135" s="63"/>
      <c r="H135" s="63"/>
      <c r="I135" s="63"/>
      <c r="J135" s="63"/>
      <c r="L135" s="63"/>
      <c r="M135" s="63"/>
      <c r="N135" s="63"/>
      <c r="O135" s="63"/>
      <c r="P135" s="63"/>
      <c r="AK135" s="63"/>
      <c r="AL135" s="63"/>
      <c r="AM135" s="63"/>
      <c r="AN135" s="63"/>
      <c r="AO135" s="63"/>
    </row>
    <row r="136" spans="3:41" x14ac:dyDescent="0.2">
      <c r="C136" s="63"/>
      <c r="D136" s="63"/>
      <c r="E136" s="63"/>
      <c r="F136" s="63"/>
      <c r="G136" s="63"/>
      <c r="H136" s="63"/>
      <c r="I136" s="63"/>
      <c r="J136" s="63"/>
      <c r="L136" s="63"/>
      <c r="M136" s="63"/>
      <c r="N136" s="63"/>
      <c r="O136" s="63"/>
      <c r="P136" s="63"/>
      <c r="AK136" s="63"/>
      <c r="AL136" s="63"/>
      <c r="AM136" s="63"/>
      <c r="AN136" s="63"/>
      <c r="AO136" s="63"/>
    </row>
    <row r="137" spans="3:41" x14ac:dyDescent="0.2">
      <c r="C137" s="63"/>
      <c r="D137" s="63"/>
      <c r="E137" s="63"/>
      <c r="F137" s="63"/>
      <c r="G137" s="63"/>
      <c r="H137" s="63"/>
      <c r="I137" s="63"/>
      <c r="J137" s="63"/>
      <c r="L137" s="63"/>
      <c r="M137" s="63"/>
      <c r="N137" s="63"/>
      <c r="O137" s="63"/>
      <c r="P137" s="63"/>
      <c r="AK137" s="63"/>
      <c r="AL137" s="63"/>
      <c r="AM137" s="63"/>
      <c r="AN137" s="63"/>
      <c r="AO137" s="63"/>
    </row>
    <row r="138" spans="3:41" x14ac:dyDescent="0.2">
      <c r="C138" s="63"/>
      <c r="D138" s="63"/>
      <c r="E138" s="63"/>
      <c r="F138" s="63"/>
      <c r="G138" s="63"/>
      <c r="H138" s="63"/>
      <c r="I138" s="63"/>
      <c r="J138" s="63"/>
      <c r="L138" s="63"/>
      <c r="M138" s="63"/>
      <c r="N138" s="63"/>
      <c r="O138" s="63"/>
      <c r="P138" s="63"/>
      <c r="AK138" s="63"/>
      <c r="AL138" s="63"/>
      <c r="AM138" s="63"/>
      <c r="AN138" s="63"/>
      <c r="AO138" s="63"/>
    </row>
    <row r="139" spans="3:41" x14ac:dyDescent="0.2">
      <c r="C139" s="63"/>
      <c r="D139" s="63"/>
      <c r="E139" s="63"/>
      <c r="F139" s="63"/>
      <c r="G139" s="63"/>
      <c r="H139" s="63"/>
      <c r="I139" s="63"/>
      <c r="J139" s="63"/>
      <c r="L139" s="63"/>
      <c r="M139" s="63"/>
      <c r="N139" s="63"/>
      <c r="O139" s="63"/>
      <c r="P139" s="63"/>
      <c r="AK139" s="63"/>
      <c r="AL139" s="63"/>
      <c r="AM139" s="63"/>
      <c r="AN139" s="63"/>
      <c r="AO139" s="63"/>
    </row>
    <row r="140" spans="3:41" x14ac:dyDescent="0.2">
      <c r="C140" s="63"/>
      <c r="D140" s="63"/>
      <c r="E140" s="63"/>
      <c r="F140" s="63"/>
      <c r="G140" s="63"/>
      <c r="H140" s="63"/>
      <c r="I140" s="63"/>
      <c r="J140" s="63"/>
      <c r="L140" s="63"/>
      <c r="M140" s="63"/>
      <c r="N140" s="63"/>
      <c r="O140" s="63"/>
      <c r="P140" s="63"/>
      <c r="AK140" s="63"/>
      <c r="AL140" s="63"/>
      <c r="AM140" s="63"/>
      <c r="AN140" s="63"/>
      <c r="AO140" s="63"/>
    </row>
    <row r="141" spans="3:41" x14ac:dyDescent="0.2">
      <c r="C141" s="63"/>
      <c r="D141" s="63"/>
      <c r="E141" s="63"/>
      <c r="F141" s="63"/>
      <c r="G141" s="63"/>
      <c r="H141" s="63"/>
      <c r="I141" s="63"/>
      <c r="J141" s="63"/>
      <c r="L141" s="63"/>
      <c r="M141" s="63"/>
      <c r="N141" s="63"/>
      <c r="O141" s="63"/>
      <c r="P141" s="63"/>
      <c r="AK141" s="63"/>
      <c r="AL141" s="63"/>
      <c r="AM141" s="63"/>
      <c r="AN141" s="63"/>
      <c r="AO141" s="63"/>
    </row>
    <row r="142" spans="3:41" x14ac:dyDescent="0.2">
      <c r="C142" s="63"/>
      <c r="D142" s="63"/>
      <c r="E142" s="63"/>
      <c r="F142" s="63"/>
      <c r="G142" s="63"/>
      <c r="H142" s="63"/>
      <c r="I142" s="63"/>
      <c r="J142" s="63"/>
      <c r="L142" s="63"/>
      <c r="M142" s="63"/>
      <c r="N142" s="63"/>
      <c r="O142" s="63"/>
      <c r="P142" s="63"/>
      <c r="AK142" s="63"/>
      <c r="AL142" s="63"/>
      <c r="AM142" s="63"/>
      <c r="AN142" s="63"/>
      <c r="AO142" s="63"/>
    </row>
    <row r="143" spans="3:41" x14ac:dyDescent="0.2">
      <c r="C143" s="63"/>
      <c r="D143" s="63"/>
      <c r="E143" s="63"/>
      <c r="F143" s="63"/>
      <c r="G143" s="63"/>
      <c r="H143" s="63"/>
      <c r="I143" s="63"/>
      <c r="J143" s="63"/>
      <c r="L143" s="63"/>
      <c r="M143" s="63"/>
      <c r="N143" s="63"/>
      <c r="O143" s="63"/>
      <c r="P143" s="63"/>
      <c r="AK143" s="63"/>
      <c r="AL143" s="63"/>
      <c r="AM143" s="63"/>
      <c r="AN143" s="63"/>
      <c r="AO143" s="63"/>
    </row>
    <row r="144" spans="3:41" x14ac:dyDescent="0.2">
      <c r="C144" s="63"/>
      <c r="D144" s="63"/>
      <c r="E144" s="63"/>
      <c r="F144" s="63"/>
      <c r="G144" s="63"/>
      <c r="H144" s="63"/>
      <c r="I144" s="63"/>
      <c r="J144" s="63"/>
      <c r="L144" s="63"/>
      <c r="M144" s="63"/>
      <c r="N144" s="63"/>
      <c r="O144" s="63"/>
      <c r="P144" s="63"/>
      <c r="AK144" s="63"/>
      <c r="AL144" s="63"/>
      <c r="AM144" s="63"/>
      <c r="AN144" s="63"/>
      <c r="AO144" s="63"/>
    </row>
    <row r="145" spans="3:41" x14ac:dyDescent="0.2">
      <c r="C145" s="63"/>
      <c r="D145" s="63"/>
      <c r="E145" s="63"/>
      <c r="F145" s="63"/>
      <c r="G145" s="63"/>
      <c r="H145" s="63"/>
      <c r="I145" s="63"/>
      <c r="J145" s="63"/>
      <c r="L145" s="63"/>
      <c r="M145" s="63"/>
      <c r="N145" s="63"/>
      <c r="O145" s="63"/>
      <c r="P145" s="63"/>
      <c r="AK145" s="63"/>
      <c r="AL145" s="63"/>
      <c r="AM145" s="63"/>
      <c r="AN145" s="63"/>
      <c r="AO145" s="63"/>
    </row>
    <row r="146" spans="3:41" x14ac:dyDescent="0.2">
      <c r="C146" s="63"/>
      <c r="D146" s="63"/>
      <c r="E146" s="63"/>
      <c r="F146" s="63"/>
      <c r="G146" s="63"/>
      <c r="H146" s="63"/>
      <c r="I146" s="63"/>
      <c r="J146" s="63"/>
      <c r="L146" s="63"/>
      <c r="M146" s="63"/>
      <c r="N146" s="63"/>
      <c r="O146" s="63"/>
      <c r="P146" s="63"/>
      <c r="AK146" s="63"/>
      <c r="AL146" s="63"/>
      <c r="AM146" s="63"/>
      <c r="AN146" s="63"/>
      <c r="AO146" s="63"/>
    </row>
    <row r="147" spans="3:41" x14ac:dyDescent="0.2">
      <c r="C147" s="63"/>
      <c r="D147" s="63"/>
      <c r="E147" s="63"/>
      <c r="F147" s="63"/>
      <c r="G147" s="63"/>
      <c r="H147" s="63"/>
      <c r="I147" s="63"/>
      <c r="J147" s="63"/>
      <c r="L147" s="63"/>
      <c r="M147" s="63"/>
      <c r="N147" s="63"/>
      <c r="O147" s="63"/>
      <c r="P147" s="63"/>
      <c r="AK147" s="63"/>
      <c r="AL147" s="63"/>
      <c r="AM147" s="63"/>
      <c r="AN147" s="63"/>
      <c r="AO147" s="63"/>
    </row>
    <row r="148" spans="3:41" x14ac:dyDescent="0.2">
      <c r="C148" s="63"/>
      <c r="D148" s="63"/>
      <c r="E148" s="63"/>
      <c r="F148" s="63"/>
      <c r="G148" s="63"/>
      <c r="H148" s="63"/>
      <c r="I148" s="63"/>
      <c r="J148" s="63"/>
      <c r="L148" s="63"/>
      <c r="M148" s="63"/>
      <c r="N148" s="63"/>
      <c r="O148" s="63"/>
      <c r="P148" s="63"/>
      <c r="AK148" s="63"/>
      <c r="AL148" s="63"/>
      <c r="AM148" s="63"/>
      <c r="AN148" s="63"/>
      <c r="AO148" s="63"/>
    </row>
    <row r="149" spans="3:41" x14ac:dyDescent="0.2">
      <c r="C149" s="63"/>
      <c r="D149" s="63"/>
      <c r="E149" s="63"/>
      <c r="F149" s="63"/>
      <c r="G149" s="63"/>
      <c r="H149" s="63"/>
      <c r="I149" s="63"/>
      <c r="J149" s="63"/>
      <c r="L149" s="63"/>
      <c r="M149" s="63"/>
      <c r="N149" s="63"/>
      <c r="O149" s="63"/>
      <c r="P149" s="63"/>
      <c r="AK149" s="63"/>
      <c r="AL149" s="63"/>
      <c r="AM149" s="63"/>
      <c r="AN149" s="63"/>
      <c r="AO149" s="63"/>
    </row>
    <row r="150" spans="3:41" x14ac:dyDescent="0.2">
      <c r="C150" s="63"/>
      <c r="D150" s="63"/>
      <c r="E150" s="63"/>
      <c r="F150" s="63"/>
      <c r="G150" s="63"/>
      <c r="H150" s="63"/>
      <c r="I150" s="63"/>
      <c r="J150" s="63"/>
      <c r="L150" s="63"/>
      <c r="M150" s="63"/>
      <c r="N150" s="63"/>
      <c r="O150" s="63"/>
      <c r="P150" s="63"/>
      <c r="AK150" s="63"/>
      <c r="AL150" s="63"/>
      <c r="AM150" s="63"/>
      <c r="AN150" s="63"/>
      <c r="AO150" s="63"/>
    </row>
    <row r="151" spans="3:41" x14ac:dyDescent="0.2">
      <c r="C151" s="63"/>
      <c r="D151" s="63"/>
      <c r="E151" s="63"/>
      <c r="F151" s="63"/>
      <c r="G151" s="63"/>
      <c r="H151" s="63"/>
      <c r="I151" s="63"/>
      <c r="J151" s="63"/>
      <c r="L151" s="63"/>
      <c r="M151" s="63"/>
      <c r="N151" s="63"/>
      <c r="O151" s="63"/>
      <c r="P151" s="63"/>
      <c r="AK151" s="63"/>
      <c r="AL151" s="63"/>
      <c r="AM151" s="63"/>
      <c r="AN151" s="63"/>
      <c r="AO151" s="63"/>
    </row>
    <row r="152" spans="3:41" x14ac:dyDescent="0.2">
      <c r="C152" s="63"/>
      <c r="D152" s="63"/>
      <c r="E152" s="63"/>
      <c r="F152" s="63"/>
      <c r="G152" s="63"/>
      <c r="H152" s="63"/>
      <c r="I152" s="63"/>
      <c r="J152" s="63"/>
      <c r="L152" s="63"/>
      <c r="M152" s="63"/>
      <c r="N152" s="63"/>
      <c r="O152" s="63"/>
      <c r="P152" s="63"/>
      <c r="AK152" s="63"/>
      <c r="AL152" s="63"/>
      <c r="AM152" s="63"/>
      <c r="AN152" s="63"/>
      <c r="AO152" s="63"/>
    </row>
    <row r="153" spans="3:41" x14ac:dyDescent="0.2">
      <c r="C153" s="63"/>
      <c r="D153" s="63"/>
      <c r="E153" s="63"/>
      <c r="F153" s="63"/>
      <c r="G153" s="63"/>
      <c r="H153" s="63"/>
      <c r="I153" s="63"/>
      <c r="J153" s="63"/>
      <c r="L153" s="63"/>
      <c r="M153" s="63"/>
      <c r="N153" s="63"/>
      <c r="O153" s="63"/>
      <c r="P153" s="63"/>
      <c r="AK153" s="63"/>
      <c r="AL153" s="63"/>
      <c r="AM153" s="63"/>
      <c r="AN153" s="63"/>
      <c r="AO153" s="63"/>
    </row>
    <row r="154" spans="3:41" x14ac:dyDescent="0.2">
      <c r="C154" s="63"/>
      <c r="D154" s="63"/>
      <c r="E154" s="63"/>
      <c r="F154" s="63"/>
      <c r="G154" s="63"/>
      <c r="H154" s="63"/>
      <c r="I154" s="63"/>
      <c r="J154" s="63"/>
      <c r="L154" s="63"/>
      <c r="M154" s="63"/>
      <c r="N154" s="63"/>
      <c r="O154" s="63"/>
      <c r="P154" s="63"/>
      <c r="AK154" s="63"/>
      <c r="AL154" s="63"/>
      <c r="AM154" s="63"/>
      <c r="AN154" s="63"/>
      <c r="AO154" s="63"/>
    </row>
    <row r="155" spans="3:41" x14ac:dyDescent="0.2">
      <c r="C155" s="63"/>
      <c r="D155" s="63"/>
      <c r="E155" s="63"/>
      <c r="F155" s="63"/>
      <c r="G155" s="63"/>
      <c r="H155" s="63"/>
      <c r="I155" s="63"/>
      <c r="J155" s="63"/>
      <c r="L155" s="63"/>
      <c r="M155" s="63"/>
      <c r="N155" s="63"/>
      <c r="O155" s="63"/>
      <c r="P155" s="63"/>
      <c r="AK155" s="63"/>
      <c r="AL155" s="63"/>
      <c r="AM155" s="63"/>
      <c r="AN155" s="63"/>
      <c r="AO155" s="63"/>
    </row>
    <row r="156" spans="3:41" x14ac:dyDescent="0.2">
      <c r="C156" s="63"/>
      <c r="D156" s="63"/>
      <c r="E156" s="63"/>
      <c r="F156" s="63"/>
      <c r="G156" s="63"/>
      <c r="H156" s="63"/>
      <c r="I156" s="63"/>
      <c r="J156" s="63"/>
      <c r="L156" s="63"/>
      <c r="M156" s="63"/>
      <c r="N156" s="63"/>
      <c r="O156" s="63"/>
      <c r="P156" s="63"/>
      <c r="AK156" s="63"/>
      <c r="AL156" s="63"/>
      <c r="AM156" s="63"/>
      <c r="AN156" s="63"/>
      <c r="AO156" s="63"/>
    </row>
    <row r="157" spans="3:41" x14ac:dyDescent="0.2">
      <c r="C157" s="63"/>
      <c r="D157" s="63"/>
      <c r="E157" s="63"/>
      <c r="F157" s="63"/>
      <c r="G157" s="63"/>
      <c r="H157" s="63"/>
      <c r="I157" s="63"/>
      <c r="J157" s="63"/>
      <c r="L157" s="63"/>
      <c r="M157" s="63"/>
      <c r="N157" s="63"/>
      <c r="O157" s="63"/>
      <c r="P157" s="63"/>
      <c r="AK157" s="63"/>
      <c r="AL157" s="63"/>
      <c r="AM157" s="63"/>
      <c r="AN157" s="63"/>
      <c r="AO157" s="63"/>
    </row>
    <row r="158" spans="3:41" x14ac:dyDescent="0.2">
      <c r="C158" s="63"/>
      <c r="D158" s="63"/>
      <c r="E158" s="63"/>
      <c r="F158" s="63"/>
      <c r="G158" s="63"/>
      <c r="H158" s="63"/>
      <c r="I158" s="63"/>
      <c r="J158" s="63"/>
      <c r="L158" s="63"/>
      <c r="M158" s="63"/>
      <c r="N158" s="63"/>
      <c r="O158" s="63"/>
      <c r="P158" s="63"/>
      <c r="AK158" s="63"/>
      <c r="AL158" s="63"/>
      <c r="AM158" s="63"/>
      <c r="AN158" s="63"/>
      <c r="AO158" s="63"/>
    </row>
    <row r="159" spans="3:41" x14ac:dyDescent="0.2">
      <c r="C159" s="63"/>
      <c r="D159" s="63"/>
      <c r="E159" s="63"/>
      <c r="F159" s="63"/>
      <c r="G159" s="63"/>
      <c r="H159" s="63"/>
      <c r="I159" s="63"/>
      <c r="J159" s="63"/>
      <c r="L159" s="63"/>
      <c r="M159" s="63"/>
      <c r="N159" s="63"/>
      <c r="O159" s="63"/>
      <c r="P159" s="63"/>
      <c r="AK159" s="63"/>
      <c r="AL159" s="63"/>
      <c r="AM159" s="63"/>
      <c r="AN159" s="63"/>
      <c r="AO159" s="63"/>
    </row>
    <row r="160" spans="3:41" x14ac:dyDescent="0.2">
      <c r="C160" s="63"/>
      <c r="D160" s="63"/>
      <c r="E160" s="63"/>
      <c r="F160" s="63"/>
      <c r="G160" s="63"/>
      <c r="H160" s="63"/>
      <c r="I160" s="63"/>
      <c r="J160" s="63"/>
      <c r="L160" s="63"/>
      <c r="M160" s="63"/>
      <c r="N160" s="63"/>
      <c r="O160" s="63"/>
      <c r="P160" s="63"/>
      <c r="AK160" s="63"/>
      <c r="AL160" s="63"/>
      <c r="AM160" s="63"/>
      <c r="AN160" s="63"/>
      <c r="AO160" s="63"/>
    </row>
    <row r="161" spans="3:41" x14ac:dyDescent="0.2">
      <c r="C161" s="63"/>
      <c r="D161" s="63"/>
      <c r="E161" s="63"/>
      <c r="F161" s="63"/>
      <c r="G161" s="63"/>
      <c r="H161" s="63"/>
      <c r="I161" s="63"/>
      <c r="J161" s="63"/>
      <c r="L161" s="63"/>
      <c r="M161" s="63"/>
      <c r="N161" s="63"/>
      <c r="O161" s="63"/>
      <c r="P161" s="63"/>
      <c r="AK161" s="63"/>
      <c r="AL161" s="63"/>
      <c r="AM161" s="63"/>
      <c r="AN161" s="63"/>
      <c r="AO161" s="63"/>
    </row>
    <row r="162" spans="3:41" x14ac:dyDescent="0.2">
      <c r="C162" s="63"/>
      <c r="D162" s="63"/>
      <c r="E162" s="63"/>
      <c r="F162" s="63"/>
      <c r="G162" s="63"/>
      <c r="H162" s="63"/>
      <c r="I162" s="63"/>
      <c r="J162" s="63"/>
      <c r="L162" s="63"/>
      <c r="M162" s="63"/>
      <c r="N162" s="63"/>
      <c r="O162" s="63"/>
      <c r="P162" s="63"/>
      <c r="AK162" s="63"/>
      <c r="AL162" s="63"/>
      <c r="AM162" s="63"/>
      <c r="AN162" s="63"/>
      <c r="AO162" s="63"/>
    </row>
    <row r="163" spans="3:41" x14ac:dyDescent="0.2">
      <c r="C163" s="63"/>
      <c r="D163" s="63"/>
      <c r="E163" s="63"/>
      <c r="F163" s="63"/>
      <c r="G163" s="63"/>
      <c r="H163" s="63"/>
      <c r="I163" s="63"/>
      <c r="J163" s="63"/>
      <c r="L163" s="63"/>
      <c r="M163" s="63"/>
      <c r="N163" s="63"/>
      <c r="O163" s="63"/>
      <c r="P163" s="63"/>
      <c r="AK163" s="63"/>
      <c r="AL163" s="63"/>
      <c r="AM163" s="63"/>
      <c r="AN163" s="63"/>
      <c r="AO163" s="63"/>
    </row>
    <row r="164" spans="3:41" x14ac:dyDescent="0.2">
      <c r="C164" s="63"/>
      <c r="D164" s="63"/>
      <c r="E164" s="63"/>
      <c r="F164" s="63"/>
      <c r="G164" s="63"/>
      <c r="H164" s="63"/>
      <c r="I164" s="63"/>
      <c r="J164" s="63"/>
      <c r="L164" s="63"/>
      <c r="M164" s="63"/>
      <c r="N164" s="63"/>
      <c r="O164" s="63"/>
      <c r="P164" s="63"/>
      <c r="AK164" s="63"/>
      <c r="AL164" s="63"/>
      <c r="AM164" s="63"/>
      <c r="AN164" s="63"/>
      <c r="AO164" s="63"/>
    </row>
    <row r="165" spans="3:41" x14ac:dyDescent="0.2">
      <c r="AK165" s="63"/>
      <c r="AL165" s="63"/>
      <c r="AM165" s="63"/>
      <c r="AN165" s="63"/>
      <c r="AO165" s="63"/>
    </row>
    <row r="166" spans="3:41" x14ac:dyDescent="0.2">
      <c r="AK166" s="63"/>
      <c r="AL166" s="63"/>
      <c r="AM166" s="63"/>
      <c r="AN166" s="63"/>
      <c r="AO166" s="63"/>
    </row>
    <row r="167" spans="3:41" x14ac:dyDescent="0.2">
      <c r="AK167" s="63"/>
      <c r="AL167" s="63"/>
      <c r="AM167" s="63"/>
      <c r="AN167" s="63"/>
      <c r="AO167" s="63"/>
    </row>
    <row r="168" spans="3:41" x14ac:dyDescent="0.2">
      <c r="AK168" s="63"/>
      <c r="AL168" s="63"/>
      <c r="AM168" s="63"/>
      <c r="AN168" s="63"/>
      <c r="AO168" s="63"/>
    </row>
    <row r="169" spans="3:41" x14ac:dyDescent="0.2">
      <c r="AK169" s="63"/>
      <c r="AL169" s="63"/>
      <c r="AM169" s="63"/>
      <c r="AN169" s="63"/>
      <c r="AO169" s="63"/>
    </row>
    <row r="170" spans="3:41" x14ac:dyDescent="0.2">
      <c r="AK170" s="63"/>
      <c r="AL170" s="63"/>
      <c r="AM170" s="63"/>
      <c r="AN170" s="63"/>
      <c r="AO170" s="63"/>
    </row>
  </sheetData>
  <mergeCells count="4">
    <mergeCell ref="A2:AG2"/>
    <mergeCell ref="A10:AG10"/>
    <mergeCell ref="A21:AG21"/>
    <mergeCell ref="A28:AG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67"/>
  <sheetViews>
    <sheetView topLeftCell="A10" zoomScale="90" zoomScaleNormal="90" workbookViewId="0">
      <pane xSplit="1" topLeftCell="B1" activePane="topRight" state="frozen"/>
      <selection pane="topRight" activeCell="G1" sqref="G1"/>
    </sheetView>
  </sheetViews>
  <sheetFormatPr baseColWidth="10" defaultColWidth="11" defaultRowHeight="15" x14ac:dyDescent="0.25"/>
  <cols>
    <col min="1" max="1" width="35.28515625" style="167" customWidth="1"/>
    <col min="2" max="2" width="12" style="167" customWidth="1"/>
    <col min="3" max="3" width="21" style="167" customWidth="1"/>
    <col min="4" max="4" width="20.42578125" style="167" customWidth="1"/>
    <col min="5" max="5" width="13.140625" style="167" customWidth="1"/>
    <col min="6" max="6" width="16.140625" style="167" customWidth="1"/>
    <col min="7" max="7" width="16.42578125" style="167" customWidth="1"/>
    <col min="8" max="8" width="18" style="167" customWidth="1"/>
    <col min="9" max="9" width="17.85546875" style="167" customWidth="1"/>
    <col min="10" max="10" width="19.85546875" style="167" customWidth="1"/>
    <col min="11" max="11" width="22.42578125" style="167" customWidth="1"/>
    <col min="12" max="12" width="21.42578125" style="167" customWidth="1"/>
    <col min="13" max="13" width="17.5703125" style="167" customWidth="1"/>
    <col min="14" max="14" width="17.7109375" style="167" customWidth="1"/>
    <col min="15" max="15" width="16" style="167" customWidth="1"/>
    <col min="16" max="16" width="24.42578125" style="167" customWidth="1"/>
    <col min="17" max="17" width="27.5703125" style="167" customWidth="1"/>
    <col min="18" max="18" width="32" style="167" customWidth="1"/>
    <col min="19" max="19" width="18.140625" style="167" customWidth="1"/>
    <col min="20" max="20" width="22.28515625" style="167" customWidth="1"/>
    <col min="21" max="21" width="21.5703125" style="167" customWidth="1"/>
    <col min="22" max="22" width="15.7109375" style="167" customWidth="1"/>
    <col min="23" max="23" width="18.7109375" style="167" customWidth="1"/>
    <col min="24" max="24" width="21" style="167" customWidth="1"/>
    <col min="25" max="25" width="18.7109375" style="167" customWidth="1"/>
    <col min="26" max="26" width="21.85546875" style="167" customWidth="1"/>
    <col min="27" max="27" width="18.28515625" style="167" customWidth="1"/>
    <col min="28" max="28" width="16.140625" style="167" customWidth="1"/>
    <col min="29" max="29" width="21.7109375" style="167" customWidth="1"/>
    <col min="30" max="30" width="19.7109375" style="167" customWidth="1"/>
    <col min="31" max="31" width="17.85546875" style="167" customWidth="1"/>
    <col min="32" max="32" width="20.7109375" style="167" customWidth="1"/>
    <col min="33" max="33" width="21.85546875" style="167" customWidth="1"/>
    <col min="34" max="34" width="23.42578125" style="167" customWidth="1"/>
    <col min="35" max="35" width="30.5703125" style="167" customWidth="1"/>
    <col min="36" max="36" width="32.42578125" style="167" customWidth="1"/>
    <col min="37" max="37" width="23.42578125" style="167" customWidth="1"/>
    <col min="38" max="39" width="20" style="167" customWidth="1"/>
    <col min="40" max="40" width="19.5703125" style="167" customWidth="1"/>
    <col min="41" max="41" width="22.85546875" style="167" customWidth="1"/>
    <col min="42" max="42" width="22.28515625" style="167" customWidth="1"/>
    <col min="43" max="43" width="19" style="167" customWidth="1"/>
    <col min="44" max="44" width="21.42578125" style="167" customWidth="1"/>
    <col min="45" max="16384" width="11" style="167"/>
  </cols>
  <sheetData>
    <row r="1" spans="1:46" x14ac:dyDescent="0.25">
      <c r="A1" s="164"/>
      <c r="B1" s="165"/>
      <c r="C1" s="165">
        <v>1</v>
      </c>
      <c r="D1" s="165">
        <v>2</v>
      </c>
      <c r="E1" s="165">
        <v>3</v>
      </c>
      <c r="F1" s="165">
        <v>4</v>
      </c>
      <c r="G1" s="165">
        <v>5</v>
      </c>
      <c r="H1" s="165">
        <v>6</v>
      </c>
      <c r="I1" s="165">
        <v>7</v>
      </c>
      <c r="J1" s="165">
        <v>8</v>
      </c>
      <c r="K1" s="165">
        <v>9</v>
      </c>
      <c r="L1" s="165">
        <v>10</v>
      </c>
      <c r="M1" s="165">
        <v>11</v>
      </c>
      <c r="N1" s="165">
        <v>12</v>
      </c>
      <c r="O1" s="165">
        <v>13</v>
      </c>
      <c r="P1" s="165">
        <v>14</v>
      </c>
      <c r="Q1" s="165">
        <v>15</v>
      </c>
      <c r="R1" s="165">
        <v>16</v>
      </c>
      <c r="S1" s="165">
        <v>17</v>
      </c>
      <c r="T1" s="165">
        <v>18</v>
      </c>
      <c r="U1" s="165">
        <v>19</v>
      </c>
      <c r="V1" s="165">
        <v>20</v>
      </c>
      <c r="W1" s="165">
        <v>21</v>
      </c>
      <c r="X1" s="165">
        <v>22</v>
      </c>
      <c r="Y1" s="165">
        <v>23</v>
      </c>
      <c r="Z1" s="165">
        <v>24</v>
      </c>
      <c r="AA1" s="165">
        <v>25</v>
      </c>
      <c r="AB1" s="165">
        <v>26</v>
      </c>
      <c r="AC1" s="165">
        <v>27</v>
      </c>
      <c r="AD1" s="165">
        <v>28</v>
      </c>
      <c r="AE1" s="165">
        <v>29</v>
      </c>
      <c r="AF1" s="165">
        <v>30</v>
      </c>
      <c r="AG1" s="165">
        <v>31</v>
      </c>
      <c r="AH1" s="165">
        <v>32</v>
      </c>
      <c r="AI1" s="165">
        <v>33</v>
      </c>
      <c r="AJ1" s="165">
        <v>34</v>
      </c>
      <c r="AK1" s="165">
        <v>35</v>
      </c>
      <c r="AL1" s="165">
        <v>36</v>
      </c>
      <c r="AM1" s="165">
        <v>37</v>
      </c>
      <c r="AN1" s="165">
        <v>38</v>
      </c>
      <c r="AO1" s="165">
        <v>39</v>
      </c>
      <c r="AP1" s="165">
        <v>40</v>
      </c>
      <c r="AQ1" s="165">
        <v>41</v>
      </c>
      <c r="AR1" s="166">
        <v>42</v>
      </c>
    </row>
    <row r="2" spans="1:46" s="172" customFormat="1" ht="75" x14ac:dyDescent="0.25">
      <c r="A2" s="168"/>
      <c r="B2" s="169"/>
      <c r="C2" s="170" t="s">
        <v>303</v>
      </c>
      <c r="D2" s="170" t="s">
        <v>304</v>
      </c>
      <c r="E2" s="170" t="s">
        <v>305</v>
      </c>
      <c r="F2" s="170" t="s">
        <v>306</v>
      </c>
      <c r="G2" s="170" t="s">
        <v>307</v>
      </c>
      <c r="H2" s="170" t="s">
        <v>308</v>
      </c>
      <c r="I2" s="170" t="s">
        <v>309</v>
      </c>
      <c r="J2" s="170" t="s">
        <v>310</v>
      </c>
      <c r="K2" s="169" t="s">
        <v>311</v>
      </c>
      <c r="L2" s="170" t="s">
        <v>312</v>
      </c>
      <c r="M2" s="169" t="s">
        <v>313</v>
      </c>
      <c r="N2" s="169" t="s">
        <v>314</v>
      </c>
      <c r="O2" s="169" t="s">
        <v>315</v>
      </c>
      <c r="P2" s="169" t="s">
        <v>316</v>
      </c>
      <c r="Q2" s="169" t="s">
        <v>317</v>
      </c>
      <c r="R2" s="169" t="s">
        <v>318</v>
      </c>
      <c r="S2" s="169" t="s">
        <v>319</v>
      </c>
      <c r="T2" s="169" t="s">
        <v>320</v>
      </c>
      <c r="U2" s="169" t="s">
        <v>321</v>
      </c>
      <c r="V2" s="169" t="s">
        <v>322</v>
      </c>
      <c r="W2" s="169" t="s">
        <v>323</v>
      </c>
      <c r="X2" s="169" t="s">
        <v>324</v>
      </c>
      <c r="Y2" s="169" t="s">
        <v>325</v>
      </c>
      <c r="Z2" s="169" t="s">
        <v>326</v>
      </c>
      <c r="AA2" s="169" t="s">
        <v>327</v>
      </c>
      <c r="AB2" s="169" t="s">
        <v>328</v>
      </c>
      <c r="AC2" s="169" t="s">
        <v>329</v>
      </c>
      <c r="AD2" s="169" t="s">
        <v>330</v>
      </c>
      <c r="AE2" s="169" t="s">
        <v>331</v>
      </c>
      <c r="AF2" s="169" t="s">
        <v>332</v>
      </c>
      <c r="AG2" s="170" t="s">
        <v>333</v>
      </c>
      <c r="AH2" s="169" t="s">
        <v>334</v>
      </c>
      <c r="AI2" s="169" t="s">
        <v>335</v>
      </c>
      <c r="AJ2" s="169" t="s">
        <v>336</v>
      </c>
      <c r="AK2" s="169" t="s">
        <v>337</v>
      </c>
      <c r="AL2" s="169" t="s">
        <v>338</v>
      </c>
      <c r="AM2" s="169" t="s">
        <v>339</v>
      </c>
      <c r="AN2" s="169" t="s">
        <v>340</v>
      </c>
      <c r="AO2" s="169" t="s">
        <v>341</v>
      </c>
      <c r="AP2" s="169" t="s">
        <v>342</v>
      </c>
      <c r="AQ2" s="169" t="s">
        <v>343</v>
      </c>
      <c r="AR2" s="171" t="s">
        <v>344</v>
      </c>
    </row>
    <row r="3" spans="1:46" s="173" customFormat="1" ht="18" customHeight="1" x14ac:dyDescent="0.25">
      <c r="A3" s="229" t="s">
        <v>231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1"/>
    </row>
    <row r="4" spans="1:46" s="173" customFormat="1" ht="18" customHeight="1" x14ac:dyDescent="0.25">
      <c r="A4" s="174" t="s">
        <v>0</v>
      </c>
      <c r="B4" s="65" t="s">
        <v>40</v>
      </c>
      <c r="C4" s="169">
        <v>2</v>
      </c>
      <c r="D4" s="169">
        <v>3</v>
      </c>
      <c r="E4" s="169">
        <v>2</v>
      </c>
      <c r="F4" s="169">
        <v>3</v>
      </c>
      <c r="G4" s="169">
        <v>3</v>
      </c>
      <c r="H4" s="169">
        <v>4</v>
      </c>
      <c r="I4" s="169">
        <v>3</v>
      </c>
      <c r="J4" s="169">
        <v>4</v>
      </c>
      <c r="K4" s="169">
        <v>3</v>
      </c>
      <c r="L4" s="169">
        <v>3</v>
      </c>
      <c r="M4" s="169">
        <v>3</v>
      </c>
      <c r="N4" s="169">
        <v>2</v>
      </c>
      <c r="O4" s="169">
        <v>4</v>
      </c>
      <c r="P4" s="169">
        <v>4</v>
      </c>
      <c r="Q4" s="169">
        <v>3</v>
      </c>
      <c r="R4" s="169">
        <v>4</v>
      </c>
      <c r="S4" s="169">
        <v>3</v>
      </c>
      <c r="T4" s="169">
        <v>3</v>
      </c>
      <c r="U4" s="169">
        <v>4</v>
      </c>
      <c r="V4" s="169">
        <v>3</v>
      </c>
      <c r="W4" s="169">
        <v>3</v>
      </c>
      <c r="X4" s="169">
        <v>3</v>
      </c>
      <c r="Y4" s="169">
        <v>3</v>
      </c>
      <c r="Z4" s="169">
        <v>4</v>
      </c>
      <c r="AA4" s="169">
        <v>4</v>
      </c>
      <c r="AB4" s="169">
        <v>3</v>
      </c>
      <c r="AC4" s="169">
        <v>4</v>
      </c>
      <c r="AD4" s="169">
        <v>3</v>
      </c>
      <c r="AE4" s="169">
        <v>2</v>
      </c>
      <c r="AF4" s="169">
        <v>3</v>
      </c>
      <c r="AG4" s="169">
        <v>4</v>
      </c>
      <c r="AH4" s="169">
        <v>4</v>
      </c>
      <c r="AI4" s="175">
        <v>2</v>
      </c>
      <c r="AJ4" s="175">
        <v>3</v>
      </c>
      <c r="AK4" s="175">
        <v>3</v>
      </c>
      <c r="AL4" s="175">
        <v>5</v>
      </c>
      <c r="AM4" s="175">
        <v>3</v>
      </c>
      <c r="AN4" s="175">
        <v>2</v>
      </c>
      <c r="AO4" s="175">
        <v>5</v>
      </c>
      <c r="AP4" s="175">
        <v>2</v>
      </c>
      <c r="AQ4" s="175">
        <v>3</v>
      </c>
      <c r="AR4" s="176">
        <v>2</v>
      </c>
    </row>
    <row r="5" spans="1:46" ht="15.75" x14ac:dyDescent="0.25">
      <c r="A5" s="177" t="s">
        <v>1</v>
      </c>
      <c r="B5" s="65" t="s">
        <v>232</v>
      </c>
      <c r="C5" s="178">
        <f t="shared" ref="C5:AR5" si="0">SUM(C42,C44,C46,C48,C50)</f>
        <v>11</v>
      </c>
      <c r="D5" s="178">
        <f t="shared" si="0"/>
        <v>151</v>
      </c>
      <c r="E5" s="178">
        <f t="shared" si="0"/>
        <v>6</v>
      </c>
      <c r="F5" s="178">
        <f t="shared" si="0"/>
        <v>18</v>
      </c>
      <c r="G5" s="178">
        <f t="shared" si="0"/>
        <v>17</v>
      </c>
      <c r="H5" s="178">
        <f t="shared" si="0"/>
        <v>39</v>
      </c>
      <c r="I5" s="178">
        <f t="shared" si="0"/>
        <v>69</v>
      </c>
      <c r="J5" s="178">
        <f t="shared" si="0"/>
        <v>64</v>
      </c>
      <c r="K5" s="178">
        <f t="shared" si="0"/>
        <v>43</v>
      </c>
      <c r="L5" s="178">
        <f t="shared" si="0"/>
        <v>27</v>
      </c>
      <c r="M5" s="178">
        <f t="shared" si="0"/>
        <v>28</v>
      </c>
      <c r="N5" s="178">
        <f t="shared" si="0"/>
        <v>12</v>
      </c>
      <c r="O5" s="178">
        <f t="shared" si="0"/>
        <v>108</v>
      </c>
      <c r="P5" s="178">
        <f t="shared" si="0"/>
        <v>42</v>
      </c>
      <c r="Q5" s="178">
        <f t="shared" si="0"/>
        <v>14</v>
      </c>
      <c r="R5" s="178">
        <f t="shared" si="0"/>
        <v>85</v>
      </c>
      <c r="S5" s="178">
        <f t="shared" si="0"/>
        <v>14</v>
      </c>
      <c r="T5" s="178">
        <f t="shared" si="0"/>
        <v>29</v>
      </c>
      <c r="U5" s="178">
        <f t="shared" si="0"/>
        <v>29</v>
      </c>
      <c r="V5" s="178">
        <f t="shared" si="0"/>
        <v>25</v>
      </c>
      <c r="W5" s="178">
        <f t="shared" si="0"/>
        <v>26</v>
      </c>
      <c r="X5" s="178">
        <f t="shared" si="0"/>
        <v>34</v>
      </c>
      <c r="Y5" s="178">
        <f t="shared" si="0"/>
        <v>47</v>
      </c>
      <c r="Z5" s="178">
        <f t="shared" si="0"/>
        <v>31</v>
      </c>
      <c r="AA5" s="178">
        <f t="shared" si="0"/>
        <v>47</v>
      </c>
      <c r="AB5" s="178">
        <f t="shared" si="0"/>
        <v>13</v>
      </c>
      <c r="AC5" s="178">
        <f t="shared" si="0"/>
        <v>135</v>
      </c>
      <c r="AD5" s="178">
        <f t="shared" si="0"/>
        <v>27</v>
      </c>
      <c r="AE5" s="178">
        <f t="shared" si="0"/>
        <v>6</v>
      </c>
      <c r="AF5" s="178">
        <f t="shared" si="0"/>
        <v>52</v>
      </c>
      <c r="AG5" s="178">
        <f t="shared" si="0"/>
        <v>29</v>
      </c>
      <c r="AH5" s="178">
        <f t="shared" si="0"/>
        <v>32</v>
      </c>
      <c r="AI5" s="178">
        <f t="shared" si="0"/>
        <v>4</v>
      </c>
      <c r="AJ5" s="178">
        <f t="shared" si="0"/>
        <v>8</v>
      </c>
      <c r="AK5" s="178">
        <f t="shared" si="0"/>
        <v>29</v>
      </c>
      <c r="AL5" s="178">
        <f t="shared" si="0"/>
        <v>124</v>
      </c>
      <c r="AM5" s="178">
        <f t="shared" si="0"/>
        <v>36</v>
      </c>
      <c r="AN5" s="178">
        <f t="shared" si="0"/>
        <v>6</v>
      </c>
      <c r="AO5" s="178">
        <f t="shared" si="0"/>
        <v>132</v>
      </c>
      <c r="AP5" s="178">
        <f t="shared" si="0"/>
        <v>9</v>
      </c>
      <c r="AQ5" s="178">
        <f t="shared" si="0"/>
        <v>9</v>
      </c>
      <c r="AR5" s="179">
        <f t="shared" si="0"/>
        <v>4</v>
      </c>
      <c r="AS5" s="180"/>
      <c r="AT5" s="178"/>
    </row>
    <row r="6" spans="1:46" ht="16.5" x14ac:dyDescent="0.25">
      <c r="A6" s="177" t="s">
        <v>2</v>
      </c>
      <c r="B6" s="75" t="s">
        <v>233</v>
      </c>
      <c r="C6" s="178">
        <v>27.064</v>
      </c>
      <c r="D6" s="178">
        <v>248.399</v>
      </c>
      <c r="E6" s="178">
        <v>382.88900000000001</v>
      </c>
      <c r="F6" s="178">
        <v>14.583</v>
      </c>
      <c r="G6" s="178">
        <v>21.466000000000001</v>
      </c>
      <c r="H6" s="178">
        <v>43.649000000000001</v>
      </c>
      <c r="I6" s="178">
        <v>98.64</v>
      </c>
      <c r="J6" s="178">
        <v>115.123</v>
      </c>
      <c r="K6" s="178">
        <v>55.212000000000003</v>
      </c>
      <c r="L6" s="178">
        <v>25.344999999999999</v>
      </c>
      <c r="M6" s="178">
        <v>28.963000000000001</v>
      </c>
      <c r="N6" s="178">
        <v>10.523999999999999</v>
      </c>
      <c r="O6" s="178">
        <v>142.90799999999999</v>
      </c>
      <c r="P6" s="178">
        <v>65.123000000000005</v>
      </c>
      <c r="Q6" s="178">
        <v>9.8659999999999997</v>
      </c>
      <c r="R6" s="178">
        <v>107.932</v>
      </c>
      <c r="S6" s="178">
        <v>14.71</v>
      </c>
      <c r="T6" s="178">
        <v>31.96</v>
      </c>
      <c r="U6" s="178">
        <v>28.558</v>
      </c>
      <c r="V6" s="178">
        <v>54.292999999999999</v>
      </c>
      <c r="W6" s="178">
        <v>22.672000000000001</v>
      </c>
      <c r="X6" s="178">
        <v>36.548000000000002</v>
      </c>
      <c r="Y6" s="178">
        <v>45.896000000000001</v>
      </c>
      <c r="Z6" s="178">
        <v>35.838000000000001</v>
      </c>
      <c r="AA6" s="178">
        <v>43.677999999999997</v>
      </c>
      <c r="AB6" s="178">
        <v>13.647</v>
      </c>
      <c r="AC6" s="178">
        <v>133.971</v>
      </c>
      <c r="AD6" s="178">
        <v>36.530999999999999</v>
      </c>
      <c r="AE6" s="178">
        <v>10.422000000000001</v>
      </c>
      <c r="AF6" s="178">
        <v>81.402000000000001</v>
      </c>
      <c r="AG6" s="178">
        <v>28.341999999999999</v>
      </c>
      <c r="AH6" s="178">
        <v>22.841000000000001</v>
      </c>
      <c r="AI6" s="178">
        <v>12.087999999999999</v>
      </c>
      <c r="AJ6" s="178">
        <v>16.638999999999999</v>
      </c>
      <c r="AK6" s="178">
        <v>91.379000000000005</v>
      </c>
      <c r="AL6" s="178">
        <v>533.62599999999998</v>
      </c>
      <c r="AM6" s="178">
        <v>84.260999999999996</v>
      </c>
      <c r="AN6" s="178">
        <v>26.588999999999999</v>
      </c>
      <c r="AO6" s="178">
        <v>371.35199999999998</v>
      </c>
      <c r="AP6" s="178">
        <v>23.183</v>
      </c>
      <c r="AQ6" s="178">
        <v>28.588999999999999</v>
      </c>
      <c r="AR6" s="179">
        <v>5.1029999999999998</v>
      </c>
    </row>
    <row r="7" spans="1:46" ht="32.25" customHeight="1" x14ac:dyDescent="0.25">
      <c r="A7" s="177" t="s">
        <v>3</v>
      </c>
      <c r="B7" s="75" t="s">
        <v>234</v>
      </c>
      <c r="C7" s="178">
        <v>12.271000000000001</v>
      </c>
      <c r="D7" s="178">
        <v>25.370999999999999</v>
      </c>
      <c r="E7" s="178">
        <v>30.888000000000002</v>
      </c>
      <c r="F7" s="178">
        <v>7.11</v>
      </c>
      <c r="G7" s="178">
        <v>7.6509999999999998</v>
      </c>
      <c r="H7" s="178">
        <v>12.795</v>
      </c>
      <c r="I7" s="178">
        <v>16.071999999999999</v>
      </c>
      <c r="J7" s="178">
        <v>17.818999999999999</v>
      </c>
      <c r="K7" s="178">
        <v>11.622</v>
      </c>
      <c r="L7" s="178">
        <v>9.84</v>
      </c>
      <c r="M7" s="178">
        <v>7.11</v>
      </c>
      <c r="N7" s="178">
        <v>5.1210000000000004</v>
      </c>
      <c r="O7" s="178">
        <v>16.459</v>
      </c>
      <c r="P7" s="178">
        <v>16.725999999999999</v>
      </c>
      <c r="Q7" s="178">
        <v>3.8039999999999998</v>
      </c>
      <c r="R7" s="178">
        <v>16.756</v>
      </c>
      <c r="S7" s="178">
        <v>7.2869999999999999</v>
      </c>
      <c r="T7" s="178">
        <v>9.8420000000000005</v>
      </c>
      <c r="U7" s="178">
        <v>8.9309999999999992</v>
      </c>
      <c r="V7" s="178">
        <v>12.977</v>
      </c>
      <c r="W7" s="178">
        <v>9.7029999999999994</v>
      </c>
      <c r="X7" s="178">
        <v>10.414999999999999</v>
      </c>
      <c r="Y7" s="178">
        <v>12.688000000000001</v>
      </c>
      <c r="Z7" s="178">
        <v>9.7550000000000008</v>
      </c>
      <c r="AA7" s="178">
        <v>8.6489999999999991</v>
      </c>
      <c r="AB7" s="178">
        <v>7.0140000000000002</v>
      </c>
      <c r="AC7" s="178">
        <v>23.280999999999999</v>
      </c>
      <c r="AD7" s="178">
        <v>11.978999999999999</v>
      </c>
      <c r="AE7" s="178">
        <v>8.2769999999999992</v>
      </c>
      <c r="AF7" s="178">
        <v>17.798999999999999</v>
      </c>
      <c r="AG7" s="178">
        <v>7.2859999999999996</v>
      </c>
      <c r="AH7" s="178">
        <v>5.2359999999999998</v>
      </c>
      <c r="AI7" s="178">
        <v>7.0170000000000003</v>
      </c>
      <c r="AJ7" s="178">
        <v>7.8979999999999997</v>
      </c>
      <c r="AK7" s="178">
        <v>31.111000000000001</v>
      </c>
      <c r="AL7" s="178">
        <v>63.23</v>
      </c>
      <c r="AM7" s="178">
        <v>36.109000000000002</v>
      </c>
      <c r="AN7" s="178">
        <v>19.399999999999999</v>
      </c>
      <c r="AO7" s="178">
        <v>66.906000000000006</v>
      </c>
      <c r="AP7" s="178">
        <v>10.146000000000001</v>
      </c>
      <c r="AQ7" s="178">
        <v>13.976000000000001</v>
      </c>
      <c r="AR7" s="179">
        <v>3.2839999999999998</v>
      </c>
    </row>
    <row r="8" spans="1:46" ht="16.5" x14ac:dyDescent="0.25">
      <c r="A8" s="177" t="s">
        <v>4</v>
      </c>
      <c r="B8" s="75" t="s">
        <v>235</v>
      </c>
      <c r="C8" s="178">
        <f>C61</f>
        <v>2.0847298722606356</v>
      </c>
      <c r="D8" s="178">
        <f t="shared" ref="D8:AR8" si="1">D61</f>
        <v>11.333945066205336</v>
      </c>
      <c r="E8" s="178">
        <f t="shared" si="1"/>
        <v>1.3751790378296402</v>
      </c>
      <c r="F8" s="178">
        <f t="shared" si="1"/>
        <v>8.063170672887253</v>
      </c>
      <c r="G8" s="178">
        <f t="shared" si="1"/>
        <v>1.2048069525120848</v>
      </c>
      <c r="H8" s="178">
        <f t="shared" si="1"/>
        <v>1.9245271900756487</v>
      </c>
      <c r="I8" s="178">
        <f t="shared" si="1"/>
        <v>2.1480335552407803</v>
      </c>
      <c r="J8" s="178">
        <f t="shared" si="1"/>
        <v>2.3466001607944036</v>
      </c>
      <c r="K8" s="178">
        <f t="shared" si="1"/>
        <v>2.9434582789319634</v>
      </c>
      <c r="L8" s="178">
        <f t="shared" si="1"/>
        <v>2.1096276990031066</v>
      </c>
      <c r="M8" s="178">
        <f t="shared" si="1"/>
        <v>2.6490751785075815</v>
      </c>
      <c r="N8" s="178">
        <f t="shared" si="1"/>
        <v>0.78618421052631571</v>
      </c>
      <c r="O8" s="178">
        <f t="shared" si="1"/>
        <v>2.2732910465684202</v>
      </c>
      <c r="P8" s="178">
        <f t="shared" si="1"/>
        <v>2.2466375236950435</v>
      </c>
      <c r="Q8" s="178">
        <f t="shared" si="1"/>
        <v>1.8583757010854216</v>
      </c>
      <c r="R8" s="178">
        <f t="shared" si="1"/>
        <v>1.8006652378436419</v>
      </c>
      <c r="S8" s="178">
        <f t="shared" si="1"/>
        <v>2.7012484754272887</v>
      </c>
      <c r="T8" s="178">
        <f t="shared" si="1"/>
        <v>1.9574737704542535</v>
      </c>
      <c r="U8" s="178">
        <f t="shared" si="1"/>
        <v>2.4463996845736546</v>
      </c>
      <c r="V8" s="178">
        <f t="shared" si="1"/>
        <v>2.9404450645878355</v>
      </c>
      <c r="W8" s="178">
        <f t="shared" si="1"/>
        <v>1.3705309258668379</v>
      </c>
      <c r="X8" s="178">
        <f t="shared" si="1"/>
        <v>1.7879997061655759</v>
      </c>
      <c r="Y8" s="178">
        <f t="shared" si="1"/>
        <v>2.547983733705693</v>
      </c>
      <c r="Z8" s="178">
        <f t="shared" si="1"/>
        <v>2.5020383347444111</v>
      </c>
      <c r="AA8" s="178">
        <f t="shared" si="1"/>
        <v>2.0671765990832172</v>
      </c>
      <c r="AB8" s="178">
        <f t="shared" si="1"/>
        <v>1.4370174154111326</v>
      </c>
      <c r="AC8" s="178">
        <f t="shared" si="1"/>
        <v>1.9817733857481341</v>
      </c>
      <c r="AD8" s="178">
        <f t="shared" si="1"/>
        <v>1.7223949136941215</v>
      </c>
      <c r="AE8" s="178">
        <f t="shared" si="1"/>
        <v>0.38761651131824237</v>
      </c>
      <c r="AF8" s="178">
        <f t="shared" si="1"/>
        <v>2.2304204548306092</v>
      </c>
      <c r="AG8" s="178">
        <f t="shared" si="1"/>
        <v>2.6787722646000645</v>
      </c>
      <c r="AH8" s="178">
        <f t="shared" si="1"/>
        <v>2.1984450417374415</v>
      </c>
      <c r="AI8" s="178">
        <f t="shared" si="1"/>
        <v>6.1079646017699112</v>
      </c>
      <c r="AJ8" s="178">
        <f t="shared" si="1"/>
        <v>2.2096064985678865</v>
      </c>
      <c r="AK8" s="178">
        <f t="shared" si="1"/>
        <v>3.0923499243012009</v>
      </c>
      <c r="AL8" s="178">
        <f t="shared" si="1"/>
        <v>2.4457758186835488</v>
      </c>
      <c r="AM8" s="178">
        <f t="shared" si="1"/>
        <v>1.6970739719039969</v>
      </c>
      <c r="AN8" s="178">
        <f t="shared" si="1"/>
        <v>1.0368469434656045</v>
      </c>
      <c r="AO8" s="178">
        <f t="shared" si="1"/>
        <v>1.9337381739731785</v>
      </c>
      <c r="AP8" s="178">
        <f t="shared" si="1"/>
        <v>1.7202534616287257</v>
      </c>
      <c r="AQ8" s="178">
        <f t="shared" si="1"/>
        <v>2.1588939436297556</v>
      </c>
      <c r="AR8" s="179">
        <f t="shared" si="1"/>
        <v>1.7037625861155272</v>
      </c>
    </row>
    <row r="9" spans="1:46" ht="16.5" x14ac:dyDescent="0.25">
      <c r="A9" s="177" t="s">
        <v>5</v>
      </c>
      <c r="B9" s="75" t="s">
        <v>237</v>
      </c>
      <c r="C9" s="178">
        <f>C56</f>
        <v>10</v>
      </c>
      <c r="D9" s="178">
        <f t="shared" ref="D9:AR9" si="2">D56</f>
        <v>15.384615384615385</v>
      </c>
      <c r="E9" s="178">
        <f t="shared" si="2"/>
        <v>5</v>
      </c>
      <c r="F9" s="178">
        <f t="shared" si="2"/>
        <v>4.75</v>
      </c>
      <c r="G9" s="178">
        <f t="shared" si="2"/>
        <v>3.5</v>
      </c>
      <c r="H9" s="178">
        <f t="shared" si="2"/>
        <v>3.1666666666666665</v>
      </c>
      <c r="I9" s="178">
        <f t="shared" si="2"/>
        <v>8.3333333333333339</v>
      </c>
      <c r="J9" s="178">
        <f t="shared" si="2"/>
        <v>4.0333333333333332</v>
      </c>
      <c r="K9" s="178">
        <f t="shared" si="2"/>
        <v>6</v>
      </c>
      <c r="L9" s="178">
        <f t="shared" si="2"/>
        <v>4.666666666666667</v>
      </c>
      <c r="M9" s="178">
        <f t="shared" si="2"/>
        <v>4.75</v>
      </c>
      <c r="N9" s="178">
        <f t="shared" si="2"/>
        <v>5</v>
      </c>
      <c r="O9" s="178">
        <f t="shared" si="2"/>
        <v>4.4191919191919196</v>
      </c>
      <c r="P9" s="178">
        <f t="shared" si="2"/>
        <v>3.3571428571428572</v>
      </c>
      <c r="Q9" s="178">
        <f t="shared" si="2"/>
        <v>3.75</v>
      </c>
      <c r="R9" s="178">
        <f t="shared" si="2"/>
        <v>3.9852941176470593</v>
      </c>
      <c r="S9" s="178">
        <f t="shared" si="2"/>
        <v>3.75</v>
      </c>
      <c r="T9" s="178">
        <f t="shared" si="2"/>
        <v>5.666666666666667</v>
      </c>
      <c r="U9" s="178">
        <f t="shared" si="2"/>
        <v>3.1666666666666665</v>
      </c>
      <c r="V9" s="178">
        <f t="shared" si="2"/>
        <v>4.5</v>
      </c>
      <c r="W9" s="178">
        <f t="shared" si="2"/>
        <v>4.625</v>
      </c>
      <c r="X9" s="178">
        <f t="shared" si="2"/>
        <v>5.3</v>
      </c>
      <c r="Y9" s="178">
        <f t="shared" si="2"/>
        <v>6.3333333333333339</v>
      </c>
      <c r="Z9" s="178">
        <f t="shared" si="2"/>
        <v>3.0333333333333332</v>
      </c>
      <c r="AA9" s="178">
        <f t="shared" si="2"/>
        <v>3.2592592592592595</v>
      </c>
      <c r="AB9" s="178">
        <f t="shared" si="2"/>
        <v>3.5</v>
      </c>
      <c r="AC9" s="178">
        <f t="shared" si="2"/>
        <v>4.7545454545454549</v>
      </c>
      <c r="AD9" s="178">
        <f t="shared" si="2"/>
        <v>4.5999999999999996</v>
      </c>
      <c r="AE9" s="178">
        <f t="shared" si="2"/>
        <v>5</v>
      </c>
      <c r="AF9" s="178">
        <f t="shared" si="2"/>
        <v>6.6428571428571423</v>
      </c>
      <c r="AG9" s="178">
        <f t="shared" si="2"/>
        <v>2.9</v>
      </c>
      <c r="AH9" s="178">
        <f t="shared" si="2"/>
        <v>3.1</v>
      </c>
      <c r="AI9" s="178">
        <f t="shared" si="2"/>
        <v>3</v>
      </c>
      <c r="AJ9" s="178">
        <f t="shared" si="2"/>
        <v>2.25</v>
      </c>
      <c r="AK9" s="178">
        <f t="shared" si="2"/>
        <v>4.8</v>
      </c>
      <c r="AL9" s="178">
        <f t="shared" si="2"/>
        <v>3.206168831168831</v>
      </c>
      <c r="AM9" s="178">
        <f t="shared" si="2"/>
        <v>5.5</v>
      </c>
      <c r="AN9" s="178">
        <f t="shared" si="2"/>
        <v>5</v>
      </c>
      <c r="AO9" s="178">
        <f t="shared" si="2"/>
        <v>3.4972222222222222</v>
      </c>
      <c r="AP9" s="178">
        <f t="shared" si="2"/>
        <v>8</v>
      </c>
      <c r="AQ9" s="178">
        <f t="shared" si="2"/>
        <v>2.5</v>
      </c>
      <c r="AR9" s="179">
        <f t="shared" si="2"/>
        <v>3</v>
      </c>
    </row>
    <row r="10" spans="1:46" ht="15.75" x14ac:dyDescent="0.25">
      <c r="A10" s="177" t="s">
        <v>6</v>
      </c>
      <c r="B10" s="75" t="s">
        <v>51</v>
      </c>
      <c r="C10" s="178">
        <f t="shared" ref="C10:AR10" si="3">C8/C9</f>
        <v>0.20847298722606356</v>
      </c>
      <c r="D10" s="178">
        <f t="shared" si="3"/>
        <v>0.73670642930334684</v>
      </c>
      <c r="E10" s="178">
        <f t="shared" si="3"/>
        <v>0.27503580756592805</v>
      </c>
      <c r="F10" s="178">
        <f t="shared" si="3"/>
        <v>1.6975096153446849</v>
      </c>
      <c r="G10" s="178">
        <f t="shared" si="3"/>
        <v>0.34423055786059564</v>
      </c>
      <c r="H10" s="178">
        <f t="shared" si="3"/>
        <v>0.60774542844494173</v>
      </c>
      <c r="I10" s="178">
        <f t="shared" si="3"/>
        <v>0.25776402662889364</v>
      </c>
      <c r="J10" s="178">
        <f t="shared" si="3"/>
        <v>0.581801692758943</v>
      </c>
      <c r="K10" s="178">
        <f t="shared" si="3"/>
        <v>0.49057637982199392</v>
      </c>
      <c r="L10" s="178">
        <f t="shared" si="3"/>
        <v>0.45206307835780851</v>
      </c>
      <c r="M10" s="178">
        <f t="shared" si="3"/>
        <v>0.55770003758054343</v>
      </c>
      <c r="N10" s="178">
        <f t="shared" si="3"/>
        <v>0.15723684210526315</v>
      </c>
      <c r="O10" s="178">
        <f t="shared" si="3"/>
        <v>0.5144132882520539</v>
      </c>
      <c r="P10" s="178">
        <f t="shared" si="3"/>
        <v>0.66921117727086399</v>
      </c>
      <c r="Q10" s="178">
        <f t="shared" si="3"/>
        <v>0.49556685362277908</v>
      </c>
      <c r="R10" s="178">
        <f t="shared" si="3"/>
        <v>0.45182743975412409</v>
      </c>
      <c r="S10" s="178">
        <f t="shared" si="3"/>
        <v>0.72033292678061034</v>
      </c>
      <c r="T10" s="178">
        <f t="shared" si="3"/>
        <v>0.34543654772722121</v>
      </c>
      <c r="U10" s="178">
        <f t="shared" si="3"/>
        <v>0.77254726881273306</v>
      </c>
      <c r="V10" s="178">
        <f t="shared" si="3"/>
        <v>0.65343223657507454</v>
      </c>
      <c r="W10" s="178">
        <f t="shared" si="3"/>
        <v>0.29633101099823522</v>
      </c>
      <c r="X10" s="178">
        <f t="shared" si="3"/>
        <v>0.33735843512558039</v>
      </c>
      <c r="Y10" s="178">
        <f t="shared" si="3"/>
        <v>0.40231322111142515</v>
      </c>
      <c r="Z10" s="178">
        <f t="shared" si="3"/>
        <v>0.82484780266299274</v>
      </c>
      <c r="AA10" s="178">
        <f t="shared" si="3"/>
        <v>0.63424736562780526</v>
      </c>
      <c r="AB10" s="178">
        <f t="shared" si="3"/>
        <v>0.41057640440318072</v>
      </c>
      <c r="AC10" s="178">
        <f t="shared" si="3"/>
        <v>0.41681658208851768</v>
      </c>
      <c r="AD10" s="178">
        <f t="shared" si="3"/>
        <v>0.37443367689002643</v>
      </c>
      <c r="AE10" s="178">
        <f t="shared" si="3"/>
        <v>7.752330226364848E-2</v>
      </c>
      <c r="AF10" s="178">
        <f t="shared" si="3"/>
        <v>0.3357622190067584</v>
      </c>
      <c r="AG10" s="178">
        <f t="shared" si="3"/>
        <v>0.92371457400002221</v>
      </c>
      <c r="AH10" s="178">
        <f t="shared" si="3"/>
        <v>0.70917581991530365</v>
      </c>
      <c r="AI10" s="178">
        <f t="shared" si="3"/>
        <v>2.0359882005899705</v>
      </c>
      <c r="AJ10" s="178">
        <f t="shared" si="3"/>
        <v>0.98204733269683842</v>
      </c>
      <c r="AK10" s="178">
        <f t="shared" si="3"/>
        <v>0.64423956756275025</v>
      </c>
      <c r="AL10" s="178">
        <f t="shared" si="3"/>
        <v>0.76283438192864106</v>
      </c>
      <c r="AM10" s="178">
        <f t="shared" si="3"/>
        <v>0.30855890398254487</v>
      </c>
      <c r="AN10" s="178">
        <f t="shared" si="3"/>
        <v>0.20736938869312088</v>
      </c>
      <c r="AO10" s="178">
        <f t="shared" si="3"/>
        <v>0.55293545880090889</v>
      </c>
      <c r="AP10" s="178">
        <f t="shared" si="3"/>
        <v>0.21503168270359072</v>
      </c>
      <c r="AQ10" s="178">
        <f t="shared" si="3"/>
        <v>0.8635575774519022</v>
      </c>
      <c r="AR10" s="179">
        <f t="shared" si="3"/>
        <v>0.56792086203850911</v>
      </c>
    </row>
    <row r="11" spans="1:46" x14ac:dyDescent="0.25">
      <c r="A11" s="232" t="s">
        <v>239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33"/>
      <c r="AR11" s="234"/>
    </row>
    <row r="12" spans="1:46" ht="16.5" x14ac:dyDescent="0.3">
      <c r="A12" s="177" t="s">
        <v>7</v>
      </c>
      <c r="B12" s="80" t="s">
        <v>240</v>
      </c>
      <c r="C12" s="178">
        <v>15.624000000000001</v>
      </c>
      <c r="D12" s="178">
        <v>26.681999999999999</v>
      </c>
      <c r="E12" s="178">
        <v>36.445</v>
      </c>
      <c r="F12" s="178">
        <v>8.1530000000000005</v>
      </c>
      <c r="G12" s="178">
        <v>7.9809999999999999</v>
      </c>
      <c r="H12" s="178">
        <v>13.875</v>
      </c>
      <c r="I12" s="178">
        <v>17.622</v>
      </c>
      <c r="J12" s="178">
        <v>18.454999999999998</v>
      </c>
      <c r="K12" s="178">
        <v>13.651</v>
      </c>
      <c r="L12" s="178">
        <v>9.8940000000000001</v>
      </c>
      <c r="M12" s="178">
        <v>7.7140000000000004</v>
      </c>
      <c r="N12" s="178">
        <v>5.6719999999999997</v>
      </c>
      <c r="O12" s="178">
        <v>18.172999999999998</v>
      </c>
      <c r="P12" s="178">
        <v>16.385000000000002</v>
      </c>
      <c r="Q12" s="178">
        <v>4.3920000000000003</v>
      </c>
      <c r="R12" s="178">
        <v>18.405000000000001</v>
      </c>
      <c r="S12" s="178">
        <v>8.407</v>
      </c>
      <c r="T12" s="178">
        <v>10.734999999999999</v>
      </c>
      <c r="U12" s="178">
        <v>9.68</v>
      </c>
      <c r="V12" s="178">
        <v>14.958</v>
      </c>
      <c r="W12" s="178">
        <v>10.968</v>
      </c>
      <c r="X12" s="178">
        <v>11.422000000000001</v>
      </c>
      <c r="Y12" s="178">
        <v>14.551</v>
      </c>
      <c r="Z12" s="178">
        <v>11.276999999999999</v>
      </c>
      <c r="AA12" s="178">
        <v>9.6159999999999997</v>
      </c>
      <c r="AB12" s="178">
        <v>8.1210000000000004</v>
      </c>
      <c r="AC12" s="178">
        <v>24.904</v>
      </c>
      <c r="AD12" s="178">
        <v>12.832000000000001</v>
      </c>
      <c r="AE12" s="178">
        <v>9.3680000000000003</v>
      </c>
      <c r="AF12" s="178">
        <v>19.018999999999998</v>
      </c>
      <c r="AG12" s="178">
        <v>8.0730000000000004</v>
      </c>
      <c r="AH12" s="178">
        <v>6.29</v>
      </c>
      <c r="AI12" s="178">
        <v>9.4410000000000007</v>
      </c>
      <c r="AJ12" s="178">
        <v>9.9939999999999998</v>
      </c>
      <c r="AK12" s="178">
        <v>32.256</v>
      </c>
      <c r="AL12" s="178">
        <v>66.840999999999994</v>
      </c>
      <c r="AM12" s="178">
        <v>39.156999999999996</v>
      </c>
      <c r="AN12" s="178">
        <v>21.81</v>
      </c>
      <c r="AO12" s="178">
        <v>70.369</v>
      </c>
      <c r="AP12" s="178">
        <v>12.51</v>
      </c>
      <c r="AQ12" s="178">
        <v>15.840999999999999</v>
      </c>
      <c r="AR12" s="179">
        <v>5.65</v>
      </c>
    </row>
    <row r="13" spans="1:46" ht="15.75" x14ac:dyDescent="0.25">
      <c r="A13" s="177" t="s">
        <v>8</v>
      </c>
      <c r="B13" s="80" t="s">
        <v>55</v>
      </c>
      <c r="C13" s="178">
        <v>48.68</v>
      </c>
      <c r="D13" s="178">
        <v>156.77799999999999</v>
      </c>
      <c r="E13" s="178">
        <v>226.53</v>
      </c>
      <c r="F13" s="178">
        <v>7.7460000000000004</v>
      </c>
      <c r="G13" s="178">
        <v>8.1790000000000003</v>
      </c>
      <c r="H13" s="178">
        <v>26.254999999999999</v>
      </c>
      <c r="I13" s="178">
        <v>66.885999999999996</v>
      </c>
      <c r="J13" s="178">
        <v>67.933000000000007</v>
      </c>
      <c r="K13" s="178">
        <v>36.494</v>
      </c>
      <c r="L13" s="178">
        <v>17.155000000000001</v>
      </c>
      <c r="M13" s="178">
        <v>16.047000000000001</v>
      </c>
      <c r="N13" s="178">
        <v>6.6619999999999999</v>
      </c>
      <c r="O13" s="178">
        <v>76.936999999999998</v>
      </c>
      <c r="P13" s="178">
        <v>38.18</v>
      </c>
      <c r="Q13" s="178">
        <v>7.04</v>
      </c>
      <c r="R13" s="178">
        <v>94.992999999999995</v>
      </c>
      <c r="S13" s="178">
        <v>12.766999999999999</v>
      </c>
      <c r="T13" s="178">
        <v>22.527999999999999</v>
      </c>
      <c r="U13" s="178">
        <v>15.334</v>
      </c>
      <c r="V13" s="178">
        <v>42.938000000000002</v>
      </c>
      <c r="W13" s="178">
        <v>22.132000000000001</v>
      </c>
      <c r="X13" s="178">
        <v>32.198999999999998</v>
      </c>
      <c r="Y13" s="178">
        <v>41.421999999999997</v>
      </c>
      <c r="Z13" s="178">
        <v>16.39</v>
      </c>
      <c r="AA13" s="178">
        <v>27.306999999999999</v>
      </c>
      <c r="AB13" s="178">
        <v>11.064</v>
      </c>
      <c r="AC13" s="178">
        <v>84.876000000000005</v>
      </c>
      <c r="AD13" s="178">
        <v>15.807</v>
      </c>
      <c r="AE13" s="178">
        <v>7.9770000000000003</v>
      </c>
      <c r="AF13" s="178">
        <v>69.558999999999997</v>
      </c>
      <c r="AG13" s="178">
        <v>19.388000000000002</v>
      </c>
      <c r="AH13" s="178">
        <v>14.138</v>
      </c>
      <c r="AI13" s="178">
        <v>15.118</v>
      </c>
      <c r="AJ13" s="178">
        <v>19.977</v>
      </c>
      <c r="AK13" s="178">
        <v>100.15300000000001</v>
      </c>
      <c r="AL13" s="178">
        <v>515.19500000000005</v>
      </c>
      <c r="AM13" s="178">
        <v>121.49299999999999</v>
      </c>
      <c r="AN13" s="178">
        <v>29.393000000000001</v>
      </c>
      <c r="AO13" s="178">
        <v>562.15300000000002</v>
      </c>
      <c r="AP13" s="178">
        <v>30.513999999999999</v>
      </c>
      <c r="AQ13" s="178">
        <v>45.707000000000001</v>
      </c>
      <c r="AR13" s="179">
        <v>8.8279999999999994</v>
      </c>
    </row>
    <row r="14" spans="1:46" ht="15.75" x14ac:dyDescent="0.25">
      <c r="A14" s="177" t="s">
        <v>9</v>
      </c>
      <c r="B14" s="80" t="s">
        <v>56</v>
      </c>
      <c r="C14" s="178">
        <v>36.548000000000002</v>
      </c>
      <c r="D14" s="178">
        <v>76.998999999999995</v>
      </c>
      <c r="E14" s="178">
        <v>101.79300000000001</v>
      </c>
      <c r="F14" s="178">
        <v>17.364000000000001</v>
      </c>
      <c r="G14" s="178">
        <v>16.638000000000002</v>
      </c>
      <c r="H14" s="178">
        <v>29.146000000000001</v>
      </c>
      <c r="I14" s="178">
        <v>38.847999999999999</v>
      </c>
      <c r="J14" s="178">
        <v>42.63</v>
      </c>
      <c r="K14" s="178">
        <v>30.63</v>
      </c>
      <c r="L14" s="178">
        <v>20.686</v>
      </c>
      <c r="M14" s="178">
        <v>17.802</v>
      </c>
      <c r="N14" s="178">
        <v>13.183</v>
      </c>
      <c r="O14" s="178">
        <v>46.024000000000001</v>
      </c>
      <c r="P14" s="178">
        <v>38.325000000000003</v>
      </c>
      <c r="Q14" s="178">
        <v>10.766999999999999</v>
      </c>
      <c r="R14" s="178">
        <v>47.293999999999997</v>
      </c>
      <c r="S14" s="178">
        <v>18.372</v>
      </c>
      <c r="T14" s="178">
        <v>23.552</v>
      </c>
      <c r="U14" s="178">
        <v>22.449000000000002</v>
      </c>
      <c r="V14" s="178">
        <v>36.069000000000003</v>
      </c>
      <c r="W14" s="178">
        <v>23.841999999999999</v>
      </c>
      <c r="X14" s="178">
        <v>25.512</v>
      </c>
      <c r="Y14" s="178">
        <v>32.636000000000003</v>
      </c>
      <c r="Z14" s="178">
        <v>23.552</v>
      </c>
      <c r="AA14" s="178">
        <v>25.302</v>
      </c>
      <c r="AB14" s="178">
        <v>17.239000000000001</v>
      </c>
      <c r="AC14" s="178">
        <v>54.308999999999997</v>
      </c>
      <c r="AD14" s="178">
        <v>25.515000000000001</v>
      </c>
      <c r="AE14" s="178">
        <v>15.868</v>
      </c>
      <c r="AF14" s="178">
        <v>41.689</v>
      </c>
      <c r="AG14" s="178">
        <v>19.797000000000001</v>
      </c>
      <c r="AH14" s="178">
        <v>16.972999999999999</v>
      </c>
      <c r="AI14" s="178">
        <v>20.256</v>
      </c>
      <c r="AJ14" s="178">
        <v>22.094999999999999</v>
      </c>
      <c r="AK14" s="178">
        <v>73.926000000000002</v>
      </c>
      <c r="AL14" s="178">
        <v>155.26499999999999</v>
      </c>
      <c r="AM14" s="178">
        <v>82.337000000000003</v>
      </c>
      <c r="AN14" s="178">
        <v>40.853999999999999</v>
      </c>
      <c r="AO14" s="178">
        <v>148.11199999999999</v>
      </c>
      <c r="AP14" s="178">
        <v>32.567</v>
      </c>
      <c r="AQ14" s="178">
        <v>38.140999999999998</v>
      </c>
      <c r="AR14" s="179">
        <v>14.635</v>
      </c>
    </row>
    <row r="15" spans="1:46" ht="16.5" x14ac:dyDescent="0.3">
      <c r="A15" s="177" t="s">
        <v>10</v>
      </c>
      <c r="B15" s="81" t="s">
        <v>241</v>
      </c>
      <c r="C15" s="178">
        <f t="shared" ref="C15:AR15" si="4">C13/(C12*C12)</f>
        <v>0.19941880479019369</v>
      </c>
      <c r="D15" s="178">
        <f t="shared" si="4"/>
        <v>0.22021574158834387</v>
      </c>
      <c r="E15" s="178">
        <f t="shared" si="4"/>
        <v>0.17054925076399616</v>
      </c>
      <c r="F15" s="178">
        <f t="shared" si="4"/>
        <v>0.1165313044590344</v>
      </c>
      <c r="G15" s="178">
        <f t="shared" si="4"/>
        <v>0.12840607958749795</v>
      </c>
      <c r="H15" s="178">
        <f t="shared" si="4"/>
        <v>0.13637854070286501</v>
      </c>
      <c r="I15" s="178">
        <f t="shared" si="4"/>
        <v>0.21538965007229269</v>
      </c>
      <c r="J15" s="178">
        <f t="shared" si="4"/>
        <v>0.19945856716062516</v>
      </c>
      <c r="K15" s="178">
        <f t="shared" si="4"/>
        <v>0.19583600199283283</v>
      </c>
      <c r="L15" s="178">
        <f t="shared" si="4"/>
        <v>0.17524551431754321</v>
      </c>
      <c r="M15" s="178">
        <f t="shared" si="4"/>
        <v>0.26967120984315546</v>
      </c>
      <c r="N15" s="178">
        <f t="shared" si="4"/>
        <v>0.20707715230931747</v>
      </c>
      <c r="O15" s="178">
        <f t="shared" si="4"/>
        <v>0.23296034173338503</v>
      </c>
      <c r="P15" s="178">
        <f t="shared" si="4"/>
        <v>0.14221422293085145</v>
      </c>
      <c r="Q15" s="178">
        <f t="shared" si="4"/>
        <v>0.36496229275947983</v>
      </c>
      <c r="R15" s="178">
        <f t="shared" si="4"/>
        <v>0.28042708649990206</v>
      </c>
      <c r="S15" s="178">
        <f t="shared" si="4"/>
        <v>0.18063702147195076</v>
      </c>
      <c r="T15" s="178">
        <f t="shared" si="4"/>
        <v>0.19548729621102356</v>
      </c>
      <c r="U15" s="178">
        <f t="shared" si="4"/>
        <v>0.16364575507137491</v>
      </c>
      <c r="V15" s="178">
        <f t="shared" si="4"/>
        <v>0.19190873993466862</v>
      </c>
      <c r="W15" s="178">
        <f t="shared" si="4"/>
        <v>0.18397795110874898</v>
      </c>
      <c r="X15" s="178">
        <f t="shared" si="4"/>
        <v>0.24680734059100265</v>
      </c>
      <c r="Y15" s="178">
        <f t="shared" si="4"/>
        <v>0.19563447215420618</v>
      </c>
      <c r="Z15" s="178">
        <f t="shared" si="4"/>
        <v>0.12888185928382939</v>
      </c>
      <c r="AA15" s="178">
        <f t="shared" si="4"/>
        <v>0.29531471050744601</v>
      </c>
      <c r="AB15" s="178">
        <f t="shared" si="4"/>
        <v>0.16776182660605224</v>
      </c>
      <c r="AC15" s="178">
        <f t="shared" si="4"/>
        <v>0.13685059462257332</v>
      </c>
      <c r="AD15" s="178">
        <f t="shared" si="4"/>
        <v>9.599768308343852E-2</v>
      </c>
      <c r="AE15" s="178">
        <f t="shared" si="4"/>
        <v>9.0896221014394984E-2</v>
      </c>
      <c r="AF15" s="178">
        <f t="shared" si="4"/>
        <v>0.1922994193881202</v>
      </c>
      <c r="AG15" s="178">
        <f t="shared" si="4"/>
        <v>0.2974836531673869</v>
      </c>
      <c r="AH15" s="178">
        <f t="shared" si="4"/>
        <v>0.35734415796138413</v>
      </c>
      <c r="AI15" s="178">
        <f t="shared" si="4"/>
        <v>0.16961269147214694</v>
      </c>
      <c r="AJ15" s="178">
        <f t="shared" si="4"/>
        <v>0.20000993992433086</v>
      </c>
      <c r="AK15" s="178">
        <f t="shared" si="4"/>
        <v>9.6259353803008471E-2</v>
      </c>
      <c r="AL15" s="178">
        <f t="shared" si="4"/>
        <v>0.11531498905738885</v>
      </c>
      <c r="AM15" s="178">
        <f t="shared" si="4"/>
        <v>7.9237804544969162E-2</v>
      </c>
      <c r="AN15" s="178">
        <f t="shared" si="4"/>
        <v>6.1792047151412489E-2</v>
      </c>
      <c r="AO15" s="178">
        <f t="shared" si="4"/>
        <v>0.11352506882805025</v>
      </c>
      <c r="AP15" s="178">
        <f t="shared" si="4"/>
        <v>0.19497751119647846</v>
      </c>
      <c r="AQ15" s="178">
        <f t="shared" si="4"/>
        <v>0.18214511537645936</v>
      </c>
      <c r="AR15" s="179">
        <f t="shared" si="4"/>
        <v>0.27654475683295476</v>
      </c>
    </row>
    <row r="16" spans="1:46" s="183" customFormat="1" ht="15.75" x14ac:dyDescent="0.25">
      <c r="A16" s="177" t="s">
        <v>11</v>
      </c>
      <c r="B16" s="81" t="s">
        <v>242</v>
      </c>
      <c r="C16" s="181">
        <f>(2/C12)*(SQRT(C13/PI()))</f>
        <v>0.50389275468366923</v>
      </c>
      <c r="D16" s="181">
        <f t="shared" ref="D16:AR16" si="5">(2/D12)*(SQRT(D13/PI()))</f>
        <v>0.52951618536496048</v>
      </c>
      <c r="E16" s="181">
        <f t="shared" si="5"/>
        <v>0.46599361626279129</v>
      </c>
      <c r="F16" s="181">
        <f t="shared" si="5"/>
        <v>0.38519120581448324</v>
      </c>
      <c r="G16" s="181">
        <f t="shared" si="5"/>
        <v>0.40434106681762244</v>
      </c>
      <c r="H16" s="181">
        <f t="shared" si="5"/>
        <v>0.41670439291680345</v>
      </c>
      <c r="I16" s="181">
        <f t="shared" si="5"/>
        <v>0.52368179269353254</v>
      </c>
      <c r="J16" s="181">
        <f t="shared" si="5"/>
        <v>0.50394298809004401</v>
      </c>
      <c r="K16" s="181">
        <f t="shared" si="5"/>
        <v>0.49934571392984728</v>
      </c>
      <c r="L16" s="181">
        <f t="shared" si="5"/>
        <v>0.47236587394364987</v>
      </c>
      <c r="M16" s="181">
        <f t="shared" si="5"/>
        <v>0.58596591065426307</v>
      </c>
      <c r="N16" s="181">
        <f t="shared" si="5"/>
        <v>0.51347718462592795</v>
      </c>
      <c r="O16" s="181">
        <f t="shared" si="5"/>
        <v>0.54462309852774615</v>
      </c>
      <c r="P16" s="181">
        <f t="shared" si="5"/>
        <v>0.42552646505163727</v>
      </c>
      <c r="Q16" s="181">
        <f t="shared" si="5"/>
        <v>0.68167765364472777</v>
      </c>
      <c r="R16" s="181">
        <f t="shared" si="5"/>
        <v>0.59753732598603693</v>
      </c>
      <c r="S16" s="181">
        <f t="shared" si="5"/>
        <v>0.4795771043130212</v>
      </c>
      <c r="T16" s="181">
        <f t="shared" si="5"/>
        <v>0.49890094811418378</v>
      </c>
      <c r="U16" s="181">
        <f t="shared" si="5"/>
        <v>0.45646494573506885</v>
      </c>
      <c r="V16" s="181">
        <f t="shared" si="5"/>
        <v>0.49431345992711573</v>
      </c>
      <c r="W16" s="181">
        <f t="shared" si="5"/>
        <v>0.48399173826730929</v>
      </c>
      <c r="X16" s="181">
        <f t="shared" si="5"/>
        <v>0.56057547749735226</v>
      </c>
      <c r="Y16" s="181">
        <f t="shared" si="5"/>
        <v>0.49908871582127101</v>
      </c>
      <c r="Z16" s="181">
        <f t="shared" si="5"/>
        <v>0.40508947140004048</v>
      </c>
      <c r="AA16" s="181">
        <f t="shared" si="5"/>
        <v>0.61319358082101361</v>
      </c>
      <c r="AB16" s="181">
        <f t="shared" si="5"/>
        <v>0.46216987324124587</v>
      </c>
      <c r="AC16" s="181">
        <f t="shared" si="5"/>
        <v>0.41742494989396778</v>
      </c>
      <c r="AD16" s="181">
        <f t="shared" si="5"/>
        <v>0.3496112788580879</v>
      </c>
      <c r="AE16" s="181">
        <f t="shared" si="5"/>
        <v>0.34019503679876784</v>
      </c>
      <c r="AF16" s="181">
        <f t="shared" si="5"/>
        <v>0.49481635501928012</v>
      </c>
      <c r="AG16" s="181">
        <f t="shared" si="5"/>
        <v>0.61544126537387533</v>
      </c>
      <c r="AH16" s="181">
        <f t="shared" si="5"/>
        <v>0.67452554658554109</v>
      </c>
      <c r="AI16" s="181">
        <f t="shared" si="5"/>
        <v>0.46471236918259667</v>
      </c>
      <c r="AJ16" s="181">
        <f t="shared" si="5"/>
        <v>0.50463904412140193</v>
      </c>
      <c r="AK16" s="181">
        <f t="shared" si="5"/>
        <v>0.35008744023835459</v>
      </c>
      <c r="AL16" s="181">
        <f t="shared" si="5"/>
        <v>0.3831756831644853</v>
      </c>
      <c r="AM16" s="181">
        <f t="shared" si="5"/>
        <v>0.31762982571643106</v>
      </c>
      <c r="AN16" s="181">
        <f t="shared" si="5"/>
        <v>0.28049256315153553</v>
      </c>
      <c r="AO16" s="181">
        <f t="shared" si="5"/>
        <v>0.38019022469108105</v>
      </c>
      <c r="AP16" s="181">
        <f t="shared" si="5"/>
        <v>0.49825001514239758</v>
      </c>
      <c r="AQ16" s="181">
        <f t="shared" si="5"/>
        <v>0.48157487868207655</v>
      </c>
      <c r="AR16" s="182">
        <f t="shared" si="5"/>
        <v>0.59338665327835582</v>
      </c>
    </row>
    <row r="17" spans="1:44" s="183" customFormat="1" ht="15.75" x14ac:dyDescent="0.25">
      <c r="A17" s="177" t="s">
        <v>12</v>
      </c>
      <c r="B17" s="81" t="s">
        <v>243</v>
      </c>
      <c r="C17" s="181">
        <f t="shared" ref="C17:AR17" si="6">(4*PI()*C13)/(C14*C14)</f>
        <v>0.45796596256004224</v>
      </c>
      <c r="D17" s="181">
        <f t="shared" si="6"/>
        <v>0.3322957708541775</v>
      </c>
      <c r="E17" s="181">
        <f t="shared" si="6"/>
        <v>0.2747259989446259</v>
      </c>
      <c r="F17" s="181">
        <f t="shared" si="6"/>
        <v>0.32284034470068845</v>
      </c>
      <c r="G17" s="181">
        <f t="shared" si="6"/>
        <v>0.37128536616642244</v>
      </c>
      <c r="H17" s="181">
        <f t="shared" si="6"/>
        <v>0.38838635668020582</v>
      </c>
      <c r="I17" s="181">
        <f t="shared" si="6"/>
        <v>0.55693916378396469</v>
      </c>
      <c r="J17" s="181">
        <f t="shared" si="6"/>
        <v>0.46974264914680625</v>
      </c>
      <c r="K17" s="181">
        <f t="shared" si="6"/>
        <v>0.48880691164128093</v>
      </c>
      <c r="L17" s="181">
        <f t="shared" si="6"/>
        <v>0.50378768346585101</v>
      </c>
      <c r="M17" s="181">
        <f t="shared" si="6"/>
        <v>0.6363061535956982</v>
      </c>
      <c r="N17" s="181">
        <f t="shared" si="6"/>
        <v>0.48171036173618842</v>
      </c>
      <c r="O17" s="181">
        <f t="shared" si="6"/>
        <v>0.45643232064647804</v>
      </c>
      <c r="P17" s="181">
        <f t="shared" si="6"/>
        <v>0.32664909630655392</v>
      </c>
      <c r="Q17" s="181">
        <f t="shared" si="6"/>
        <v>0.76312045910630644</v>
      </c>
      <c r="R17" s="181">
        <f t="shared" si="6"/>
        <v>0.53369037863481283</v>
      </c>
      <c r="S17" s="181">
        <f t="shared" si="6"/>
        <v>0.47531973783291626</v>
      </c>
      <c r="T17" s="181">
        <f t="shared" si="6"/>
        <v>0.51036033774645151</v>
      </c>
      <c r="U17" s="181">
        <f t="shared" si="6"/>
        <v>0.38235900523818772</v>
      </c>
      <c r="V17" s="181">
        <f t="shared" si="6"/>
        <v>0.41474720886900573</v>
      </c>
      <c r="W17" s="181">
        <f t="shared" si="6"/>
        <v>0.48926613676806952</v>
      </c>
      <c r="X17" s="181">
        <f t="shared" si="6"/>
        <v>0.62167476038021185</v>
      </c>
      <c r="Y17" s="181">
        <f t="shared" si="6"/>
        <v>0.48870533428548063</v>
      </c>
      <c r="Z17" s="181">
        <f t="shared" si="6"/>
        <v>0.37130708166123672</v>
      </c>
      <c r="AA17" s="181">
        <f t="shared" si="6"/>
        <v>0.53601155439540515</v>
      </c>
      <c r="AB17" s="181">
        <f t="shared" si="6"/>
        <v>0.46784058263278644</v>
      </c>
      <c r="AC17" s="181">
        <f t="shared" si="6"/>
        <v>0.36161892922539712</v>
      </c>
      <c r="AD17" s="181">
        <f t="shared" si="6"/>
        <v>0.30511824097689183</v>
      </c>
      <c r="AE17" s="181">
        <f t="shared" si="6"/>
        <v>0.39811182038949167</v>
      </c>
      <c r="AF17" s="181">
        <f t="shared" si="6"/>
        <v>0.50294470275762726</v>
      </c>
      <c r="AG17" s="181">
        <f t="shared" si="6"/>
        <v>0.62164738186239787</v>
      </c>
      <c r="AH17" s="181">
        <f t="shared" si="6"/>
        <v>0.6167094721801597</v>
      </c>
      <c r="AI17" s="181">
        <f t="shared" si="6"/>
        <v>0.46301688444165168</v>
      </c>
      <c r="AJ17" s="181">
        <f t="shared" si="6"/>
        <v>0.51422373897703499</v>
      </c>
      <c r="AK17" s="181">
        <f t="shared" si="6"/>
        <v>0.23029229662013911</v>
      </c>
      <c r="AL17" s="181">
        <f t="shared" si="6"/>
        <v>0.26855569610430996</v>
      </c>
      <c r="AM17" s="181">
        <f t="shared" si="6"/>
        <v>0.225201377074213</v>
      </c>
      <c r="AN17" s="181">
        <f t="shared" si="6"/>
        <v>0.22130162837432851</v>
      </c>
      <c r="AO17" s="181">
        <f t="shared" si="6"/>
        <v>0.32202078467364992</v>
      </c>
      <c r="AP17" s="181">
        <f t="shared" si="6"/>
        <v>0.36153762237983877</v>
      </c>
      <c r="AQ17" s="181">
        <f t="shared" si="6"/>
        <v>0.39482844217445595</v>
      </c>
      <c r="AR17" s="182">
        <f t="shared" si="6"/>
        <v>0.51794868521361914</v>
      </c>
    </row>
    <row r="18" spans="1:44" ht="15.75" x14ac:dyDescent="0.25">
      <c r="A18" s="177" t="s">
        <v>13</v>
      </c>
      <c r="B18" s="80" t="s">
        <v>244</v>
      </c>
      <c r="C18" s="178">
        <f t="shared" ref="C18:AR18" si="7">0.2841*(C14/SQRT(C13))</f>
        <v>1.4881940546137251</v>
      </c>
      <c r="D18" s="178">
        <f t="shared" si="7"/>
        <v>1.7470838885995312</v>
      </c>
      <c r="E18" s="178">
        <f t="shared" si="7"/>
        <v>1.9214376004673708</v>
      </c>
      <c r="F18" s="178">
        <f t="shared" si="7"/>
        <v>1.7724837592682867</v>
      </c>
      <c r="G18" s="178">
        <f t="shared" si="7"/>
        <v>1.6528074037012017</v>
      </c>
      <c r="H18" s="178">
        <f t="shared" si="7"/>
        <v>1.6160105175208694</v>
      </c>
      <c r="I18" s="178">
        <f t="shared" si="7"/>
        <v>1.349498128249581</v>
      </c>
      <c r="J18" s="178">
        <f t="shared" si="7"/>
        <v>1.4694207536325918</v>
      </c>
      <c r="K18" s="178">
        <f t="shared" si="7"/>
        <v>1.4404808752178901</v>
      </c>
      <c r="L18" s="178">
        <f t="shared" si="7"/>
        <v>1.4189019739002486</v>
      </c>
      <c r="M18" s="178">
        <f t="shared" si="7"/>
        <v>1.2625340628846877</v>
      </c>
      <c r="N18" s="178">
        <f t="shared" si="7"/>
        <v>1.4510526531979331</v>
      </c>
      <c r="O18" s="178">
        <f t="shared" si="7"/>
        <v>1.4906921717193871</v>
      </c>
      <c r="P18" s="178">
        <f t="shared" si="7"/>
        <v>1.7621198165021863</v>
      </c>
      <c r="Q18" s="178">
        <f t="shared" si="7"/>
        <v>1.1528680862903009</v>
      </c>
      <c r="R18" s="178">
        <f t="shared" si="7"/>
        <v>1.3785784300809383</v>
      </c>
      <c r="S18" s="178">
        <f t="shared" si="7"/>
        <v>1.4607747094818408</v>
      </c>
      <c r="T18" s="178">
        <f t="shared" si="7"/>
        <v>1.4097357316139403</v>
      </c>
      <c r="U18" s="178">
        <f t="shared" si="7"/>
        <v>1.6286977792342214</v>
      </c>
      <c r="V18" s="178">
        <f t="shared" si="7"/>
        <v>1.5638115978983453</v>
      </c>
      <c r="W18" s="178">
        <f t="shared" si="7"/>
        <v>1.4398046989430049</v>
      </c>
      <c r="X18" s="178">
        <f t="shared" si="7"/>
        <v>1.2773048108770209</v>
      </c>
      <c r="Y18" s="178">
        <f t="shared" si="7"/>
        <v>1.4406305693441348</v>
      </c>
      <c r="Z18" s="178">
        <f t="shared" si="7"/>
        <v>1.6527590716639724</v>
      </c>
      <c r="AA18" s="178">
        <f t="shared" si="7"/>
        <v>1.3755902532270479</v>
      </c>
      <c r="AB18" s="178">
        <f t="shared" si="7"/>
        <v>1.4724047839633079</v>
      </c>
      <c r="AC18" s="178">
        <f t="shared" si="7"/>
        <v>1.6747523188818172</v>
      </c>
      <c r="AD18" s="178">
        <f t="shared" si="7"/>
        <v>1.8232326091296964</v>
      </c>
      <c r="AE18" s="178">
        <f t="shared" si="7"/>
        <v>1.596149732631936</v>
      </c>
      <c r="AF18" s="178">
        <f t="shared" si="7"/>
        <v>1.4200905799319601</v>
      </c>
      <c r="AG18" s="178">
        <f t="shared" si="7"/>
        <v>1.2773329380183096</v>
      </c>
      <c r="AH18" s="178">
        <f t="shared" si="7"/>
        <v>1.2824364589833068</v>
      </c>
      <c r="AI18" s="178">
        <f t="shared" si="7"/>
        <v>1.4800546494595062</v>
      </c>
      <c r="AJ18" s="178">
        <f t="shared" si="7"/>
        <v>1.404430022531179</v>
      </c>
      <c r="AK18" s="178">
        <f t="shared" si="7"/>
        <v>2.0986328195099437</v>
      </c>
      <c r="AL18" s="178">
        <f t="shared" si="7"/>
        <v>1.9433856054286061</v>
      </c>
      <c r="AM18" s="178">
        <f t="shared" si="7"/>
        <v>2.122221181414131</v>
      </c>
      <c r="AN18" s="178">
        <f t="shared" si="7"/>
        <v>2.1408382762971625</v>
      </c>
      <c r="AO18" s="178">
        <f t="shared" si="7"/>
        <v>1.7747378587066263</v>
      </c>
      <c r="AP18" s="178">
        <f t="shared" si="7"/>
        <v>1.6749406273243674</v>
      </c>
      <c r="AQ18" s="178">
        <f t="shared" si="7"/>
        <v>1.6027727519916171</v>
      </c>
      <c r="AR18" s="179">
        <f t="shared" si="7"/>
        <v>1.3993707703307019</v>
      </c>
    </row>
    <row r="19" spans="1:44" s="183" customFormat="1" ht="15.75" x14ac:dyDescent="0.25">
      <c r="A19" s="177" t="s">
        <v>14</v>
      </c>
      <c r="B19" s="81" t="s">
        <v>245</v>
      </c>
      <c r="C19" s="181">
        <f t="shared" ref="C19:AR19" si="8">C42/C14</f>
        <v>0.2736127831892306</v>
      </c>
      <c r="D19" s="181">
        <f t="shared" si="8"/>
        <v>1.6104105248120106</v>
      </c>
      <c r="E19" s="181">
        <f t="shared" si="8"/>
        <v>4.9119291110390692E-2</v>
      </c>
      <c r="F19" s="181">
        <f t="shared" si="8"/>
        <v>0.86385625431928126</v>
      </c>
      <c r="G19" s="181">
        <f t="shared" si="8"/>
        <v>0.7212405337179949</v>
      </c>
      <c r="H19" s="181">
        <f t="shared" si="8"/>
        <v>0.96068071090372609</v>
      </c>
      <c r="I19" s="181">
        <f t="shared" si="8"/>
        <v>1.4415156507413509</v>
      </c>
      <c r="J19" s="181">
        <f t="shared" si="8"/>
        <v>1.1963406052076002</v>
      </c>
      <c r="K19" s="181">
        <f t="shared" si="8"/>
        <v>1.1753183153770814</v>
      </c>
      <c r="L19" s="181">
        <f t="shared" si="8"/>
        <v>0.96683747462051628</v>
      </c>
      <c r="M19" s="181">
        <f t="shared" si="8"/>
        <v>1.1796427367711493</v>
      </c>
      <c r="N19" s="181">
        <f t="shared" si="8"/>
        <v>0.75855268148372901</v>
      </c>
      <c r="O19" s="181">
        <f t="shared" si="8"/>
        <v>1.7164957413523378</v>
      </c>
      <c r="P19" s="181">
        <f t="shared" si="8"/>
        <v>0.83496412263535547</v>
      </c>
      <c r="Q19" s="181">
        <f t="shared" si="8"/>
        <v>1.021640196897929</v>
      </c>
      <c r="R19" s="181">
        <f t="shared" si="8"/>
        <v>1.3320928659026516</v>
      </c>
      <c r="S19" s="181">
        <f t="shared" si="8"/>
        <v>0.5987372087959939</v>
      </c>
      <c r="T19" s="181">
        <f t="shared" si="8"/>
        <v>1.0614809782608696</v>
      </c>
      <c r="U19" s="181">
        <f t="shared" si="8"/>
        <v>0.97999910909171895</v>
      </c>
      <c r="V19" s="181">
        <f t="shared" si="8"/>
        <v>0.55449277773157002</v>
      </c>
      <c r="W19" s="181">
        <f t="shared" si="8"/>
        <v>0.88079859072225486</v>
      </c>
      <c r="X19" s="181">
        <f t="shared" si="8"/>
        <v>1.0975227343994982</v>
      </c>
      <c r="Y19" s="181">
        <f t="shared" si="8"/>
        <v>1.2256403971074885</v>
      </c>
      <c r="Z19" s="181">
        <f t="shared" si="8"/>
        <v>0.9765625</v>
      </c>
      <c r="AA19" s="181">
        <f t="shared" si="8"/>
        <v>1.3437672911232315</v>
      </c>
      <c r="AB19" s="181">
        <f t="shared" si="8"/>
        <v>0.58008005104704452</v>
      </c>
      <c r="AC19" s="181">
        <f t="shared" si="8"/>
        <v>1.9702075162496089</v>
      </c>
      <c r="AD19" s="181">
        <f t="shared" si="8"/>
        <v>0.82304526748971196</v>
      </c>
      <c r="AE19" s="181">
        <f t="shared" si="8"/>
        <v>0.31509957146458278</v>
      </c>
      <c r="AF19" s="181">
        <f t="shared" si="8"/>
        <v>1.055434287222049</v>
      </c>
      <c r="AG19" s="181">
        <f t="shared" si="8"/>
        <v>1.0607667828458858</v>
      </c>
      <c r="AH19" s="181">
        <f t="shared" si="8"/>
        <v>1.4140104872444472</v>
      </c>
      <c r="AI19" s="181">
        <f t="shared" si="8"/>
        <v>0.1481042654028436</v>
      </c>
      <c r="AJ19" s="181">
        <f t="shared" si="8"/>
        <v>0.22629554197782306</v>
      </c>
      <c r="AK19" s="181">
        <f t="shared" si="8"/>
        <v>0.31112193274355437</v>
      </c>
      <c r="AL19" s="181">
        <f t="shared" si="8"/>
        <v>0.59253534280101772</v>
      </c>
      <c r="AM19" s="181">
        <f t="shared" si="8"/>
        <v>0.34006582702794613</v>
      </c>
      <c r="AN19" s="181">
        <f t="shared" si="8"/>
        <v>0.12238703676506585</v>
      </c>
      <c r="AO19" s="181">
        <f t="shared" si="8"/>
        <v>0.71567462460840447</v>
      </c>
      <c r="AP19" s="181">
        <f t="shared" si="8"/>
        <v>0.24564743451960575</v>
      </c>
      <c r="AQ19" s="181">
        <f t="shared" si="8"/>
        <v>0.15731103012506228</v>
      </c>
      <c r="AR19" s="182">
        <f t="shared" si="8"/>
        <v>0.20498804236419543</v>
      </c>
    </row>
    <row r="20" spans="1:44" ht="15.75" x14ac:dyDescent="0.25">
      <c r="A20" s="177" t="s">
        <v>15</v>
      </c>
      <c r="B20" s="80" t="s">
        <v>246</v>
      </c>
      <c r="C20" s="178">
        <f t="shared" ref="C20:AR20" si="9">C7/C14</f>
        <v>0.3357502462515049</v>
      </c>
      <c r="D20" s="178">
        <f t="shared" si="9"/>
        <v>0.3294977856855284</v>
      </c>
      <c r="E20" s="178">
        <f t="shared" si="9"/>
        <v>0.30343933276354956</v>
      </c>
      <c r="F20" s="178">
        <f t="shared" si="9"/>
        <v>0.4094678645473393</v>
      </c>
      <c r="G20" s="178">
        <f t="shared" si="9"/>
        <v>0.45985094362303158</v>
      </c>
      <c r="H20" s="178">
        <f t="shared" si="9"/>
        <v>0.4389967748576134</v>
      </c>
      <c r="I20" s="178">
        <f t="shared" si="9"/>
        <v>0.41371499176276771</v>
      </c>
      <c r="J20" s="178">
        <f t="shared" si="9"/>
        <v>0.41799202439596522</v>
      </c>
      <c r="K20" s="178">
        <f t="shared" si="9"/>
        <v>0.3794319294809011</v>
      </c>
      <c r="L20" s="178">
        <f t="shared" si="9"/>
        <v>0.47568403751329402</v>
      </c>
      <c r="M20" s="178">
        <f t="shared" si="9"/>
        <v>0.39939332659251769</v>
      </c>
      <c r="N20" s="178">
        <f t="shared" si="9"/>
        <v>0.38845482818781768</v>
      </c>
      <c r="O20" s="178">
        <f t="shared" si="9"/>
        <v>0.35761776464453326</v>
      </c>
      <c r="P20" s="178">
        <f t="shared" si="9"/>
        <v>0.4364253098499673</v>
      </c>
      <c r="Q20" s="178">
        <f t="shared" si="9"/>
        <v>0.35330175536361103</v>
      </c>
      <c r="R20" s="178">
        <f t="shared" si="9"/>
        <v>0.35429441366769571</v>
      </c>
      <c r="S20" s="178">
        <f t="shared" si="9"/>
        <v>0.39663618549967339</v>
      </c>
      <c r="T20" s="178">
        <f t="shared" si="9"/>
        <v>0.41788383152173914</v>
      </c>
      <c r="U20" s="178">
        <f t="shared" si="9"/>
        <v>0.39783509287718821</v>
      </c>
      <c r="V20" s="178">
        <f t="shared" si="9"/>
        <v>0.35978263883112921</v>
      </c>
      <c r="W20" s="178">
        <f t="shared" si="9"/>
        <v>0.40697089170371614</v>
      </c>
      <c r="X20" s="178">
        <f t="shared" si="9"/>
        <v>0.40823925995609905</v>
      </c>
      <c r="Y20" s="178">
        <f t="shared" si="9"/>
        <v>0.38877313396249541</v>
      </c>
      <c r="Z20" s="178">
        <f t="shared" si="9"/>
        <v>0.41418987771739135</v>
      </c>
      <c r="AA20" s="178">
        <f t="shared" si="9"/>
        <v>0.34183068532131844</v>
      </c>
      <c r="AB20" s="178">
        <f t="shared" si="9"/>
        <v>0.40686814780439701</v>
      </c>
      <c r="AC20" s="178">
        <f t="shared" si="9"/>
        <v>0.42867664659632843</v>
      </c>
      <c r="AD20" s="178">
        <f t="shared" si="9"/>
        <v>0.46948853615520281</v>
      </c>
      <c r="AE20" s="178">
        <f t="shared" si="9"/>
        <v>0.5216158306024703</v>
      </c>
      <c r="AF20" s="178">
        <f t="shared" si="9"/>
        <v>0.42694715632421021</v>
      </c>
      <c r="AG20" s="178">
        <f t="shared" si="9"/>
        <v>0.36803556094357726</v>
      </c>
      <c r="AH20" s="178">
        <f t="shared" si="9"/>
        <v>0.30848995463383022</v>
      </c>
      <c r="AI20" s="178">
        <f t="shared" si="9"/>
        <v>0.34641587677725122</v>
      </c>
      <c r="AJ20" s="178">
        <f t="shared" si="9"/>
        <v>0.35745643810816929</v>
      </c>
      <c r="AK20" s="178">
        <f t="shared" si="9"/>
        <v>0.42083975867759649</v>
      </c>
      <c r="AL20" s="178">
        <f t="shared" si="9"/>
        <v>0.4072392361446559</v>
      </c>
      <c r="AM20" s="178">
        <f t="shared" si="9"/>
        <v>0.43855131957686094</v>
      </c>
      <c r="AN20" s="178">
        <f t="shared" si="9"/>
        <v>0.47486170264845545</v>
      </c>
      <c r="AO20" s="178">
        <f t="shared" si="9"/>
        <v>0.45172572107594261</v>
      </c>
      <c r="AP20" s="178">
        <f t="shared" si="9"/>
        <v>0.31154235882949</v>
      </c>
      <c r="AQ20" s="178">
        <f t="shared" si="9"/>
        <v>0.36642982617131176</v>
      </c>
      <c r="AR20" s="179">
        <f t="shared" si="9"/>
        <v>0.22439357704133925</v>
      </c>
    </row>
    <row r="21" spans="1:44" ht="15.75" x14ac:dyDescent="0.25">
      <c r="A21" s="177" t="s">
        <v>16</v>
      </c>
      <c r="B21" s="80" t="s">
        <v>247</v>
      </c>
      <c r="C21" s="178">
        <f t="shared" ref="C21:AR21" si="10">C7/C12</f>
        <v>0.78539426523297495</v>
      </c>
      <c r="D21" s="178">
        <f t="shared" si="10"/>
        <v>0.95086575219248937</v>
      </c>
      <c r="E21" s="178">
        <f t="shared" si="10"/>
        <v>0.84752366579777749</v>
      </c>
      <c r="F21" s="178">
        <f t="shared" si="10"/>
        <v>0.87207163007481903</v>
      </c>
      <c r="G21" s="178">
        <f t="shared" si="10"/>
        <v>0.95865179802029821</v>
      </c>
      <c r="H21" s="178">
        <f t="shared" si="10"/>
        <v>0.92216216216216218</v>
      </c>
      <c r="I21" s="178">
        <f t="shared" si="10"/>
        <v>0.91204176597435016</v>
      </c>
      <c r="J21" s="178">
        <f t="shared" si="10"/>
        <v>0.96553779463560019</v>
      </c>
      <c r="K21" s="178">
        <f t="shared" si="10"/>
        <v>0.85136620027836785</v>
      </c>
      <c r="L21" s="178">
        <f t="shared" si="10"/>
        <v>0.99454214675560948</v>
      </c>
      <c r="M21" s="178">
        <f t="shared" si="10"/>
        <v>0.92170080373347163</v>
      </c>
      <c r="N21" s="178">
        <f t="shared" si="10"/>
        <v>0.90285613540197474</v>
      </c>
      <c r="O21" s="178">
        <f t="shared" si="10"/>
        <v>0.90568425686457943</v>
      </c>
      <c r="P21" s="178">
        <f t="shared" si="10"/>
        <v>1.0208117180347878</v>
      </c>
      <c r="Q21" s="178">
        <f t="shared" si="10"/>
        <v>0.86612021857923482</v>
      </c>
      <c r="R21" s="178">
        <f t="shared" si="10"/>
        <v>0.9104047813094267</v>
      </c>
      <c r="S21" s="178">
        <f t="shared" si="10"/>
        <v>0.86677768526228138</v>
      </c>
      <c r="T21" s="178">
        <f t="shared" si="10"/>
        <v>0.91681415929203547</v>
      </c>
      <c r="U21" s="178">
        <f t="shared" si="10"/>
        <v>0.92262396694214865</v>
      </c>
      <c r="V21" s="178">
        <f t="shared" si="10"/>
        <v>0.86756250835673221</v>
      </c>
      <c r="W21" s="178">
        <f t="shared" si="10"/>
        <v>0.88466447848285923</v>
      </c>
      <c r="X21" s="178">
        <f t="shared" si="10"/>
        <v>0.9118368061635439</v>
      </c>
      <c r="Y21" s="178">
        <f t="shared" si="10"/>
        <v>0.87196756236684769</v>
      </c>
      <c r="Z21" s="178">
        <f t="shared" si="10"/>
        <v>0.86503502704620039</v>
      </c>
      <c r="AA21" s="178">
        <f t="shared" si="10"/>
        <v>0.89943843594009976</v>
      </c>
      <c r="AB21" s="178">
        <f t="shared" si="10"/>
        <v>0.86368673808644258</v>
      </c>
      <c r="AC21" s="178">
        <f t="shared" si="10"/>
        <v>0.93482974622550585</v>
      </c>
      <c r="AD21" s="178">
        <f t="shared" si="10"/>
        <v>0.93352556109725671</v>
      </c>
      <c r="AE21" s="178">
        <f t="shared" si="10"/>
        <v>0.88353970964987183</v>
      </c>
      <c r="AF21" s="178">
        <f t="shared" si="10"/>
        <v>0.93585362006414641</v>
      </c>
      <c r="AG21" s="178">
        <f t="shared" si="10"/>
        <v>0.90251455468846764</v>
      </c>
      <c r="AH21" s="178">
        <f t="shared" si="10"/>
        <v>0.83243243243243237</v>
      </c>
      <c r="AI21" s="178">
        <f t="shared" si="10"/>
        <v>0.74324753733714644</v>
      </c>
      <c r="AJ21" s="178">
        <f t="shared" si="10"/>
        <v>0.79027416449869925</v>
      </c>
      <c r="AK21" s="178">
        <f t="shared" si="10"/>
        <v>0.96450272817460314</v>
      </c>
      <c r="AL21" s="178">
        <f t="shared" si="10"/>
        <v>0.94597627204859291</v>
      </c>
      <c r="AM21" s="178">
        <f t="shared" si="10"/>
        <v>0.92215951170927302</v>
      </c>
      <c r="AN21" s="178">
        <f t="shared" si="10"/>
        <v>0.88950022925263639</v>
      </c>
      <c r="AO21" s="178">
        <f t="shared" si="10"/>
        <v>0.95078798902926009</v>
      </c>
      <c r="AP21" s="178">
        <f t="shared" si="10"/>
        <v>0.81103117505995215</v>
      </c>
      <c r="AQ21" s="178">
        <f t="shared" si="10"/>
        <v>0.88226753361530219</v>
      </c>
      <c r="AR21" s="179">
        <f t="shared" si="10"/>
        <v>0.58123893805309723</v>
      </c>
    </row>
    <row r="22" spans="1:44" x14ac:dyDescent="0.25">
      <c r="A22" s="225"/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7"/>
    </row>
    <row r="23" spans="1:44" x14ac:dyDescent="0.25">
      <c r="A23" s="184" t="s">
        <v>17</v>
      </c>
      <c r="B23" s="81" t="s">
        <v>249</v>
      </c>
      <c r="C23" s="178">
        <f t="shared" ref="C23:AR23" si="11">C5/C13</f>
        <v>0.22596548890714874</v>
      </c>
      <c r="D23" s="178">
        <f t="shared" si="11"/>
        <v>0.96314533926954038</v>
      </c>
      <c r="E23" s="178">
        <f t="shared" si="11"/>
        <v>2.6486558071778573E-2</v>
      </c>
      <c r="F23" s="178">
        <f t="shared" si="11"/>
        <v>2.3237800154918666</v>
      </c>
      <c r="G23" s="178">
        <f t="shared" si="11"/>
        <v>2.0784937033867221</v>
      </c>
      <c r="H23" s="178">
        <f t="shared" si="11"/>
        <v>1.4854313464102076</v>
      </c>
      <c r="I23" s="178">
        <f t="shared" si="11"/>
        <v>1.03160601620668</v>
      </c>
      <c r="J23" s="178">
        <f t="shared" si="11"/>
        <v>0.94210472082787444</v>
      </c>
      <c r="K23" s="178">
        <f t="shared" si="11"/>
        <v>1.1782758809667342</v>
      </c>
      <c r="L23" s="178">
        <f t="shared" si="11"/>
        <v>1.5738851646750218</v>
      </c>
      <c r="M23" s="178">
        <f t="shared" si="11"/>
        <v>1.7448744313578861</v>
      </c>
      <c r="N23" s="178">
        <f t="shared" si="11"/>
        <v>1.8012608826178325</v>
      </c>
      <c r="O23" s="178">
        <f t="shared" si="11"/>
        <v>1.4037459219881201</v>
      </c>
      <c r="P23" s="178">
        <f t="shared" si="11"/>
        <v>1.1000523834468308</v>
      </c>
      <c r="Q23" s="178">
        <f t="shared" si="11"/>
        <v>1.9886363636363635</v>
      </c>
      <c r="R23" s="178">
        <f t="shared" si="11"/>
        <v>0.89480277494131155</v>
      </c>
      <c r="S23" s="178">
        <f t="shared" si="11"/>
        <v>1.0965771128691157</v>
      </c>
      <c r="T23" s="178">
        <f t="shared" si="11"/>
        <v>1.2872869318181819</v>
      </c>
      <c r="U23" s="178">
        <f t="shared" si="11"/>
        <v>1.8912221207773576</v>
      </c>
      <c r="V23" s="178">
        <f t="shared" si="11"/>
        <v>0.58223485024919652</v>
      </c>
      <c r="W23" s="178">
        <f t="shared" si="11"/>
        <v>1.1747695644315921</v>
      </c>
      <c r="X23" s="178">
        <f t="shared" si="11"/>
        <v>1.0559334140811827</v>
      </c>
      <c r="Y23" s="178">
        <f t="shared" si="11"/>
        <v>1.1346627396069722</v>
      </c>
      <c r="Z23" s="178">
        <f t="shared" si="11"/>
        <v>1.8913971934106162</v>
      </c>
      <c r="AA23" s="178">
        <f t="shared" si="11"/>
        <v>1.7211703958691911</v>
      </c>
      <c r="AB23" s="178">
        <f t="shared" si="11"/>
        <v>1.1749819233550254</v>
      </c>
      <c r="AC23" s="178">
        <f t="shared" si="11"/>
        <v>1.5905556341015128</v>
      </c>
      <c r="AD23" s="178">
        <f t="shared" si="11"/>
        <v>1.708104004554944</v>
      </c>
      <c r="AE23" s="178">
        <f t="shared" si="11"/>
        <v>0.75216246709289203</v>
      </c>
      <c r="AF23" s="178">
        <f t="shared" si="11"/>
        <v>0.74756681378398193</v>
      </c>
      <c r="AG23" s="178">
        <f t="shared" si="11"/>
        <v>1.4957705797400453</v>
      </c>
      <c r="AH23" s="178">
        <f t="shared" si="11"/>
        <v>2.2634035931532042</v>
      </c>
      <c r="AI23" s="178">
        <f t="shared" si="11"/>
        <v>0.26458526260087312</v>
      </c>
      <c r="AJ23" s="178">
        <f t="shared" si="11"/>
        <v>0.40046052960905038</v>
      </c>
      <c r="AK23" s="178">
        <f t="shared" si="11"/>
        <v>0.28955697782392936</v>
      </c>
      <c r="AL23" s="178">
        <f t="shared" si="11"/>
        <v>0.24068556565960458</v>
      </c>
      <c r="AM23" s="178">
        <f t="shared" si="11"/>
        <v>0.29631336784835344</v>
      </c>
      <c r="AN23" s="178">
        <f t="shared" si="11"/>
        <v>0.2041302350899874</v>
      </c>
      <c r="AO23" s="178">
        <f t="shared" si="11"/>
        <v>0.23481151928389601</v>
      </c>
      <c r="AP23" s="178">
        <f t="shared" si="11"/>
        <v>0.29494658189683426</v>
      </c>
      <c r="AQ23" s="178">
        <f t="shared" si="11"/>
        <v>0.19690638195462401</v>
      </c>
      <c r="AR23" s="179">
        <f t="shared" si="11"/>
        <v>0.45310376076121434</v>
      </c>
    </row>
    <row r="24" spans="1:44" x14ac:dyDescent="0.25">
      <c r="A24" s="184" t="s">
        <v>18</v>
      </c>
      <c r="B24" s="80" t="s">
        <v>250</v>
      </c>
      <c r="C24" s="178">
        <f t="shared" ref="C24:AR24" si="12">C6/C13</f>
        <v>0.55595727198027933</v>
      </c>
      <c r="D24" s="178">
        <f t="shared" si="12"/>
        <v>1.5843995968822158</v>
      </c>
      <c r="E24" s="178">
        <f t="shared" si="12"/>
        <v>1.6902352889242043</v>
      </c>
      <c r="F24" s="178">
        <f t="shared" si="12"/>
        <v>1.8826491092176607</v>
      </c>
      <c r="G24" s="178">
        <f t="shared" si="12"/>
        <v>2.6245262256999635</v>
      </c>
      <c r="H24" s="178">
        <f t="shared" si="12"/>
        <v>1.6625023804989527</v>
      </c>
      <c r="I24" s="178">
        <f t="shared" si="12"/>
        <v>1.4747480788206802</v>
      </c>
      <c r="J24" s="178">
        <f t="shared" si="12"/>
        <v>1.694655027747928</v>
      </c>
      <c r="K24" s="178">
        <f t="shared" si="12"/>
        <v>1.5129062311612869</v>
      </c>
      <c r="L24" s="178">
        <f t="shared" si="12"/>
        <v>1.4774118332847566</v>
      </c>
      <c r="M24" s="178">
        <f t="shared" si="12"/>
        <v>1.804885648407802</v>
      </c>
      <c r="N24" s="178">
        <f t="shared" si="12"/>
        <v>1.579705794055839</v>
      </c>
      <c r="O24" s="178">
        <f t="shared" si="12"/>
        <v>1.8574677983285024</v>
      </c>
      <c r="P24" s="178">
        <f t="shared" si="12"/>
        <v>1.705683603981142</v>
      </c>
      <c r="Q24" s="178">
        <f t="shared" si="12"/>
        <v>1.4014204545454545</v>
      </c>
      <c r="R24" s="178">
        <f t="shared" si="12"/>
        <v>1.1362100365290075</v>
      </c>
      <c r="S24" s="178">
        <f t="shared" si="12"/>
        <v>1.1521892378789067</v>
      </c>
      <c r="T24" s="178">
        <f t="shared" si="12"/>
        <v>1.4186789772727273</v>
      </c>
      <c r="U24" s="178">
        <f t="shared" si="12"/>
        <v>1.8623972870744752</v>
      </c>
      <c r="V24" s="178">
        <f t="shared" si="12"/>
        <v>1.2644510689831849</v>
      </c>
      <c r="W24" s="178">
        <f t="shared" si="12"/>
        <v>1.0243990601843485</v>
      </c>
      <c r="X24" s="178">
        <f t="shared" si="12"/>
        <v>1.1350663064070314</v>
      </c>
      <c r="Y24" s="178">
        <f t="shared" si="12"/>
        <v>1.108010236106417</v>
      </c>
      <c r="Z24" s="178">
        <f t="shared" si="12"/>
        <v>2.1865771812080537</v>
      </c>
      <c r="AA24" s="178">
        <f t="shared" si="12"/>
        <v>1.5995166074632878</v>
      </c>
      <c r="AB24" s="178">
        <f t="shared" si="12"/>
        <v>1.2334598698481563</v>
      </c>
      <c r="AC24" s="178">
        <f t="shared" si="12"/>
        <v>1.5784320656015833</v>
      </c>
      <c r="AD24" s="178">
        <f t="shared" si="12"/>
        <v>2.311064718162839</v>
      </c>
      <c r="AE24" s="178">
        <f t="shared" si="12"/>
        <v>1.3065062053403536</v>
      </c>
      <c r="AF24" s="178">
        <f t="shared" si="12"/>
        <v>1.170258341839302</v>
      </c>
      <c r="AG24" s="178">
        <f t="shared" si="12"/>
        <v>1.4618320610687021</v>
      </c>
      <c r="AH24" s="178">
        <f t="shared" si="12"/>
        <v>1.6155750459753855</v>
      </c>
      <c r="AI24" s="178">
        <f t="shared" si="12"/>
        <v>0.79957666357983859</v>
      </c>
      <c r="AJ24" s="178">
        <f t="shared" si="12"/>
        <v>0.83290784402062368</v>
      </c>
      <c r="AK24" s="178">
        <f t="shared" si="12"/>
        <v>0.91239403712320155</v>
      </c>
      <c r="AL24" s="178">
        <f t="shared" si="12"/>
        <v>1.035774803715098</v>
      </c>
      <c r="AM24" s="178">
        <f t="shared" si="12"/>
        <v>0.69354613022972511</v>
      </c>
      <c r="AN24" s="178">
        <f t="shared" si="12"/>
        <v>0.90460313680127913</v>
      </c>
      <c r="AO24" s="178">
        <f t="shared" si="12"/>
        <v>0.66058884325085865</v>
      </c>
      <c r="AP24" s="178">
        <f t="shared" si="12"/>
        <v>0.759749623123812</v>
      </c>
      <c r="AQ24" s="178">
        <f t="shared" si="12"/>
        <v>0.62548406152230507</v>
      </c>
      <c r="AR24" s="179">
        <f t="shared" si="12"/>
        <v>0.57804712279111914</v>
      </c>
    </row>
    <row r="25" spans="1:44" x14ac:dyDescent="0.25">
      <c r="A25" s="184" t="s">
        <v>19</v>
      </c>
      <c r="B25" s="80" t="s">
        <v>68</v>
      </c>
      <c r="C25" s="178">
        <f>1/C24</f>
        <v>1.7986993792491872</v>
      </c>
      <c r="D25" s="178">
        <f t="shared" ref="D25:AR25" si="13">1/D24</f>
        <v>0.63115390963731732</v>
      </c>
      <c r="E25" s="178">
        <f t="shared" si="13"/>
        <v>0.59163360660661446</v>
      </c>
      <c r="F25" s="178">
        <f t="shared" si="13"/>
        <v>0.53116642666118086</v>
      </c>
      <c r="G25" s="178">
        <f t="shared" si="13"/>
        <v>0.38102114972514672</v>
      </c>
      <c r="H25" s="178">
        <f t="shared" si="13"/>
        <v>0.6015028981190863</v>
      </c>
      <c r="I25" s="178">
        <f t="shared" si="13"/>
        <v>0.67808191403081908</v>
      </c>
      <c r="J25" s="178">
        <f t="shared" si="13"/>
        <v>0.59009059875090131</v>
      </c>
      <c r="K25" s="178">
        <f t="shared" si="13"/>
        <v>0.66097949721075122</v>
      </c>
      <c r="L25" s="178">
        <f t="shared" si="13"/>
        <v>0.67685934109291779</v>
      </c>
      <c r="M25" s="178">
        <f t="shared" si="13"/>
        <v>0.55405172116148194</v>
      </c>
      <c r="N25" s="178">
        <f t="shared" si="13"/>
        <v>0.63302926643861657</v>
      </c>
      <c r="O25" s="178">
        <f t="shared" si="13"/>
        <v>0.53836734122652341</v>
      </c>
      <c r="P25" s="178">
        <f t="shared" si="13"/>
        <v>0.58627520230947583</v>
      </c>
      <c r="Q25" s="178">
        <f t="shared" si="13"/>
        <v>0.7135617271437259</v>
      </c>
      <c r="R25" s="178">
        <f t="shared" si="13"/>
        <v>0.88011896379201704</v>
      </c>
      <c r="S25" s="178">
        <f t="shared" si="13"/>
        <v>0.86791298436437792</v>
      </c>
      <c r="T25" s="178">
        <f t="shared" si="13"/>
        <v>0.70488110137672089</v>
      </c>
      <c r="U25" s="178">
        <f t="shared" si="13"/>
        <v>0.53694236291056796</v>
      </c>
      <c r="V25" s="178">
        <f t="shared" si="13"/>
        <v>0.79085701655830409</v>
      </c>
      <c r="W25" s="178">
        <f t="shared" si="13"/>
        <v>0.976182074805928</v>
      </c>
      <c r="X25" s="178">
        <f t="shared" si="13"/>
        <v>0.88100580059100353</v>
      </c>
      <c r="Y25" s="178">
        <f t="shared" si="13"/>
        <v>0.90251873801638471</v>
      </c>
      <c r="Z25" s="178">
        <f t="shared" si="13"/>
        <v>0.45733578882750153</v>
      </c>
      <c r="AA25" s="178">
        <f t="shared" si="13"/>
        <v>0.62518888227482938</v>
      </c>
      <c r="AB25" s="178">
        <f t="shared" si="13"/>
        <v>0.81072763244669155</v>
      </c>
      <c r="AC25" s="178">
        <f t="shared" si="13"/>
        <v>0.63354009449806303</v>
      </c>
      <c r="AD25" s="178">
        <f t="shared" si="13"/>
        <v>0.43270099367660347</v>
      </c>
      <c r="AE25" s="178">
        <f t="shared" si="13"/>
        <v>0.76540011514104778</v>
      </c>
      <c r="AF25" s="178">
        <f t="shared" si="13"/>
        <v>0.85451217414805525</v>
      </c>
      <c r="AG25" s="178">
        <f t="shared" si="13"/>
        <v>0.68407310704960844</v>
      </c>
      <c r="AH25" s="178">
        <f t="shared" si="13"/>
        <v>0.61897465084716086</v>
      </c>
      <c r="AI25" s="178">
        <f t="shared" si="13"/>
        <v>1.25066181336863</v>
      </c>
      <c r="AJ25" s="178">
        <f t="shared" si="13"/>
        <v>1.2006130176092313</v>
      </c>
      <c r="AK25" s="178">
        <f t="shared" si="13"/>
        <v>1.0960176845883627</v>
      </c>
      <c r="AL25" s="178">
        <f t="shared" si="13"/>
        <v>0.9654608283704319</v>
      </c>
      <c r="AM25" s="178">
        <f t="shared" si="13"/>
        <v>1.4418651570714804</v>
      </c>
      <c r="AN25" s="178">
        <f t="shared" si="13"/>
        <v>1.1054571439317011</v>
      </c>
      <c r="AO25" s="178">
        <f t="shared" si="13"/>
        <v>1.5138009220362354</v>
      </c>
      <c r="AP25" s="178">
        <f t="shared" si="13"/>
        <v>1.3162230945089075</v>
      </c>
      <c r="AQ25" s="178">
        <f t="shared" si="13"/>
        <v>1.5987617615166674</v>
      </c>
      <c r="AR25" s="179">
        <f t="shared" si="13"/>
        <v>1.7299627669998041</v>
      </c>
    </row>
    <row r="26" spans="1:44" x14ac:dyDescent="0.25">
      <c r="A26" s="184" t="s">
        <v>20</v>
      </c>
      <c r="B26" s="80" t="s">
        <v>251</v>
      </c>
      <c r="C26" s="178">
        <f>C23/C24</f>
        <v>0.40644398462902753</v>
      </c>
      <c r="D26" s="178">
        <f t="shared" ref="D26:AR26" si="14">D23/D24</f>
        <v>0.60789294642893077</v>
      </c>
      <c r="E26" s="178">
        <f t="shared" si="14"/>
        <v>1.5670337878601892E-2</v>
      </c>
      <c r="F26" s="178">
        <f t="shared" si="14"/>
        <v>1.2343139271754782</v>
      </c>
      <c r="G26" s="178">
        <f t="shared" si="14"/>
        <v>0.7919500605608869</v>
      </c>
      <c r="H26" s="178">
        <f t="shared" si="14"/>
        <v>0.8934912598226763</v>
      </c>
      <c r="I26" s="178">
        <f t="shared" si="14"/>
        <v>0.69951338199513369</v>
      </c>
      <c r="J26" s="178">
        <f t="shared" si="14"/>
        <v>0.55592713879937106</v>
      </c>
      <c r="K26" s="178">
        <f t="shared" si="14"/>
        <v>0.7788161993769469</v>
      </c>
      <c r="L26" s="178">
        <f t="shared" si="14"/>
        <v>1.0652988755178536</v>
      </c>
      <c r="M26" s="178">
        <f t="shared" si="14"/>
        <v>0.96675068190449887</v>
      </c>
      <c r="N26" s="178">
        <f t="shared" si="14"/>
        <v>1.1402508551881414</v>
      </c>
      <c r="O26" s="178">
        <f t="shared" si="14"/>
        <v>0.75573095977831894</v>
      </c>
      <c r="P26" s="178">
        <f t="shared" si="14"/>
        <v>0.64493343365631184</v>
      </c>
      <c r="Q26" s="178">
        <f t="shared" si="14"/>
        <v>1.4190147982971821</v>
      </c>
      <c r="R26" s="178">
        <f t="shared" si="14"/>
        <v>0.78753289107956859</v>
      </c>
      <c r="S26" s="178">
        <f t="shared" si="14"/>
        <v>0.95173351461590749</v>
      </c>
      <c r="T26" s="178">
        <f t="shared" si="14"/>
        <v>0.90738423028785986</v>
      </c>
      <c r="U26" s="178">
        <f t="shared" si="14"/>
        <v>1.01547727431893</v>
      </c>
      <c r="V26" s="178">
        <f t="shared" si="14"/>
        <v>0.4604645166043505</v>
      </c>
      <c r="W26" s="178">
        <f t="shared" si="14"/>
        <v>1.1467889908256879</v>
      </c>
      <c r="X26" s="178">
        <f t="shared" si="14"/>
        <v>0.93028346284338392</v>
      </c>
      <c r="Y26" s="178">
        <f t="shared" si="14"/>
        <v>1.0240543838242984</v>
      </c>
      <c r="Z26" s="178">
        <f t="shared" si="14"/>
        <v>0.8650036274345666</v>
      </c>
      <c r="AA26" s="178">
        <f t="shared" si="14"/>
        <v>1.0760565959979853</v>
      </c>
      <c r="AB26" s="178">
        <f t="shared" si="14"/>
        <v>0.95259031288927964</v>
      </c>
      <c r="AC26" s="178">
        <f t="shared" si="14"/>
        <v>1.0076807667330991</v>
      </c>
      <c r="AD26" s="178">
        <f t="shared" si="14"/>
        <v>0.73909830007390998</v>
      </c>
      <c r="AE26" s="178">
        <f t="shared" si="14"/>
        <v>0.57570523891767411</v>
      </c>
      <c r="AF26" s="178">
        <f t="shared" si="14"/>
        <v>0.63880494336748472</v>
      </c>
      <c r="AG26" s="178">
        <f t="shared" si="14"/>
        <v>1.0232164279161668</v>
      </c>
      <c r="AH26" s="178">
        <f t="shared" si="14"/>
        <v>1.4009894487982137</v>
      </c>
      <c r="AI26" s="178">
        <f t="shared" si="14"/>
        <v>0.33090668431502313</v>
      </c>
      <c r="AJ26" s="178">
        <f t="shared" si="14"/>
        <v>0.48079812488731294</v>
      </c>
      <c r="AK26" s="178">
        <f t="shared" si="14"/>
        <v>0.31735956839098695</v>
      </c>
      <c r="AL26" s="178">
        <f t="shared" si="14"/>
        <v>0.2323724855985278</v>
      </c>
      <c r="AM26" s="178">
        <f t="shared" si="14"/>
        <v>0.42724392067504546</v>
      </c>
      <c r="AN26" s="178">
        <f t="shared" si="14"/>
        <v>0.2256572266726842</v>
      </c>
      <c r="AO26" s="178">
        <f t="shared" si="14"/>
        <v>0.35545789439669107</v>
      </c>
      <c r="AP26" s="178">
        <f t="shared" si="14"/>
        <v>0.38821550273907607</v>
      </c>
      <c r="AQ26" s="178">
        <f t="shared" si="14"/>
        <v>0.31480639406764843</v>
      </c>
      <c r="AR26" s="179">
        <f t="shared" si="14"/>
        <v>0.7838526357044876</v>
      </c>
    </row>
    <row r="27" spans="1:44" x14ac:dyDescent="0.25">
      <c r="A27" s="184" t="s">
        <v>21</v>
      </c>
      <c r="B27" s="80" t="s">
        <v>252</v>
      </c>
      <c r="C27" s="178">
        <f>C23*C24</f>
        <v>0.12562715677450847</v>
      </c>
      <c r="D27" s="178">
        <f t="shared" ref="D27:AR27" si="15">D23*D24</f>
        <v>1.5260070872776448</v>
      </c>
      <c r="E27" s="178">
        <f t="shared" si="15"/>
        <v>4.4768515135060374E-2</v>
      </c>
      <c r="F27" s="178">
        <f t="shared" si="15"/>
        <v>4.3748623761835645</v>
      </c>
      <c r="G27" s="178">
        <f t="shared" si="15"/>
        <v>5.4550612344906932</v>
      </c>
      <c r="H27" s="178">
        <f t="shared" si="15"/>
        <v>2.4695331494747346</v>
      </c>
      <c r="I27" s="178">
        <f t="shared" si="15"/>
        <v>1.5213589905006568</v>
      </c>
      <c r="J27" s="178">
        <f t="shared" si="15"/>
        <v>1.5965425018160155</v>
      </c>
      <c r="K27" s="178">
        <f t="shared" si="15"/>
        <v>1.7826209223416269</v>
      </c>
      <c r="L27" s="178">
        <f t="shared" si="15"/>
        <v>2.3252765665222048</v>
      </c>
      <c r="M27" s="178">
        <f t="shared" si="15"/>
        <v>3.1492988194315732</v>
      </c>
      <c r="N27" s="178">
        <f t="shared" si="15"/>
        <v>2.8454622528775246</v>
      </c>
      <c r="O27" s="178">
        <f t="shared" si="15"/>
        <v>2.607412847127887</v>
      </c>
      <c r="P27" s="178">
        <f t="shared" si="15"/>
        <v>1.8763413139656355</v>
      </c>
      <c r="Q27" s="178">
        <f t="shared" si="15"/>
        <v>2.7869156766528924</v>
      </c>
      <c r="R27" s="178">
        <f t="shared" si="15"/>
        <v>1.0166838936023248</v>
      </c>
      <c r="S27" s="178">
        <f t="shared" si="15"/>
        <v>1.2634643479521184</v>
      </c>
      <c r="T27" s="178">
        <f t="shared" si="15"/>
        <v>1.8262469078883652</v>
      </c>
      <c r="U27" s="178">
        <f t="shared" si="15"/>
        <v>3.5222069469909862</v>
      </c>
      <c r="V27" s="178">
        <f t="shared" si="15"/>
        <v>0.7362074787968611</v>
      </c>
      <c r="W27" s="178">
        <f t="shared" si="15"/>
        <v>1.2034328377368992</v>
      </c>
      <c r="X27" s="178">
        <f t="shared" si="15"/>
        <v>1.1985544401328945</v>
      </c>
      <c r="Y27" s="178">
        <f t="shared" si="15"/>
        <v>1.2572179300130752</v>
      </c>
      <c r="Z27" s="178">
        <f t="shared" si="15"/>
        <v>4.135685943712609</v>
      </c>
      <c r="AA27" s="178">
        <f t="shared" si="15"/>
        <v>2.7530406324669325</v>
      </c>
      <c r="AB27" s="178">
        <f t="shared" si="15"/>
        <v>1.449293050255426</v>
      </c>
      <c r="AC27" s="178">
        <f t="shared" si="15"/>
        <v>2.510584014989087</v>
      </c>
      <c r="AD27" s="178">
        <f t="shared" si="15"/>
        <v>3.9475388998795884</v>
      </c>
      <c r="AE27" s="178">
        <f t="shared" si="15"/>
        <v>0.98270493068097287</v>
      </c>
      <c r="AF27" s="178">
        <f t="shared" si="15"/>
        <v>0.87484629991293295</v>
      </c>
      <c r="AG27" s="178">
        <f t="shared" si="15"/>
        <v>2.1865653894673178</v>
      </c>
      <c r="AH27" s="178">
        <f t="shared" si="15"/>
        <v>3.6566983640693405</v>
      </c>
      <c r="AI27" s="178">
        <f t="shared" si="15"/>
        <v>0.21155620150280158</v>
      </c>
      <c r="AJ27" s="178">
        <f t="shared" si="15"/>
        <v>0.33354671633203126</v>
      </c>
      <c r="AK27" s="178">
        <f t="shared" si="15"/>
        <v>0.26419005997396827</v>
      </c>
      <c r="AL27" s="178">
        <f t="shared" si="15"/>
        <v>0.24929604452813428</v>
      </c>
      <c r="AM27" s="178">
        <f t="shared" si="15"/>
        <v>0.20550698960656258</v>
      </c>
      <c r="AN27" s="178">
        <f t="shared" si="15"/>
        <v>0.18465685097838513</v>
      </c>
      <c r="AO27" s="178">
        <f t="shared" si="15"/>
        <v>0.15511386990572557</v>
      </c>
      <c r="AP27" s="178">
        <f t="shared" si="15"/>
        <v>0.22408555443777639</v>
      </c>
      <c r="AQ27" s="178">
        <f t="shared" si="15"/>
        <v>0.12316180352464054</v>
      </c>
      <c r="AR27" s="179">
        <f t="shared" si="15"/>
        <v>0.26191532523385552</v>
      </c>
    </row>
    <row r="28" spans="1:44" x14ac:dyDescent="0.25">
      <c r="A28" s="184" t="s">
        <v>22</v>
      </c>
      <c r="B28" s="80" t="s">
        <v>253</v>
      </c>
      <c r="C28" s="178">
        <f>C13/(2*C6)</f>
        <v>0.8993496896245935</v>
      </c>
      <c r="D28" s="178">
        <f t="shared" ref="D28:AR28" si="16">D13/(2*D6)</f>
        <v>0.31557695481865866</v>
      </c>
      <c r="E28" s="178">
        <f t="shared" si="16"/>
        <v>0.29581680330330723</v>
      </c>
      <c r="F28" s="178">
        <f t="shared" si="16"/>
        <v>0.26558321333059043</v>
      </c>
      <c r="G28" s="178">
        <f t="shared" si="16"/>
        <v>0.19051057486257336</v>
      </c>
      <c r="H28" s="178">
        <f t="shared" si="16"/>
        <v>0.30075144905954315</v>
      </c>
      <c r="I28" s="178">
        <f t="shared" si="16"/>
        <v>0.33904095701540954</v>
      </c>
      <c r="J28" s="178">
        <f t="shared" si="16"/>
        <v>0.2950452993754506</v>
      </c>
      <c r="K28" s="178">
        <f t="shared" si="16"/>
        <v>0.33048974860537561</v>
      </c>
      <c r="L28" s="178">
        <f t="shared" si="16"/>
        <v>0.33842967054645889</v>
      </c>
      <c r="M28" s="178">
        <f t="shared" si="16"/>
        <v>0.27702586058074097</v>
      </c>
      <c r="N28" s="178">
        <f t="shared" si="16"/>
        <v>0.31651463321930828</v>
      </c>
      <c r="O28" s="178">
        <f t="shared" si="16"/>
        <v>0.26918367061326171</v>
      </c>
      <c r="P28" s="178">
        <f t="shared" si="16"/>
        <v>0.29313760115473791</v>
      </c>
      <c r="Q28" s="178">
        <f t="shared" si="16"/>
        <v>0.35678086357186301</v>
      </c>
      <c r="R28" s="178">
        <f t="shared" si="16"/>
        <v>0.44005948189600858</v>
      </c>
      <c r="S28" s="178">
        <f t="shared" si="16"/>
        <v>0.43395649218218896</v>
      </c>
      <c r="T28" s="178">
        <f t="shared" si="16"/>
        <v>0.35244055068836044</v>
      </c>
      <c r="U28" s="178">
        <f t="shared" si="16"/>
        <v>0.26847118145528398</v>
      </c>
      <c r="V28" s="178">
        <f t="shared" si="16"/>
        <v>0.39542850827915205</v>
      </c>
      <c r="W28" s="178">
        <f t="shared" si="16"/>
        <v>0.488091037402964</v>
      </c>
      <c r="X28" s="178">
        <f t="shared" si="16"/>
        <v>0.44050290029550176</v>
      </c>
      <c r="Y28" s="178">
        <f t="shared" si="16"/>
        <v>0.45125936900819241</v>
      </c>
      <c r="Z28" s="178">
        <f t="shared" si="16"/>
        <v>0.22866789441375077</v>
      </c>
      <c r="AA28" s="178">
        <f t="shared" si="16"/>
        <v>0.31259444113741475</v>
      </c>
      <c r="AB28" s="178">
        <f t="shared" si="16"/>
        <v>0.40536381622334577</v>
      </c>
      <c r="AC28" s="178">
        <f t="shared" si="16"/>
        <v>0.31677004724903152</v>
      </c>
      <c r="AD28" s="178">
        <f t="shared" si="16"/>
        <v>0.21635049683830174</v>
      </c>
      <c r="AE28" s="178">
        <f t="shared" si="16"/>
        <v>0.38270005757052389</v>
      </c>
      <c r="AF28" s="178">
        <f t="shared" si="16"/>
        <v>0.42725608707402762</v>
      </c>
      <c r="AG28" s="178">
        <f t="shared" si="16"/>
        <v>0.34203655352480422</v>
      </c>
      <c r="AH28" s="178">
        <f t="shared" si="16"/>
        <v>0.30948732542358037</v>
      </c>
      <c r="AI28" s="178">
        <f t="shared" si="16"/>
        <v>0.62533090668431512</v>
      </c>
      <c r="AJ28" s="178">
        <f t="shared" si="16"/>
        <v>0.60030650880461567</v>
      </c>
      <c r="AK28" s="178">
        <f t="shared" si="16"/>
        <v>0.54800884229418134</v>
      </c>
      <c r="AL28" s="178">
        <f t="shared" si="16"/>
        <v>0.48273041418521595</v>
      </c>
      <c r="AM28" s="178">
        <f t="shared" si="16"/>
        <v>0.72093257853574011</v>
      </c>
      <c r="AN28" s="178">
        <f t="shared" si="16"/>
        <v>0.55272857196585057</v>
      </c>
      <c r="AO28" s="178">
        <f t="shared" si="16"/>
        <v>0.7569004610181177</v>
      </c>
      <c r="AP28" s="178">
        <f t="shared" si="16"/>
        <v>0.65811154725445364</v>
      </c>
      <c r="AQ28" s="178">
        <f t="shared" si="16"/>
        <v>0.79938088075833369</v>
      </c>
      <c r="AR28" s="179">
        <f t="shared" si="16"/>
        <v>0.86498138349990195</v>
      </c>
    </row>
    <row r="29" spans="1:44" x14ac:dyDescent="0.25">
      <c r="A29" s="232" t="s">
        <v>345</v>
      </c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4"/>
    </row>
    <row r="30" spans="1:44" x14ac:dyDescent="0.25">
      <c r="A30" s="87" t="s">
        <v>255</v>
      </c>
      <c r="B30" s="88" t="s">
        <v>256</v>
      </c>
      <c r="C30" s="178">
        <v>567</v>
      </c>
      <c r="D30" s="178">
        <v>124</v>
      </c>
      <c r="E30" s="178">
        <v>53</v>
      </c>
      <c r="F30" s="178">
        <v>1405</v>
      </c>
      <c r="G30" s="178">
        <v>917</v>
      </c>
      <c r="H30" s="178">
        <v>710</v>
      </c>
      <c r="I30" s="178">
        <v>1533</v>
      </c>
      <c r="J30" s="178">
        <v>692</v>
      </c>
      <c r="K30" s="178">
        <v>934</v>
      </c>
      <c r="L30" s="178">
        <v>653</v>
      </c>
      <c r="M30" s="178">
        <v>832</v>
      </c>
      <c r="N30" s="178">
        <v>1921</v>
      </c>
      <c r="O30" s="178">
        <v>983</v>
      </c>
      <c r="P30" s="178">
        <v>610</v>
      </c>
      <c r="Q30" s="178">
        <v>824</v>
      </c>
      <c r="R30" s="178">
        <v>1909</v>
      </c>
      <c r="S30" s="178">
        <v>1777</v>
      </c>
      <c r="T30" s="178">
        <v>662</v>
      </c>
      <c r="U30" s="178">
        <v>582</v>
      </c>
      <c r="V30" s="178">
        <v>1123</v>
      </c>
      <c r="W30" s="178">
        <v>1899</v>
      </c>
      <c r="X30" s="178">
        <v>1834</v>
      </c>
      <c r="Y30" s="178">
        <v>425</v>
      </c>
      <c r="Z30" s="178">
        <v>814</v>
      </c>
      <c r="AA30" s="178">
        <v>427</v>
      </c>
      <c r="AB30" s="178">
        <v>1794</v>
      </c>
      <c r="AC30" s="178">
        <v>120</v>
      </c>
      <c r="AD30" s="178">
        <v>603</v>
      </c>
      <c r="AE30" s="178">
        <v>503</v>
      </c>
      <c r="AF30" s="178">
        <v>844</v>
      </c>
      <c r="AG30" s="178">
        <v>1222</v>
      </c>
      <c r="AH30" s="178">
        <v>1334</v>
      </c>
      <c r="AI30" s="178">
        <v>2489</v>
      </c>
      <c r="AJ30" s="178">
        <v>970</v>
      </c>
      <c r="AK30" s="178">
        <v>275</v>
      </c>
      <c r="AL30" s="178">
        <v>206</v>
      </c>
      <c r="AM30" s="178">
        <v>265</v>
      </c>
      <c r="AN30" s="178">
        <v>2067</v>
      </c>
      <c r="AO30" s="178">
        <v>92</v>
      </c>
      <c r="AP30" s="178">
        <v>999</v>
      </c>
      <c r="AQ30" s="178">
        <v>1666</v>
      </c>
      <c r="AR30" s="179">
        <v>2835</v>
      </c>
    </row>
    <row r="31" spans="1:44" x14ac:dyDescent="0.25">
      <c r="A31" s="87" t="s">
        <v>257</v>
      </c>
      <c r="B31" s="88" t="s">
        <v>258</v>
      </c>
      <c r="C31" s="178">
        <v>2210</v>
      </c>
      <c r="D31" s="178">
        <v>2493</v>
      </c>
      <c r="E31" s="178">
        <v>801</v>
      </c>
      <c r="F31" s="178">
        <v>1597</v>
      </c>
      <c r="G31" s="178">
        <v>2833</v>
      </c>
      <c r="H31" s="178">
        <v>3082</v>
      </c>
      <c r="I31" s="178">
        <v>3759</v>
      </c>
      <c r="J31" s="178">
        <v>3162</v>
      </c>
      <c r="K31" s="178">
        <v>2346</v>
      </c>
      <c r="L31" s="178">
        <v>2990</v>
      </c>
      <c r="M31" s="178">
        <v>2238</v>
      </c>
      <c r="N31" s="178">
        <v>3131</v>
      </c>
      <c r="O31" s="178">
        <v>2355</v>
      </c>
      <c r="P31" s="178">
        <v>2014</v>
      </c>
      <c r="Q31" s="178">
        <v>1703</v>
      </c>
      <c r="R31" s="178">
        <v>3487</v>
      </c>
      <c r="S31" s="178">
        <v>3217</v>
      </c>
      <c r="T31" s="178">
        <v>2405</v>
      </c>
      <c r="U31" s="178">
        <v>759</v>
      </c>
      <c r="V31" s="178">
        <v>2410</v>
      </c>
      <c r="W31" s="178">
        <v>2662</v>
      </c>
      <c r="X31" s="178">
        <v>2830</v>
      </c>
      <c r="Y31" s="178">
        <v>2594</v>
      </c>
      <c r="Z31" s="178">
        <v>2582</v>
      </c>
      <c r="AA31" s="178">
        <v>2357</v>
      </c>
      <c r="AB31" s="178">
        <v>2753</v>
      </c>
      <c r="AC31" s="178">
        <v>654</v>
      </c>
      <c r="AD31" s="178">
        <v>1990</v>
      </c>
      <c r="AE31" s="178">
        <v>1005</v>
      </c>
      <c r="AF31" s="178">
        <v>2608</v>
      </c>
      <c r="AG31" s="178">
        <v>2752</v>
      </c>
      <c r="AH31" s="178">
        <v>2455</v>
      </c>
      <c r="AI31" s="178">
        <v>3440</v>
      </c>
      <c r="AJ31" s="178">
        <v>1933</v>
      </c>
      <c r="AK31" s="178">
        <v>2351</v>
      </c>
      <c r="AL31" s="178">
        <v>2456</v>
      </c>
      <c r="AM31" s="178">
        <v>2389</v>
      </c>
      <c r="AN31" s="178">
        <v>4037</v>
      </c>
      <c r="AO31" s="178">
        <v>3534</v>
      </c>
      <c r="AP31" s="178">
        <v>2575</v>
      </c>
      <c r="AQ31" s="178">
        <v>3699</v>
      </c>
      <c r="AR31" s="179">
        <v>3398</v>
      </c>
    </row>
    <row r="32" spans="1:44" x14ac:dyDescent="0.25">
      <c r="A32" s="59" t="s">
        <v>259</v>
      </c>
      <c r="B32" s="80"/>
      <c r="C32" s="178">
        <f t="shared" ref="C32:AR32" si="17">(C31-C30)/1000</f>
        <v>1.643</v>
      </c>
      <c r="D32" s="178">
        <f t="shared" si="17"/>
        <v>2.3690000000000002</v>
      </c>
      <c r="E32" s="178">
        <f t="shared" si="17"/>
        <v>0.748</v>
      </c>
      <c r="F32" s="178">
        <f t="shared" si="17"/>
        <v>0.192</v>
      </c>
      <c r="G32" s="178">
        <f t="shared" si="17"/>
        <v>1.9159999999999999</v>
      </c>
      <c r="H32" s="178">
        <f t="shared" si="17"/>
        <v>2.3719999999999999</v>
      </c>
      <c r="I32" s="178">
        <f t="shared" si="17"/>
        <v>2.226</v>
      </c>
      <c r="J32" s="178">
        <f t="shared" si="17"/>
        <v>2.4700000000000002</v>
      </c>
      <c r="K32" s="178">
        <f t="shared" si="17"/>
        <v>1.4119999999999999</v>
      </c>
      <c r="L32" s="178">
        <f t="shared" si="17"/>
        <v>2.3370000000000002</v>
      </c>
      <c r="M32" s="178">
        <f t="shared" si="17"/>
        <v>1.4059999999999999</v>
      </c>
      <c r="N32" s="178">
        <f t="shared" si="17"/>
        <v>1.21</v>
      </c>
      <c r="O32" s="178">
        <f t="shared" si="17"/>
        <v>1.3720000000000001</v>
      </c>
      <c r="P32" s="178">
        <f t="shared" si="17"/>
        <v>1.4039999999999999</v>
      </c>
      <c r="Q32" s="178">
        <f t="shared" si="17"/>
        <v>0.879</v>
      </c>
      <c r="R32" s="178">
        <f t="shared" si="17"/>
        <v>1.5780000000000001</v>
      </c>
      <c r="S32" s="178">
        <f t="shared" si="17"/>
        <v>1.44</v>
      </c>
      <c r="T32" s="178">
        <f t="shared" si="17"/>
        <v>1.7430000000000001</v>
      </c>
      <c r="U32" s="178">
        <f t="shared" si="17"/>
        <v>0.17699999999999999</v>
      </c>
      <c r="V32" s="178">
        <f t="shared" si="17"/>
        <v>1.2869999999999999</v>
      </c>
      <c r="W32" s="178">
        <f t="shared" si="17"/>
        <v>0.76300000000000001</v>
      </c>
      <c r="X32" s="178">
        <f t="shared" si="17"/>
        <v>0.996</v>
      </c>
      <c r="Y32" s="178">
        <f t="shared" si="17"/>
        <v>2.169</v>
      </c>
      <c r="Z32" s="178">
        <f t="shared" si="17"/>
        <v>1.768</v>
      </c>
      <c r="AA32" s="178">
        <f t="shared" si="17"/>
        <v>1.93</v>
      </c>
      <c r="AB32" s="178">
        <f t="shared" si="17"/>
        <v>0.95899999999999996</v>
      </c>
      <c r="AC32" s="178">
        <f t="shared" si="17"/>
        <v>0.53400000000000003</v>
      </c>
      <c r="AD32" s="178">
        <f t="shared" si="17"/>
        <v>1.387</v>
      </c>
      <c r="AE32" s="178">
        <f t="shared" si="17"/>
        <v>0.502</v>
      </c>
      <c r="AF32" s="178">
        <f t="shared" si="17"/>
        <v>1.764</v>
      </c>
      <c r="AG32" s="178">
        <f t="shared" si="17"/>
        <v>1.53</v>
      </c>
      <c r="AH32" s="178">
        <f t="shared" si="17"/>
        <v>1.121</v>
      </c>
      <c r="AI32" s="178">
        <f t="shared" si="17"/>
        <v>0.95099999999999996</v>
      </c>
      <c r="AJ32" s="178">
        <f t="shared" si="17"/>
        <v>0.96299999999999997</v>
      </c>
      <c r="AK32" s="178">
        <f t="shared" si="17"/>
        <v>2.0760000000000001</v>
      </c>
      <c r="AL32" s="178">
        <f t="shared" si="17"/>
        <v>2.25</v>
      </c>
      <c r="AM32" s="178">
        <f t="shared" si="17"/>
        <v>2.1240000000000001</v>
      </c>
      <c r="AN32" s="178">
        <f t="shared" si="17"/>
        <v>1.97</v>
      </c>
      <c r="AO32" s="178">
        <f t="shared" si="17"/>
        <v>3.4420000000000002</v>
      </c>
      <c r="AP32" s="178">
        <f t="shared" si="17"/>
        <v>1.5760000000000001</v>
      </c>
      <c r="AQ32" s="178">
        <f t="shared" si="17"/>
        <v>2.0329999999999999</v>
      </c>
      <c r="AR32" s="179">
        <f t="shared" si="17"/>
        <v>0.56299999999999994</v>
      </c>
    </row>
    <row r="33" spans="1:44" x14ac:dyDescent="0.25">
      <c r="A33" s="90" t="s">
        <v>23</v>
      </c>
      <c r="B33" s="81" t="s">
        <v>75</v>
      </c>
      <c r="C33" s="178">
        <v>22.925000000000001</v>
      </c>
      <c r="D33" s="178">
        <v>24.951000000000001</v>
      </c>
      <c r="E33" s="178">
        <v>13.865</v>
      </c>
      <c r="F33" s="178">
        <v>11.996</v>
      </c>
      <c r="G33" s="178">
        <v>25.62</v>
      </c>
      <c r="H33" s="178">
        <v>25.4</v>
      </c>
      <c r="I33" s="178">
        <v>31.207999999999998</v>
      </c>
      <c r="J33" s="178">
        <v>23.64</v>
      </c>
      <c r="K33" s="178">
        <v>26.32</v>
      </c>
      <c r="L33" s="178">
        <v>32.57</v>
      </c>
      <c r="M33" s="178">
        <v>21.027000000000001</v>
      </c>
      <c r="N33" s="178">
        <v>25.52</v>
      </c>
      <c r="O33" s="178">
        <v>18.969000000000001</v>
      </c>
      <c r="P33" s="178">
        <v>18.98</v>
      </c>
      <c r="Q33" s="178">
        <v>28.14</v>
      </c>
      <c r="R33" s="178">
        <v>28.471</v>
      </c>
      <c r="S33" s="178">
        <v>27.526</v>
      </c>
      <c r="T33" s="178">
        <v>28.294</v>
      </c>
      <c r="U33" s="178">
        <v>13.574</v>
      </c>
      <c r="V33" s="178">
        <v>16.745000000000001</v>
      </c>
      <c r="W33" s="178">
        <v>24.431999999999999</v>
      </c>
      <c r="X33" s="178">
        <v>25.847999999999999</v>
      </c>
      <c r="Y33" s="178">
        <v>23.039000000000001</v>
      </c>
      <c r="Z33" s="178">
        <v>17.562000000000001</v>
      </c>
      <c r="AA33" s="178">
        <v>31.071000000000002</v>
      </c>
      <c r="AB33" s="178">
        <v>20.03</v>
      </c>
      <c r="AC33" s="178">
        <v>15.462999999999999</v>
      </c>
      <c r="AD33" s="178">
        <v>16.097000000000001</v>
      </c>
      <c r="AE33" s="178">
        <v>10.477</v>
      </c>
      <c r="AF33" s="178">
        <v>26.36</v>
      </c>
      <c r="AG33" s="178">
        <v>29.82</v>
      </c>
      <c r="AH33" s="178">
        <v>20.225999999999999</v>
      </c>
      <c r="AI33" s="178">
        <v>16.236000000000001</v>
      </c>
      <c r="AJ33" s="178">
        <v>16.728000000000002</v>
      </c>
      <c r="AK33" s="178">
        <v>16.989999999999998</v>
      </c>
      <c r="AL33" s="178">
        <v>10.845000000000001</v>
      </c>
      <c r="AM33" s="178">
        <v>18.809000000000001</v>
      </c>
      <c r="AN33" s="178">
        <v>15.25</v>
      </c>
      <c r="AO33" s="178">
        <v>24.74</v>
      </c>
      <c r="AP33" s="178">
        <v>25.196000000000002</v>
      </c>
      <c r="AQ33" s="178">
        <v>25.22</v>
      </c>
      <c r="AR33" s="179">
        <v>17.085999999999999</v>
      </c>
    </row>
    <row r="34" spans="1:44" x14ac:dyDescent="0.25">
      <c r="A34" s="90" t="s">
        <v>25</v>
      </c>
      <c r="B34" s="81" t="s">
        <v>261</v>
      </c>
      <c r="C34" s="178">
        <f t="shared" ref="C34:AR34" si="18">C32/C6</f>
        <v>6.070795152231747E-2</v>
      </c>
      <c r="D34" s="178">
        <f t="shared" si="18"/>
        <v>9.5370754310605127E-3</v>
      </c>
      <c r="E34" s="178">
        <f t="shared" si="18"/>
        <v>1.9535687888657025E-3</v>
      </c>
      <c r="F34" s="178">
        <f t="shared" si="18"/>
        <v>1.3166015223205102E-2</v>
      </c>
      <c r="G34" s="178">
        <f t="shared" si="18"/>
        <v>8.9257430354979961E-2</v>
      </c>
      <c r="H34" s="178">
        <f t="shared" si="18"/>
        <v>5.4342596623061235E-2</v>
      </c>
      <c r="I34" s="178">
        <f t="shared" si="18"/>
        <v>2.2566909975669101E-2</v>
      </c>
      <c r="J34" s="178">
        <f t="shared" si="18"/>
        <v>2.145531301303823E-2</v>
      </c>
      <c r="K34" s="178">
        <f t="shared" si="18"/>
        <v>2.5574150546982536E-2</v>
      </c>
      <c r="L34" s="178">
        <f t="shared" si="18"/>
        <v>9.2207536003156454E-2</v>
      </c>
      <c r="M34" s="178">
        <f t="shared" si="18"/>
        <v>4.8544694955633044E-2</v>
      </c>
      <c r="N34" s="178">
        <f t="shared" si="18"/>
        <v>0.11497529456480426</v>
      </c>
      <c r="O34" s="178">
        <f t="shared" si="18"/>
        <v>9.6005821927393868E-3</v>
      </c>
      <c r="P34" s="178">
        <f t="shared" si="18"/>
        <v>2.1559203353653852E-2</v>
      </c>
      <c r="Q34" s="178">
        <f t="shared" si="18"/>
        <v>8.9093857693087378E-2</v>
      </c>
      <c r="R34" s="178">
        <f t="shared" si="18"/>
        <v>1.4620316495571287E-2</v>
      </c>
      <c r="S34" s="178">
        <f t="shared" si="18"/>
        <v>9.7892590074779059E-2</v>
      </c>
      <c r="T34" s="178">
        <f t="shared" si="18"/>
        <v>5.4536921151439301E-2</v>
      </c>
      <c r="U34" s="178">
        <f t="shared" si="18"/>
        <v>6.1979130191189852E-3</v>
      </c>
      <c r="V34" s="178">
        <f t="shared" si="18"/>
        <v>2.3704713314791962E-2</v>
      </c>
      <c r="W34" s="178">
        <f t="shared" si="18"/>
        <v>3.3653846153846152E-2</v>
      </c>
      <c r="X34" s="178">
        <f t="shared" si="18"/>
        <v>2.7251833205647367E-2</v>
      </c>
      <c r="Y34" s="178">
        <f t="shared" si="18"/>
        <v>4.7259020393934113E-2</v>
      </c>
      <c r="Z34" s="178">
        <f t="shared" si="18"/>
        <v>4.933311010659077E-2</v>
      </c>
      <c r="AA34" s="178">
        <f t="shared" si="18"/>
        <v>4.4187004899491733E-2</v>
      </c>
      <c r="AB34" s="178">
        <f t="shared" si="18"/>
        <v>7.027185462006301E-2</v>
      </c>
      <c r="AC34" s="178">
        <f t="shared" si="18"/>
        <v>3.9859372550775912E-3</v>
      </c>
      <c r="AD34" s="178">
        <f t="shared" si="18"/>
        <v>3.7967753414907886E-2</v>
      </c>
      <c r="AE34" s="178">
        <f t="shared" si="18"/>
        <v>4.8167338322778731E-2</v>
      </c>
      <c r="AF34" s="178">
        <f t="shared" si="18"/>
        <v>2.1670229232696986E-2</v>
      </c>
      <c r="AG34" s="178">
        <f t="shared" si="18"/>
        <v>5.3983487403852941E-2</v>
      </c>
      <c r="AH34" s="178">
        <f t="shared" si="18"/>
        <v>4.9078411628212422E-2</v>
      </c>
      <c r="AI34" s="178">
        <f t="shared" si="18"/>
        <v>7.8673064195896758E-2</v>
      </c>
      <c r="AJ34" s="178">
        <f t="shared" si="18"/>
        <v>5.7876074283310298E-2</v>
      </c>
      <c r="AK34" s="178">
        <f t="shared" si="18"/>
        <v>2.2718567723437551E-2</v>
      </c>
      <c r="AL34" s="178">
        <f t="shared" si="18"/>
        <v>4.2164362306184484E-3</v>
      </c>
      <c r="AM34" s="178">
        <f t="shared" si="18"/>
        <v>2.5207391319827681E-2</v>
      </c>
      <c r="AN34" s="178">
        <f t="shared" si="18"/>
        <v>7.4090789424197973E-2</v>
      </c>
      <c r="AO34" s="178">
        <f t="shared" si="18"/>
        <v>9.2688338826773537E-3</v>
      </c>
      <c r="AP34" s="178">
        <f t="shared" si="18"/>
        <v>6.7980848035198216E-2</v>
      </c>
      <c r="AQ34" s="178">
        <f t="shared" si="18"/>
        <v>7.1111266571058804E-2</v>
      </c>
      <c r="AR34" s="179">
        <f t="shared" si="18"/>
        <v>0.11032725847540661</v>
      </c>
    </row>
    <row r="35" spans="1:44" x14ac:dyDescent="0.25">
      <c r="A35" s="59" t="s">
        <v>26</v>
      </c>
      <c r="B35" s="80" t="s">
        <v>262</v>
      </c>
      <c r="C35" s="178">
        <f>C24*(C32)</f>
        <v>0.91343779786359891</v>
      </c>
      <c r="D35" s="178">
        <f t="shared" ref="D35:AR35" si="19">D24*(D32)</f>
        <v>3.7534426450139695</v>
      </c>
      <c r="E35" s="178">
        <f t="shared" si="19"/>
        <v>1.2642959961153049</v>
      </c>
      <c r="F35" s="178">
        <f t="shared" si="19"/>
        <v>0.36146862896979087</v>
      </c>
      <c r="G35" s="178">
        <f t="shared" si="19"/>
        <v>5.0285922484411296</v>
      </c>
      <c r="H35" s="178">
        <f t="shared" si="19"/>
        <v>3.9434556465435158</v>
      </c>
      <c r="I35" s="178">
        <f t="shared" si="19"/>
        <v>3.2827892234548339</v>
      </c>
      <c r="J35" s="178">
        <f t="shared" si="19"/>
        <v>4.1857979185373821</v>
      </c>
      <c r="K35" s="178">
        <f t="shared" si="19"/>
        <v>2.1362235983997371</v>
      </c>
      <c r="L35" s="178">
        <f t="shared" si="19"/>
        <v>3.4527114543864763</v>
      </c>
      <c r="M35" s="178">
        <f t="shared" si="19"/>
        <v>2.5376692216613694</v>
      </c>
      <c r="N35" s="178">
        <f t="shared" si="19"/>
        <v>1.9114440108075652</v>
      </c>
      <c r="O35" s="178">
        <f t="shared" si="19"/>
        <v>2.5484458193067057</v>
      </c>
      <c r="P35" s="178">
        <f t="shared" si="19"/>
        <v>2.3947797799895234</v>
      </c>
      <c r="Q35" s="178">
        <f t="shared" si="19"/>
        <v>1.2318485795454546</v>
      </c>
      <c r="R35" s="178">
        <f t="shared" si="19"/>
        <v>1.7929394376427741</v>
      </c>
      <c r="S35" s="178">
        <f t="shared" si="19"/>
        <v>1.6591525025456255</v>
      </c>
      <c r="T35" s="178">
        <f t="shared" si="19"/>
        <v>2.472757457386364</v>
      </c>
      <c r="U35" s="178">
        <f t="shared" si="19"/>
        <v>0.32964431981218206</v>
      </c>
      <c r="V35" s="178">
        <f t="shared" si="19"/>
        <v>1.6273485257813589</v>
      </c>
      <c r="W35" s="178">
        <f t="shared" si="19"/>
        <v>0.78161648292065788</v>
      </c>
      <c r="X35" s="178">
        <f t="shared" si="19"/>
        <v>1.1305260411814033</v>
      </c>
      <c r="Y35" s="178">
        <f t="shared" si="19"/>
        <v>2.4032742021148183</v>
      </c>
      <c r="Z35" s="178">
        <f t="shared" si="19"/>
        <v>3.8658684563758388</v>
      </c>
      <c r="AA35" s="178">
        <f t="shared" si="19"/>
        <v>3.0870670524041453</v>
      </c>
      <c r="AB35" s="178">
        <f t="shared" si="19"/>
        <v>1.1828880151843819</v>
      </c>
      <c r="AC35" s="178">
        <f t="shared" si="19"/>
        <v>0.84288272303124556</v>
      </c>
      <c r="AD35" s="178">
        <f t="shared" si="19"/>
        <v>3.2054467640918576</v>
      </c>
      <c r="AE35" s="178">
        <f t="shared" si="19"/>
        <v>0.65586611508085746</v>
      </c>
      <c r="AF35" s="178">
        <f t="shared" si="19"/>
        <v>2.0643357150045287</v>
      </c>
      <c r="AG35" s="178">
        <f t="shared" si="19"/>
        <v>2.2366030534351142</v>
      </c>
      <c r="AH35" s="178">
        <f t="shared" si="19"/>
        <v>1.8110596265384071</v>
      </c>
      <c r="AI35" s="178">
        <f t="shared" si="19"/>
        <v>0.76039740706442649</v>
      </c>
      <c r="AJ35" s="178">
        <f t="shared" si="19"/>
        <v>0.80209025379186061</v>
      </c>
      <c r="AK35" s="178">
        <f t="shared" si="19"/>
        <v>1.8941300210677665</v>
      </c>
      <c r="AL35" s="178">
        <f t="shared" si="19"/>
        <v>2.3304933083589705</v>
      </c>
      <c r="AM35" s="178">
        <f t="shared" si="19"/>
        <v>1.4730919806079361</v>
      </c>
      <c r="AN35" s="178">
        <f t="shared" si="19"/>
        <v>1.7820681794985198</v>
      </c>
      <c r="AO35" s="178">
        <f t="shared" si="19"/>
        <v>2.2737467984694555</v>
      </c>
      <c r="AP35" s="178">
        <f t="shared" si="19"/>
        <v>1.1973654060431278</v>
      </c>
      <c r="AQ35" s="178">
        <f t="shared" si="19"/>
        <v>1.2716090970748462</v>
      </c>
      <c r="AR35" s="179">
        <f t="shared" si="19"/>
        <v>0.32544053013140006</v>
      </c>
    </row>
    <row r="36" spans="1:44" ht="15.75" thickBot="1" x14ac:dyDescent="0.3">
      <c r="A36" s="185" t="s">
        <v>27</v>
      </c>
      <c r="B36" s="186"/>
      <c r="C36" s="187">
        <f>C33/SQRT(C13)</f>
        <v>3.2857465424165735</v>
      </c>
      <c r="D36" s="187">
        <f>D33/SQRT(D13)</f>
        <v>1.9927159466918709</v>
      </c>
      <c r="E36" s="187">
        <f t="shared" ref="E36:AR36" si="20">E33/SQRT(E13)</f>
        <v>0.92120653765212868</v>
      </c>
      <c r="F36" s="187">
        <f t="shared" si="20"/>
        <v>4.3102028602028941</v>
      </c>
      <c r="G36" s="187">
        <f t="shared" si="20"/>
        <v>8.9583705267304303</v>
      </c>
      <c r="H36" s="187">
        <f t="shared" si="20"/>
        <v>4.9571002882682293</v>
      </c>
      <c r="I36" s="187">
        <f t="shared" si="20"/>
        <v>3.8159117742708526</v>
      </c>
      <c r="J36" s="187">
        <f t="shared" si="20"/>
        <v>2.868184438784755</v>
      </c>
      <c r="K36" s="187">
        <f t="shared" si="20"/>
        <v>4.3568755116776101</v>
      </c>
      <c r="L36" s="187">
        <f t="shared" si="20"/>
        <v>7.8636178054251147</v>
      </c>
      <c r="M36" s="187">
        <f t="shared" si="20"/>
        <v>5.2490461169062774</v>
      </c>
      <c r="N36" s="187">
        <f t="shared" si="20"/>
        <v>9.8873146654643165</v>
      </c>
      <c r="O36" s="187">
        <f t="shared" si="20"/>
        <v>2.1626030571492114</v>
      </c>
      <c r="P36" s="187">
        <f t="shared" si="20"/>
        <v>3.0716960982254293</v>
      </c>
      <c r="Q36" s="187">
        <f t="shared" si="20"/>
        <v>10.605661545522835</v>
      </c>
      <c r="R36" s="187">
        <f t="shared" si="20"/>
        <v>2.9211705902786056</v>
      </c>
      <c r="S36" s="187">
        <f t="shared" si="20"/>
        <v>7.7036878374896336</v>
      </c>
      <c r="T36" s="187">
        <f t="shared" si="20"/>
        <v>5.9611909089171791</v>
      </c>
      <c r="U36" s="187">
        <f t="shared" si="20"/>
        <v>3.4664114886033621</v>
      </c>
      <c r="V36" s="187">
        <f t="shared" si="20"/>
        <v>2.5554315126138265</v>
      </c>
      <c r="W36" s="187">
        <f t="shared" si="20"/>
        <v>5.1933631129468534</v>
      </c>
      <c r="X36" s="187">
        <f t="shared" si="20"/>
        <v>4.5551822023983286</v>
      </c>
      <c r="Y36" s="187">
        <f t="shared" si="20"/>
        <v>3.579712041280517</v>
      </c>
      <c r="Z36" s="187">
        <f t="shared" si="20"/>
        <v>4.3379495413509472</v>
      </c>
      <c r="AA36" s="187">
        <f t="shared" si="20"/>
        <v>5.9459086933841458</v>
      </c>
      <c r="AB36" s="187">
        <f t="shared" si="20"/>
        <v>6.0217797339437737</v>
      </c>
      <c r="AC36" s="187">
        <f t="shared" si="20"/>
        <v>1.6784225425948751</v>
      </c>
      <c r="AD36" s="187">
        <f t="shared" si="20"/>
        <v>4.0487430676271163</v>
      </c>
      <c r="AE36" s="187">
        <f t="shared" si="20"/>
        <v>3.7095151394607395</v>
      </c>
      <c r="AF36" s="187">
        <f t="shared" si="20"/>
        <v>3.1605942160730645</v>
      </c>
      <c r="AG36" s="187">
        <f t="shared" si="20"/>
        <v>6.7723771165940407</v>
      </c>
      <c r="AH36" s="187">
        <f t="shared" si="20"/>
        <v>5.3791792221993262</v>
      </c>
      <c r="AI36" s="187">
        <f t="shared" si="20"/>
        <v>4.1757248313847004</v>
      </c>
      <c r="AJ36" s="187">
        <f t="shared" si="20"/>
        <v>3.7426471539375323</v>
      </c>
      <c r="AK36" s="187">
        <f t="shared" si="20"/>
        <v>1.6977017545468611</v>
      </c>
      <c r="AL36" s="187">
        <f t="shared" si="20"/>
        <v>0.47779734988115058</v>
      </c>
      <c r="AM36" s="187">
        <f t="shared" si="20"/>
        <v>1.7064362896055947</v>
      </c>
      <c r="AN36" s="187">
        <f t="shared" si="20"/>
        <v>2.8128585045025876</v>
      </c>
      <c r="AO36" s="187">
        <f t="shared" si="20"/>
        <v>1.0434518874231959</v>
      </c>
      <c r="AP36" s="187">
        <f t="shared" si="20"/>
        <v>4.5612305948675314</v>
      </c>
      <c r="AQ36" s="187">
        <f t="shared" si="20"/>
        <v>3.7303855801903296</v>
      </c>
      <c r="AR36" s="187">
        <f t="shared" si="20"/>
        <v>5.7505480915272615</v>
      </c>
    </row>
    <row r="37" spans="1:44" ht="15.75" thickBot="1" x14ac:dyDescent="0.3">
      <c r="A37" s="188"/>
      <c r="B37" s="189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</row>
    <row r="38" spans="1:44" x14ac:dyDescent="0.25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</row>
    <row r="39" spans="1:44" x14ac:dyDescent="0.25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</row>
    <row r="40" spans="1:44" x14ac:dyDescent="0.25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</row>
    <row r="41" spans="1:44" ht="15.75" thickBot="1" x14ac:dyDescent="0.3"/>
    <row r="42" spans="1:44" s="195" customFormat="1" x14ac:dyDescent="0.25">
      <c r="A42" s="191" t="s">
        <v>283</v>
      </c>
      <c r="B42" s="192"/>
      <c r="C42" s="193">
        <v>10</v>
      </c>
      <c r="D42" s="193">
        <v>124</v>
      </c>
      <c r="E42" s="193">
        <v>5</v>
      </c>
      <c r="F42" s="193">
        <v>15</v>
      </c>
      <c r="G42" s="193">
        <v>12</v>
      </c>
      <c r="H42" s="193">
        <v>28</v>
      </c>
      <c r="I42" s="193">
        <v>56</v>
      </c>
      <c r="J42" s="193">
        <v>51</v>
      </c>
      <c r="K42" s="193">
        <v>36</v>
      </c>
      <c r="L42" s="193">
        <v>20</v>
      </c>
      <c r="M42" s="193">
        <v>21</v>
      </c>
      <c r="N42" s="193">
        <v>10</v>
      </c>
      <c r="O42" s="193">
        <v>79</v>
      </c>
      <c r="P42" s="193">
        <v>32</v>
      </c>
      <c r="Q42" s="193">
        <v>11</v>
      </c>
      <c r="R42" s="193">
        <v>63</v>
      </c>
      <c r="S42" s="193">
        <v>11</v>
      </c>
      <c r="T42" s="193">
        <v>25</v>
      </c>
      <c r="U42" s="193">
        <v>22</v>
      </c>
      <c r="V42" s="193">
        <v>20</v>
      </c>
      <c r="W42" s="193">
        <v>21</v>
      </c>
      <c r="X42" s="193">
        <v>28</v>
      </c>
      <c r="Y42" s="193">
        <v>40</v>
      </c>
      <c r="Z42" s="193">
        <v>23</v>
      </c>
      <c r="AA42" s="193">
        <v>34</v>
      </c>
      <c r="AB42" s="193">
        <v>10</v>
      </c>
      <c r="AC42" s="193">
        <v>107</v>
      </c>
      <c r="AD42" s="193">
        <v>21</v>
      </c>
      <c r="AE42" s="193">
        <v>5</v>
      </c>
      <c r="AF42" s="193">
        <v>44</v>
      </c>
      <c r="AG42" s="193">
        <v>21</v>
      </c>
      <c r="AH42" s="193">
        <v>24</v>
      </c>
      <c r="AI42" s="193">
        <v>3</v>
      </c>
      <c r="AJ42" s="193">
        <v>5</v>
      </c>
      <c r="AK42" s="193">
        <v>23</v>
      </c>
      <c r="AL42" s="193">
        <v>92</v>
      </c>
      <c r="AM42" s="193">
        <v>28</v>
      </c>
      <c r="AN42" s="193">
        <v>5</v>
      </c>
      <c r="AO42" s="193">
        <v>106</v>
      </c>
      <c r="AP42" s="193">
        <v>8</v>
      </c>
      <c r="AQ42" s="193">
        <v>6</v>
      </c>
      <c r="AR42" s="194">
        <v>3</v>
      </c>
    </row>
    <row r="43" spans="1:44" x14ac:dyDescent="0.25">
      <c r="A43" s="196" t="s">
        <v>284</v>
      </c>
      <c r="B43" s="197"/>
      <c r="C43" s="178">
        <v>17.789000000000001</v>
      </c>
      <c r="D43" s="178">
        <v>111.676</v>
      </c>
      <c r="E43" s="178">
        <v>16.321999999999999</v>
      </c>
      <c r="F43" s="178">
        <v>70.096000000000004</v>
      </c>
      <c r="G43" s="178">
        <v>4.2629999999999999</v>
      </c>
      <c r="H43" s="178">
        <v>19.216000000000001</v>
      </c>
      <c r="I43" s="178">
        <v>47.35</v>
      </c>
      <c r="J43" s="178">
        <v>64.241</v>
      </c>
      <c r="K43" s="178">
        <v>33.372999999999998</v>
      </c>
      <c r="L43" s="178">
        <v>12.891999999999999</v>
      </c>
      <c r="M43" s="178">
        <v>15.378</v>
      </c>
      <c r="N43" s="178">
        <v>4.3019999999999996</v>
      </c>
      <c r="O43" s="178">
        <v>67.789000000000001</v>
      </c>
      <c r="P43" s="178">
        <v>35.451000000000001</v>
      </c>
      <c r="Q43" s="178">
        <v>5.1870000000000003</v>
      </c>
      <c r="R43" s="178">
        <v>58.82</v>
      </c>
      <c r="S43" s="178">
        <v>8.5109999999999992</v>
      </c>
      <c r="T43" s="178">
        <v>18.809999999999999</v>
      </c>
      <c r="U43" s="178">
        <v>14.297000000000001</v>
      </c>
      <c r="V43" s="178">
        <v>37.667000000000002</v>
      </c>
      <c r="W43" s="178">
        <v>10.061</v>
      </c>
      <c r="X43" s="178">
        <v>20.358000000000001</v>
      </c>
      <c r="Y43" s="178">
        <v>28.79</v>
      </c>
      <c r="Z43" s="178">
        <v>16.248000000000001</v>
      </c>
      <c r="AA43" s="178">
        <v>26.344999999999999</v>
      </c>
      <c r="AB43" s="178">
        <v>6.2960000000000003</v>
      </c>
      <c r="AC43" s="178">
        <v>70.37</v>
      </c>
      <c r="AD43" s="178">
        <v>19.885999999999999</v>
      </c>
      <c r="AE43" s="178">
        <v>2.911</v>
      </c>
      <c r="AF43" s="178">
        <v>51.296999999999997</v>
      </c>
      <c r="AG43" s="178">
        <v>16.053999999999998</v>
      </c>
      <c r="AH43" s="178">
        <v>14.055999999999999</v>
      </c>
      <c r="AI43" s="178">
        <v>10.353</v>
      </c>
      <c r="AJ43" s="178">
        <v>10.605</v>
      </c>
      <c r="AK43" s="178">
        <v>55.688000000000002</v>
      </c>
      <c r="AL43" s="178">
        <v>257.11900000000003</v>
      </c>
      <c r="AM43" s="178">
        <v>43.872</v>
      </c>
      <c r="AN43" s="178">
        <v>13.535</v>
      </c>
      <c r="AO43" s="178">
        <v>218.815</v>
      </c>
      <c r="AP43" s="178">
        <v>14.66</v>
      </c>
      <c r="AQ43" s="178">
        <v>15.648</v>
      </c>
      <c r="AR43" s="179">
        <v>3.2149999999999999</v>
      </c>
    </row>
    <row r="44" spans="1:44" s="195" customFormat="1" x14ac:dyDescent="0.25">
      <c r="A44" s="198" t="s">
        <v>285</v>
      </c>
      <c r="B44" s="199"/>
      <c r="C44" s="200">
        <v>1</v>
      </c>
      <c r="D44" s="200">
        <v>26</v>
      </c>
      <c r="E44" s="200">
        <v>1</v>
      </c>
      <c r="F44" s="200">
        <v>2</v>
      </c>
      <c r="G44" s="200">
        <v>4</v>
      </c>
      <c r="H44" s="200">
        <v>8</v>
      </c>
      <c r="I44" s="200">
        <v>12</v>
      </c>
      <c r="J44" s="200">
        <v>10</v>
      </c>
      <c r="K44" s="200">
        <v>6</v>
      </c>
      <c r="L44" s="200">
        <v>6</v>
      </c>
      <c r="M44" s="200">
        <v>6</v>
      </c>
      <c r="N44" s="200">
        <v>2</v>
      </c>
      <c r="O44" s="200">
        <v>22</v>
      </c>
      <c r="P44" s="200">
        <v>7</v>
      </c>
      <c r="Q44" s="200">
        <v>2</v>
      </c>
      <c r="R44" s="200">
        <v>17</v>
      </c>
      <c r="S44" s="200">
        <v>2</v>
      </c>
      <c r="T44" s="200">
        <v>3</v>
      </c>
      <c r="U44" s="200">
        <v>4</v>
      </c>
      <c r="V44" s="200">
        <v>4</v>
      </c>
      <c r="W44" s="200">
        <v>4</v>
      </c>
      <c r="X44" s="200">
        <v>5</v>
      </c>
      <c r="Y44" s="200">
        <v>6</v>
      </c>
      <c r="Z44" s="200">
        <v>5</v>
      </c>
      <c r="AA44" s="200">
        <v>9</v>
      </c>
      <c r="AB44" s="200">
        <v>2</v>
      </c>
      <c r="AC44" s="200">
        <v>22</v>
      </c>
      <c r="AD44" s="200">
        <v>5</v>
      </c>
      <c r="AE44" s="200">
        <v>1</v>
      </c>
      <c r="AF44" s="200">
        <v>7</v>
      </c>
      <c r="AG44" s="200">
        <v>5</v>
      </c>
      <c r="AH44" s="200">
        <v>5</v>
      </c>
      <c r="AI44" s="200">
        <v>1</v>
      </c>
      <c r="AJ44" s="200">
        <v>2</v>
      </c>
      <c r="AK44" s="200">
        <v>5</v>
      </c>
      <c r="AL44" s="200">
        <v>22</v>
      </c>
      <c r="AM44" s="200">
        <v>7</v>
      </c>
      <c r="AN44" s="200">
        <v>1</v>
      </c>
      <c r="AO44" s="200">
        <v>18</v>
      </c>
      <c r="AP44" s="200">
        <v>1</v>
      </c>
      <c r="AQ44" s="200">
        <v>2</v>
      </c>
      <c r="AR44" s="201">
        <v>1</v>
      </c>
    </row>
    <row r="45" spans="1:44" x14ac:dyDescent="0.25">
      <c r="A45" s="168" t="s">
        <v>286</v>
      </c>
      <c r="B45" s="169"/>
      <c r="C45" s="178">
        <v>8.5329999999999995</v>
      </c>
      <c r="D45" s="178">
        <v>5</v>
      </c>
      <c r="E45" s="178">
        <v>11.869</v>
      </c>
      <c r="F45" s="178">
        <v>4.9420000000000002</v>
      </c>
      <c r="G45" s="178">
        <v>6.3129999999999997</v>
      </c>
      <c r="H45" s="178">
        <v>10.736000000000001</v>
      </c>
      <c r="I45" s="178">
        <v>30.896000000000001</v>
      </c>
      <c r="J45" s="178">
        <v>26.399000000000001</v>
      </c>
      <c r="K45" s="178">
        <v>6.3369999999999997</v>
      </c>
      <c r="L45" s="178">
        <v>3.5150000000000001</v>
      </c>
      <c r="M45" s="178">
        <v>10.016999999999999</v>
      </c>
      <c r="N45" s="178">
        <v>5.4720000000000004</v>
      </c>
      <c r="O45" s="178">
        <v>36.164999999999999</v>
      </c>
      <c r="P45" s="178">
        <v>9.4619999999999997</v>
      </c>
      <c r="Q45" s="178">
        <v>2.7719999999999998</v>
      </c>
      <c r="R45" s="178">
        <v>23.798999999999999</v>
      </c>
      <c r="S45" s="178">
        <v>1.694</v>
      </c>
      <c r="T45" s="178">
        <v>7.2869999999999999</v>
      </c>
      <c r="U45" s="178">
        <v>8.5609999999999999</v>
      </c>
      <c r="V45" s="178">
        <v>7.3840000000000003</v>
      </c>
      <c r="W45" s="178">
        <v>4.6760000000000002</v>
      </c>
      <c r="X45" s="178">
        <v>9.5510000000000002</v>
      </c>
      <c r="Y45" s="178">
        <v>6.407</v>
      </c>
      <c r="Z45" s="178">
        <v>9.9879999999999995</v>
      </c>
      <c r="AA45" s="178">
        <v>8.9260000000000002</v>
      </c>
      <c r="AB45" s="178">
        <v>4.2990000000000004</v>
      </c>
      <c r="AC45" s="178">
        <v>36.481999999999999</v>
      </c>
      <c r="AD45" s="178">
        <v>7.69</v>
      </c>
      <c r="AE45" s="178">
        <v>7.51</v>
      </c>
      <c r="AF45" s="178">
        <v>18.048999999999999</v>
      </c>
      <c r="AG45" s="178">
        <v>4.6660000000000004</v>
      </c>
      <c r="AH45" s="178">
        <v>3.46</v>
      </c>
      <c r="AI45" s="178">
        <v>1.6950000000000001</v>
      </c>
      <c r="AJ45" s="178">
        <v>3.5609999999999999</v>
      </c>
      <c r="AK45" s="178">
        <v>9.5719999999999992</v>
      </c>
      <c r="AL45" s="178">
        <v>87.021000000000001</v>
      </c>
      <c r="AM45" s="178">
        <v>16.038</v>
      </c>
      <c r="AN45" s="178">
        <v>13.054</v>
      </c>
      <c r="AO45" s="178">
        <v>68.028999999999996</v>
      </c>
      <c r="AP45" s="178">
        <v>8.5220000000000002</v>
      </c>
      <c r="AQ45" s="178">
        <v>9.6359999999999992</v>
      </c>
      <c r="AR45" s="179">
        <v>1.887</v>
      </c>
    </row>
    <row r="46" spans="1:44" s="195" customFormat="1" x14ac:dyDescent="0.25">
      <c r="A46" s="202" t="s">
        <v>287</v>
      </c>
      <c r="B46" s="203"/>
      <c r="C46" s="200">
        <v>0</v>
      </c>
      <c r="D46" s="200">
        <v>1</v>
      </c>
      <c r="E46" s="200">
        <v>0</v>
      </c>
      <c r="F46" s="200">
        <v>1</v>
      </c>
      <c r="G46" s="200">
        <v>1</v>
      </c>
      <c r="H46" s="200">
        <v>2</v>
      </c>
      <c r="I46" s="200">
        <v>1</v>
      </c>
      <c r="J46" s="200">
        <v>2</v>
      </c>
      <c r="K46" s="200">
        <v>1</v>
      </c>
      <c r="L46" s="200">
        <v>1</v>
      </c>
      <c r="M46" s="200">
        <v>1</v>
      </c>
      <c r="N46" s="200">
        <v>0</v>
      </c>
      <c r="O46" s="200">
        <v>6</v>
      </c>
      <c r="P46" s="200">
        <v>2</v>
      </c>
      <c r="Q46" s="200">
        <v>1</v>
      </c>
      <c r="R46" s="200">
        <v>4</v>
      </c>
      <c r="S46" s="200">
        <v>1</v>
      </c>
      <c r="T46" s="200">
        <v>1</v>
      </c>
      <c r="U46" s="200">
        <v>2</v>
      </c>
      <c r="V46" s="200">
        <v>1</v>
      </c>
      <c r="W46" s="200">
        <v>1</v>
      </c>
      <c r="X46" s="200">
        <v>1</v>
      </c>
      <c r="Y46" s="200">
        <v>1</v>
      </c>
      <c r="Z46" s="200">
        <v>2</v>
      </c>
      <c r="AA46" s="200">
        <v>3</v>
      </c>
      <c r="AB46" s="200">
        <v>1</v>
      </c>
      <c r="AC46" s="200">
        <v>5</v>
      </c>
      <c r="AD46" s="200">
        <v>1</v>
      </c>
      <c r="AE46" s="200">
        <v>0</v>
      </c>
      <c r="AF46" s="200">
        <v>1</v>
      </c>
      <c r="AG46" s="200">
        <v>2</v>
      </c>
      <c r="AH46" s="200">
        <v>2</v>
      </c>
      <c r="AI46" s="200">
        <v>0</v>
      </c>
      <c r="AJ46" s="200">
        <v>1</v>
      </c>
      <c r="AK46" s="200">
        <v>1</v>
      </c>
      <c r="AL46" s="200">
        <v>7</v>
      </c>
      <c r="AM46" s="200">
        <v>1</v>
      </c>
      <c r="AN46" s="200">
        <v>0</v>
      </c>
      <c r="AO46" s="200">
        <v>5</v>
      </c>
      <c r="AP46" s="200">
        <v>0</v>
      </c>
      <c r="AQ46" s="200">
        <v>1</v>
      </c>
      <c r="AR46" s="201">
        <v>0</v>
      </c>
    </row>
    <row r="47" spans="1:44" x14ac:dyDescent="0.25">
      <c r="A47" s="168" t="s">
        <v>288</v>
      </c>
      <c r="B47" s="169"/>
      <c r="C47" s="178">
        <v>0</v>
      </c>
      <c r="D47" s="178">
        <v>15.029</v>
      </c>
      <c r="E47" s="178">
        <v>0</v>
      </c>
      <c r="F47" s="178">
        <v>2.544</v>
      </c>
      <c r="G47" s="178">
        <v>3.64</v>
      </c>
      <c r="H47" s="178">
        <v>9.49</v>
      </c>
      <c r="I47" s="178">
        <v>11.18</v>
      </c>
      <c r="J47" s="178">
        <v>8.4730000000000008</v>
      </c>
      <c r="K47" s="178">
        <v>10.212</v>
      </c>
      <c r="L47" s="178">
        <v>6.3730000000000002</v>
      </c>
      <c r="M47" s="178">
        <v>2.6619999999999999</v>
      </c>
      <c r="N47" s="178">
        <v>0</v>
      </c>
      <c r="O47" s="178">
        <v>18.602</v>
      </c>
      <c r="P47" s="178">
        <v>3.6309999999999998</v>
      </c>
      <c r="Q47" s="178">
        <v>1.502</v>
      </c>
      <c r="R47" s="178">
        <v>13.412000000000001</v>
      </c>
      <c r="S47" s="178">
        <v>4.4779999999999998</v>
      </c>
      <c r="T47" s="178">
        <v>5.4640000000000004</v>
      </c>
      <c r="U47" s="178">
        <v>4.4720000000000004</v>
      </c>
      <c r="V47" s="178">
        <v>9.4700000000000006</v>
      </c>
      <c r="W47" s="178">
        <v>7.9329999999999998</v>
      </c>
      <c r="X47" s="178">
        <v>6.6120000000000001</v>
      </c>
      <c r="Y47" s="178">
        <v>10.635</v>
      </c>
      <c r="Z47" s="178">
        <v>7.8250000000000002</v>
      </c>
      <c r="AA47" s="178">
        <v>4.218</v>
      </c>
      <c r="AB47" s="178">
        <v>3.05</v>
      </c>
      <c r="AC47" s="178">
        <v>10.718999999999999</v>
      </c>
      <c r="AD47" s="178">
        <v>8.9540000000000006</v>
      </c>
      <c r="AE47" s="178">
        <v>0</v>
      </c>
      <c r="AF47" s="178">
        <v>11.15</v>
      </c>
      <c r="AG47" s="178">
        <v>6.0119999999999996</v>
      </c>
      <c r="AH47" s="178">
        <v>3.0430000000000001</v>
      </c>
      <c r="AI47" s="178">
        <v>0</v>
      </c>
      <c r="AJ47" s="178">
        <v>2.4710000000000001</v>
      </c>
      <c r="AK47" s="178">
        <v>26.088999999999999</v>
      </c>
      <c r="AL47" s="178">
        <v>44.488999999999997</v>
      </c>
      <c r="AM47" s="178">
        <v>24.35</v>
      </c>
      <c r="AN47" s="178">
        <v>0</v>
      </c>
      <c r="AO47" s="178">
        <v>24.809000000000001</v>
      </c>
      <c r="AP47" s="178">
        <v>0</v>
      </c>
      <c r="AQ47" s="178">
        <v>3.577</v>
      </c>
      <c r="AR47" s="179">
        <v>0</v>
      </c>
    </row>
    <row r="48" spans="1:44" s="195" customFormat="1" x14ac:dyDescent="0.25">
      <c r="A48" s="202" t="s">
        <v>289</v>
      </c>
      <c r="B48" s="203"/>
      <c r="C48" s="200">
        <v>0</v>
      </c>
      <c r="D48" s="200">
        <v>0</v>
      </c>
      <c r="E48" s="200">
        <v>0</v>
      </c>
      <c r="F48" s="200">
        <v>0</v>
      </c>
      <c r="G48" s="200">
        <v>0</v>
      </c>
      <c r="H48" s="200">
        <v>1</v>
      </c>
      <c r="I48" s="200">
        <v>0</v>
      </c>
      <c r="J48" s="200">
        <v>1</v>
      </c>
      <c r="K48" s="200">
        <v>0</v>
      </c>
      <c r="L48" s="200">
        <v>0</v>
      </c>
      <c r="M48" s="200">
        <v>0</v>
      </c>
      <c r="N48" s="200">
        <v>0</v>
      </c>
      <c r="O48" s="200">
        <v>1</v>
      </c>
      <c r="P48" s="200">
        <v>1</v>
      </c>
      <c r="Q48" s="200">
        <v>0</v>
      </c>
      <c r="R48" s="200">
        <v>1</v>
      </c>
      <c r="S48" s="200">
        <v>0</v>
      </c>
      <c r="T48" s="200">
        <v>0</v>
      </c>
      <c r="U48" s="200">
        <v>1</v>
      </c>
      <c r="V48" s="200">
        <v>0</v>
      </c>
      <c r="W48" s="200">
        <v>0</v>
      </c>
      <c r="X48" s="200">
        <v>0</v>
      </c>
      <c r="Y48" s="200">
        <v>0</v>
      </c>
      <c r="Z48" s="200">
        <v>1</v>
      </c>
      <c r="AA48" s="200">
        <v>1</v>
      </c>
      <c r="AB48" s="200">
        <v>0</v>
      </c>
      <c r="AC48" s="200">
        <v>1</v>
      </c>
      <c r="AD48" s="200">
        <v>0</v>
      </c>
      <c r="AE48" s="200">
        <v>0</v>
      </c>
      <c r="AF48" s="200">
        <v>0</v>
      </c>
      <c r="AG48" s="200">
        <v>1</v>
      </c>
      <c r="AH48" s="200">
        <v>1</v>
      </c>
      <c r="AI48" s="200">
        <v>0</v>
      </c>
      <c r="AJ48" s="200">
        <v>0</v>
      </c>
      <c r="AK48" s="200">
        <v>0</v>
      </c>
      <c r="AL48" s="200">
        <v>2</v>
      </c>
      <c r="AM48" s="200">
        <v>0</v>
      </c>
      <c r="AN48" s="200">
        <v>0</v>
      </c>
      <c r="AO48" s="200">
        <v>2</v>
      </c>
      <c r="AP48" s="200">
        <v>0</v>
      </c>
      <c r="AQ48" s="200">
        <v>0</v>
      </c>
      <c r="AR48" s="201">
        <v>0</v>
      </c>
    </row>
    <row r="49" spans="1:44" x14ac:dyDescent="0.25">
      <c r="A49" s="168" t="s">
        <v>290</v>
      </c>
      <c r="B49" s="169"/>
      <c r="C49" s="178">
        <v>0</v>
      </c>
      <c r="D49" s="178">
        <v>0</v>
      </c>
      <c r="E49" s="178">
        <v>0</v>
      </c>
      <c r="F49" s="178">
        <v>0</v>
      </c>
      <c r="G49" s="178">
        <v>0</v>
      </c>
      <c r="H49" s="178">
        <v>3.327</v>
      </c>
      <c r="I49" s="178">
        <v>0</v>
      </c>
      <c r="J49" s="178">
        <v>5.6840000000000002</v>
      </c>
      <c r="K49" s="178">
        <v>0</v>
      </c>
      <c r="L49" s="178">
        <v>0</v>
      </c>
      <c r="M49" s="178">
        <v>0</v>
      </c>
      <c r="N49" s="178">
        <v>0</v>
      </c>
      <c r="O49" s="178">
        <v>6.1980000000000004</v>
      </c>
      <c r="P49" s="178">
        <v>9.3740000000000006</v>
      </c>
      <c r="Q49" s="178">
        <v>0</v>
      </c>
      <c r="R49" s="178">
        <v>11.602</v>
      </c>
      <c r="S49" s="178">
        <v>0</v>
      </c>
      <c r="T49" s="178">
        <v>0</v>
      </c>
      <c r="U49" s="178">
        <v>1.1910000000000001</v>
      </c>
      <c r="V49" s="178">
        <v>0</v>
      </c>
      <c r="W49" s="178">
        <v>0</v>
      </c>
      <c r="X49" s="178">
        <v>0</v>
      </c>
      <c r="Y49" s="178">
        <v>0</v>
      </c>
      <c r="Z49" s="178">
        <v>1.7</v>
      </c>
      <c r="AA49" s="178">
        <v>3.72</v>
      </c>
      <c r="AB49" s="178">
        <v>0</v>
      </c>
      <c r="AC49" s="178">
        <v>17.488</v>
      </c>
      <c r="AD49" s="178">
        <v>0</v>
      </c>
      <c r="AE49" s="178">
        <v>0</v>
      </c>
      <c r="AF49" s="178">
        <v>0</v>
      </c>
      <c r="AG49" s="178">
        <v>1.5740000000000001</v>
      </c>
      <c r="AH49" s="178">
        <v>2.1800000000000002</v>
      </c>
      <c r="AI49" s="178">
        <v>0</v>
      </c>
      <c r="AJ49" s="178">
        <v>0</v>
      </c>
      <c r="AK49" s="178">
        <v>0</v>
      </c>
      <c r="AL49" s="178">
        <v>37.127000000000002</v>
      </c>
      <c r="AM49" s="178">
        <v>0</v>
      </c>
      <c r="AN49" s="178">
        <v>0</v>
      </c>
      <c r="AO49" s="178">
        <v>19.379000000000001</v>
      </c>
      <c r="AP49" s="178">
        <v>0</v>
      </c>
      <c r="AQ49" s="178">
        <v>0</v>
      </c>
      <c r="AR49" s="179">
        <v>0</v>
      </c>
    </row>
    <row r="50" spans="1:44" s="195" customFormat="1" x14ac:dyDescent="0.25">
      <c r="A50" s="202" t="s">
        <v>291</v>
      </c>
      <c r="B50" s="203"/>
      <c r="C50" s="200">
        <v>0</v>
      </c>
      <c r="D50" s="200">
        <v>0</v>
      </c>
      <c r="E50" s="200">
        <v>0</v>
      </c>
      <c r="F50" s="200">
        <v>0</v>
      </c>
      <c r="G50" s="200">
        <v>0</v>
      </c>
      <c r="H50" s="200">
        <v>0</v>
      </c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>
        <v>1</v>
      </c>
      <c r="AM50" s="200">
        <v>0</v>
      </c>
      <c r="AN50" s="200">
        <v>0</v>
      </c>
      <c r="AO50" s="200">
        <v>1</v>
      </c>
      <c r="AP50" s="200">
        <v>0</v>
      </c>
      <c r="AQ50" s="200">
        <v>0</v>
      </c>
      <c r="AR50" s="201">
        <v>0</v>
      </c>
    </row>
    <row r="51" spans="1:44" x14ac:dyDescent="0.25">
      <c r="A51" s="168" t="s">
        <v>292</v>
      </c>
      <c r="B51" s="169"/>
      <c r="C51" s="178">
        <v>0</v>
      </c>
      <c r="D51" s="178">
        <v>0</v>
      </c>
      <c r="E51" s="178">
        <v>0</v>
      </c>
      <c r="F51" s="178">
        <v>0</v>
      </c>
      <c r="G51" s="178">
        <v>0</v>
      </c>
      <c r="H51" s="178">
        <v>0</v>
      </c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>
        <v>10.105</v>
      </c>
      <c r="AM51" s="178">
        <v>0</v>
      </c>
      <c r="AN51" s="178">
        <v>0</v>
      </c>
      <c r="AO51" s="178">
        <v>39.058999999999997</v>
      </c>
      <c r="AP51" s="178">
        <v>0</v>
      </c>
      <c r="AQ51" s="178">
        <v>0</v>
      </c>
      <c r="AR51" s="179">
        <v>0</v>
      </c>
    </row>
    <row r="52" spans="1:44" s="208" customFormat="1" x14ac:dyDescent="0.25">
      <c r="A52" s="204" t="s">
        <v>293</v>
      </c>
      <c r="B52" s="205"/>
      <c r="C52" s="206">
        <f>C42/C44</f>
        <v>10</v>
      </c>
      <c r="D52" s="206">
        <f t="shared" ref="D52:AR52" si="21">D42/D44</f>
        <v>4.7692307692307692</v>
      </c>
      <c r="E52" s="206">
        <f t="shared" si="21"/>
        <v>5</v>
      </c>
      <c r="F52" s="206">
        <f t="shared" si="21"/>
        <v>7.5</v>
      </c>
      <c r="G52" s="206">
        <f t="shared" si="21"/>
        <v>3</v>
      </c>
      <c r="H52" s="206">
        <f t="shared" si="21"/>
        <v>3.5</v>
      </c>
      <c r="I52" s="206">
        <f t="shared" si="21"/>
        <v>4.666666666666667</v>
      </c>
      <c r="J52" s="206">
        <f t="shared" si="21"/>
        <v>5.0999999999999996</v>
      </c>
      <c r="K52" s="206">
        <f t="shared" si="21"/>
        <v>6</v>
      </c>
      <c r="L52" s="206">
        <f t="shared" si="21"/>
        <v>3.3333333333333335</v>
      </c>
      <c r="M52" s="206">
        <f t="shared" si="21"/>
        <v>3.5</v>
      </c>
      <c r="N52" s="206">
        <f t="shared" si="21"/>
        <v>5</v>
      </c>
      <c r="O52" s="206">
        <f t="shared" si="21"/>
        <v>3.5909090909090908</v>
      </c>
      <c r="P52" s="206">
        <f t="shared" si="21"/>
        <v>4.5714285714285712</v>
      </c>
      <c r="Q52" s="206">
        <f t="shared" si="21"/>
        <v>5.5</v>
      </c>
      <c r="R52" s="206">
        <f t="shared" si="21"/>
        <v>3.7058823529411766</v>
      </c>
      <c r="S52" s="206">
        <f t="shared" si="21"/>
        <v>5.5</v>
      </c>
      <c r="T52" s="206">
        <f t="shared" si="21"/>
        <v>8.3333333333333339</v>
      </c>
      <c r="U52" s="206">
        <f t="shared" si="21"/>
        <v>5.5</v>
      </c>
      <c r="V52" s="206">
        <f t="shared" si="21"/>
        <v>5</v>
      </c>
      <c r="W52" s="206">
        <f t="shared" si="21"/>
        <v>5.25</v>
      </c>
      <c r="X52" s="206">
        <f t="shared" si="21"/>
        <v>5.6</v>
      </c>
      <c r="Y52" s="206">
        <f t="shared" si="21"/>
        <v>6.666666666666667</v>
      </c>
      <c r="Z52" s="206">
        <f t="shared" si="21"/>
        <v>4.5999999999999996</v>
      </c>
      <c r="AA52" s="206">
        <f t="shared" si="21"/>
        <v>3.7777777777777777</v>
      </c>
      <c r="AB52" s="206">
        <f t="shared" si="21"/>
        <v>5</v>
      </c>
      <c r="AC52" s="206">
        <f t="shared" si="21"/>
        <v>4.8636363636363633</v>
      </c>
      <c r="AD52" s="206">
        <f t="shared" si="21"/>
        <v>4.2</v>
      </c>
      <c r="AE52" s="206">
        <f t="shared" si="21"/>
        <v>5</v>
      </c>
      <c r="AF52" s="206">
        <f t="shared" si="21"/>
        <v>6.2857142857142856</v>
      </c>
      <c r="AG52" s="206">
        <f t="shared" si="21"/>
        <v>4.2</v>
      </c>
      <c r="AH52" s="206">
        <f t="shared" si="21"/>
        <v>4.8</v>
      </c>
      <c r="AI52" s="206">
        <f t="shared" si="21"/>
        <v>3</v>
      </c>
      <c r="AJ52" s="206">
        <f t="shared" si="21"/>
        <v>2.5</v>
      </c>
      <c r="AK52" s="206">
        <f t="shared" si="21"/>
        <v>4.5999999999999996</v>
      </c>
      <c r="AL52" s="206">
        <f t="shared" si="21"/>
        <v>4.1818181818181817</v>
      </c>
      <c r="AM52" s="206">
        <f t="shared" si="21"/>
        <v>4</v>
      </c>
      <c r="AN52" s="206">
        <f t="shared" si="21"/>
        <v>5</v>
      </c>
      <c r="AO52" s="206">
        <f t="shared" si="21"/>
        <v>5.8888888888888893</v>
      </c>
      <c r="AP52" s="206">
        <f t="shared" si="21"/>
        <v>8</v>
      </c>
      <c r="AQ52" s="206">
        <f t="shared" si="21"/>
        <v>3</v>
      </c>
      <c r="AR52" s="207">
        <f t="shared" si="21"/>
        <v>3</v>
      </c>
    </row>
    <row r="53" spans="1:44" s="208" customFormat="1" x14ac:dyDescent="0.25">
      <c r="A53" s="204" t="s">
        <v>294</v>
      </c>
      <c r="B53" s="205"/>
      <c r="C53" s="206" t="e">
        <f>C44/C46</f>
        <v>#DIV/0!</v>
      </c>
      <c r="D53" s="206">
        <f t="shared" ref="D53:AR53" si="22">D44/D46</f>
        <v>26</v>
      </c>
      <c r="E53" s="206" t="e">
        <f t="shared" si="22"/>
        <v>#DIV/0!</v>
      </c>
      <c r="F53" s="206">
        <f t="shared" si="22"/>
        <v>2</v>
      </c>
      <c r="G53" s="206">
        <f t="shared" si="22"/>
        <v>4</v>
      </c>
      <c r="H53" s="206">
        <f t="shared" si="22"/>
        <v>4</v>
      </c>
      <c r="I53" s="206">
        <f t="shared" si="22"/>
        <v>12</v>
      </c>
      <c r="J53" s="206">
        <f t="shared" si="22"/>
        <v>5</v>
      </c>
      <c r="K53" s="206">
        <f t="shared" si="22"/>
        <v>6</v>
      </c>
      <c r="L53" s="206">
        <f t="shared" si="22"/>
        <v>6</v>
      </c>
      <c r="M53" s="206">
        <f t="shared" si="22"/>
        <v>6</v>
      </c>
      <c r="N53" s="206" t="e">
        <f t="shared" si="22"/>
        <v>#DIV/0!</v>
      </c>
      <c r="O53" s="206">
        <f t="shared" si="22"/>
        <v>3.6666666666666665</v>
      </c>
      <c r="P53" s="206">
        <f t="shared" si="22"/>
        <v>3.5</v>
      </c>
      <c r="Q53" s="206">
        <f t="shared" si="22"/>
        <v>2</v>
      </c>
      <c r="R53" s="206">
        <f t="shared" si="22"/>
        <v>4.25</v>
      </c>
      <c r="S53" s="206">
        <f t="shared" si="22"/>
        <v>2</v>
      </c>
      <c r="T53" s="206">
        <f t="shared" si="22"/>
        <v>3</v>
      </c>
      <c r="U53" s="206">
        <f t="shared" si="22"/>
        <v>2</v>
      </c>
      <c r="V53" s="206">
        <f t="shared" si="22"/>
        <v>4</v>
      </c>
      <c r="W53" s="206">
        <f t="shared" si="22"/>
        <v>4</v>
      </c>
      <c r="X53" s="206">
        <f t="shared" si="22"/>
        <v>5</v>
      </c>
      <c r="Y53" s="206">
        <f t="shared" si="22"/>
        <v>6</v>
      </c>
      <c r="Z53" s="206">
        <f t="shared" si="22"/>
        <v>2.5</v>
      </c>
      <c r="AA53" s="206">
        <f t="shared" si="22"/>
        <v>3</v>
      </c>
      <c r="AB53" s="206">
        <f t="shared" si="22"/>
        <v>2</v>
      </c>
      <c r="AC53" s="206">
        <f t="shared" si="22"/>
        <v>4.4000000000000004</v>
      </c>
      <c r="AD53" s="206">
        <f t="shared" si="22"/>
        <v>5</v>
      </c>
      <c r="AE53" s="206" t="e">
        <f t="shared" si="22"/>
        <v>#DIV/0!</v>
      </c>
      <c r="AF53" s="206">
        <f t="shared" si="22"/>
        <v>7</v>
      </c>
      <c r="AG53" s="206">
        <f t="shared" si="22"/>
        <v>2.5</v>
      </c>
      <c r="AH53" s="206">
        <f t="shared" si="22"/>
        <v>2.5</v>
      </c>
      <c r="AI53" s="206" t="e">
        <f t="shared" si="22"/>
        <v>#DIV/0!</v>
      </c>
      <c r="AJ53" s="206">
        <f t="shared" si="22"/>
        <v>2</v>
      </c>
      <c r="AK53" s="206">
        <f t="shared" si="22"/>
        <v>5</v>
      </c>
      <c r="AL53" s="206">
        <f t="shared" si="22"/>
        <v>3.1428571428571428</v>
      </c>
      <c r="AM53" s="206">
        <f t="shared" si="22"/>
        <v>7</v>
      </c>
      <c r="AN53" s="206" t="e">
        <f t="shared" si="22"/>
        <v>#DIV/0!</v>
      </c>
      <c r="AO53" s="206">
        <f t="shared" si="22"/>
        <v>3.6</v>
      </c>
      <c r="AP53" s="206" t="e">
        <f t="shared" si="22"/>
        <v>#DIV/0!</v>
      </c>
      <c r="AQ53" s="206">
        <f t="shared" si="22"/>
        <v>2</v>
      </c>
      <c r="AR53" s="207" t="e">
        <f t="shared" si="22"/>
        <v>#DIV/0!</v>
      </c>
    </row>
    <row r="54" spans="1:44" s="208" customFormat="1" x14ac:dyDescent="0.25">
      <c r="A54" s="204" t="s">
        <v>295</v>
      </c>
      <c r="B54" s="205"/>
      <c r="C54" s="206" t="e">
        <f>C46/C48</f>
        <v>#DIV/0!</v>
      </c>
      <c r="D54" s="206" t="e">
        <f t="shared" ref="D54:AR54" si="23">D46/D48</f>
        <v>#DIV/0!</v>
      </c>
      <c r="E54" s="206" t="e">
        <f t="shared" si="23"/>
        <v>#DIV/0!</v>
      </c>
      <c r="F54" s="206" t="e">
        <f t="shared" si="23"/>
        <v>#DIV/0!</v>
      </c>
      <c r="G54" s="206" t="e">
        <f t="shared" si="23"/>
        <v>#DIV/0!</v>
      </c>
      <c r="H54" s="206">
        <f t="shared" si="23"/>
        <v>2</v>
      </c>
      <c r="I54" s="206" t="e">
        <f t="shared" si="23"/>
        <v>#DIV/0!</v>
      </c>
      <c r="J54" s="206">
        <f t="shared" si="23"/>
        <v>2</v>
      </c>
      <c r="K54" s="206" t="e">
        <f t="shared" si="23"/>
        <v>#DIV/0!</v>
      </c>
      <c r="L54" s="206" t="e">
        <f t="shared" si="23"/>
        <v>#DIV/0!</v>
      </c>
      <c r="M54" s="206" t="e">
        <f t="shared" si="23"/>
        <v>#DIV/0!</v>
      </c>
      <c r="N54" s="206" t="e">
        <f t="shared" si="23"/>
        <v>#DIV/0!</v>
      </c>
      <c r="O54" s="206">
        <f t="shared" si="23"/>
        <v>6</v>
      </c>
      <c r="P54" s="206">
        <f t="shared" si="23"/>
        <v>2</v>
      </c>
      <c r="Q54" s="206" t="e">
        <f t="shared" si="23"/>
        <v>#DIV/0!</v>
      </c>
      <c r="R54" s="206">
        <f t="shared" si="23"/>
        <v>4</v>
      </c>
      <c r="S54" s="206" t="e">
        <f t="shared" si="23"/>
        <v>#DIV/0!</v>
      </c>
      <c r="T54" s="206" t="e">
        <f t="shared" si="23"/>
        <v>#DIV/0!</v>
      </c>
      <c r="U54" s="206">
        <f t="shared" si="23"/>
        <v>2</v>
      </c>
      <c r="V54" s="206" t="e">
        <f t="shared" si="23"/>
        <v>#DIV/0!</v>
      </c>
      <c r="W54" s="206" t="e">
        <f t="shared" si="23"/>
        <v>#DIV/0!</v>
      </c>
      <c r="X54" s="206" t="e">
        <f t="shared" si="23"/>
        <v>#DIV/0!</v>
      </c>
      <c r="Y54" s="206" t="e">
        <f t="shared" si="23"/>
        <v>#DIV/0!</v>
      </c>
      <c r="Z54" s="206">
        <f t="shared" si="23"/>
        <v>2</v>
      </c>
      <c r="AA54" s="206">
        <f t="shared" si="23"/>
        <v>3</v>
      </c>
      <c r="AB54" s="206" t="e">
        <f t="shared" si="23"/>
        <v>#DIV/0!</v>
      </c>
      <c r="AC54" s="206">
        <f t="shared" si="23"/>
        <v>5</v>
      </c>
      <c r="AD54" s="206" t="e">
        <f t="shared" si="23"/>
        <v>#DIV/0!</v>
      </c>
      <c r="AE54" s="206" t="e">
        <f t="shared" si="23"/>
        <v>#DIV/0!</v>
      </c>
      <c r="AF54" s="206" t="e">
        <f t="shared" si="23"/>
        <v>#DIV/0!</v>
      </c>
      <c r="AG54" s="206">
        <f t="shared" si="23"/>
        <v>2</v>
      </c>
      <c r="AH54" s="206">
        <f t="shared" si="23"/>
        <v>2</v>
      </c>
      <c r="AI54" s="206" t="e">
        <f t="shared" si="23"/>
        <v>#DIV/0!</v>
      </c>
      <c r="AJ54" s="206" t="e">
        <f t="shared" si="23"/>
        <v>#DIV/0!</v>
      </c>
      <c r="AK54" s="206" t="e">
        <f t="shared" si="23"/>
        <v>#DIV/0!</v>
      </c>
      <c r="AL54" s="206">
        <f t="shared" si="23"/>
        <v>3.5</v>
      </c>
      <c r="AM54" s="206" t="e">
        <f t="shared" si="23"/>
        <v>#DIV/0!</v>
      </c>
      <c r="AN54" s="206" t="e">
        <f t="shared" si="23"/>
        <v>#DIV/0!</v>
      </c>
      <c r="AO54" s="206">
        <f t="shared" si="23"/>
        <v>2.5</v>
      </c>
      <c r="AP54" s="206" t="e">
        <f t="shared" si="23"/>
        <v>#DIV/0!</v>
      </c>
      <c r="AQ54" s="206" t="e">
        <f t="shared" si="23"/>
        <v>#DIV/0!</v>
      </c>
      <c r="AR54" s="207" t="e">
        <f t="shared" si="23"/>
        <v>#DIV/0!</v>
      </c>
    </row>
    <row r="55" spans="1:44" s="208" customFormat="1" x14ac:dyDescent="0.25">
      <c r="A55" s="204" t="s">
        <v>296</v>
      </c>
      <c r="B55" s="205"/>
      <c r="C55" s="206" t="e">
        <f>C48/C50</f>
        <v>#DIV/0!</v>
      </c>
      <c r="D55" s="206" t="e">
        <f t="shared" ref="D55:AR55" si="24">D48/D50</f>
        <v>#DIV/0!</v>
      </c>
      <c r="E55" s="206" t="e">
        <f t="shared" si="24"/>
        <v>#DIV/0!</v>
      </c>
      <c r="F55" s="206" t="e">
        <f t="shared" si="24"/>
        <v>#DIV/0!</v>
      </c>
      <c r="G55" s="206" t="e">
        <f t="shared" si="24"/>
        <v>#DIV/0!</v>
      </c>
      <c r="H55" s="206" t="e">
        <f t="shared" si="24"/>
        <v>#DIV/0!</v>
      </c>
      <c r="I55" s="206" t="e">
        <f t="shared" si="24"/>
        <v>#DIV/0!</v>
      </c>
      <c r="J55" s="206" t="e">
        <f t="shared" si="24"/>
        <v>#DIV/0!</v>
      </c>
      <c r="K55" s="206" t="e">
        <f t="shared" si="24"/>
        <v>#DIV/0!</v>
      </c>
      <c r="L55" s="206" t="e">
        <f t="shared" si="24"/>
        <v>#DIV/0!</v>
      </c>
      <c r="M55" s="206" t="e">
        <f t="shared" si="24"/>
        <v>#DIV/0!</v>
      </c>
      <c r="N55" s="206" t="e">
        <f t="shared" si="24"/>
        <v>#DIV/0!</v>
      </c>
      <c r="O55" s="206" t="e">
        <f t="shared" si="24"/>
        <v>#DIV/0!</v>
      </c>
      <c r="P55" s="206" t="e">
        <f t="shared" si="24"/>
        <v>#DIV/0!</v>
      </c>
      <c r="Q55" s="206" t="e">
        <f t="shared" si="24"/>
        <v>#DIV/0!</v>
      </c>
      <c r="R55" s="206" t="e">
        <f t="shared" si="24"/>
        <v>#DIV/0!</v>
      </c>
      <c r="S55" s="206" t="e">
        <f t="shared" si="24"/>
        <v>#DIV/0!</v>
      </c>
      <c r="T55" s="206" t="e">
        <f t="shared" si="24"/>
        <v>#DIV/0!</v>
      </c>
      <c r="U55" s="206" t="e">
        <f t="shared" si="24"/>
        <v>#DIV/0!</v>
      </c>
      <c r="V55" s="206" t="e">
        <f t="shared" si="24"/>
        <v>#DIV/0!</v>
      </c>
      <c r="W55" s="206" t="e">
        <f t="shared" si="24"/>
        <v>#DIV/0!</v>
      </c>
      <c r="X55" s="206" t="e">
        <f t="shared" si="24"/>
        <v>#DIV/0!</v>
      </c>
      <c r="Y55" s="206" t="e">
        <f t="shared" si="24"/>
        <v>#DIV/0!</v>
      </c>
      <c r="Z55" s="206" t="e">
        <f t="shared" si="24"/>
        <v>#DIV/0!</v>
      </c>
      <c r="AA55" s="206" t="e">
        <f t="shared" si="24"/>
        <v>#DIV/0!</v>
      </c>
      <c r="AB55" s="206" t="e">
        <f t="shared" si="24"/>
        <v>#DIV/0!</v>
      </c>
      <c r="AC55" s="206" t="e">
        <f t="shared" si="24"/>
        <v>#DIV/0!</v>
      </c>
      <c r="AD55" s="206" t="e">
        <f t="shared" si="24"/>
        <v>#DIV/0!</v>
      </c>
      <c r="AE55" s="206" t="e">
        <f t="shared" si="24"/>
        <v>#DIV/0!</v>
      </c>
      <c r="AF55" s="206" t="e">
        <f t="shared" si="24"/>
        <v>#DIV/0!</v>
      </c>
      <c r="AG55" s="206" t="e">
        <f t="shared" si="24"/>
        <v>#DIV/0!</v>
      </c>
      <c r="AH55" s="206" t="e">
        <f t="shared" si="24"/>
        <v>#DIV/0!</v>
      </c>
      <c r="AI55" s="206" t="e">
        <f t="shared" si="24"/>
        <v>#DIV/0!</v>
      </c>
      <c r="AJ55" s="206" t="e">
        <f t="shared" si="24"/>
        <v>#DIV/0!</v>
      </c>
      <c r="AK55" s="206" t="e">
        <f t="shared" si="24"/>
        <v>#DIV/0!</v>
      </c>
      <c r="AL55" s="206">
        <f t="shared" si="24"/>
        <v>2</v>
      </c>
      <c r="AM55" s="206" t="e">
        <f t="shared" si="24"/>
        <v>#DIV/0!</v>
      </c>
      <c r="AN55" s="206" t="e">
        <f t="shared" si="24"/>
        <v>#DIV/0!</v>
      </c>
      <c r="AO55" s="206">
        <f t="shared" si="24"/>
        <v>2</v>
      </c>
      <c r="AP55" s="206" t="e">
        <f t="shared" si="24"/>
        <v>#DIV/0!</v>
      </c>
      <c r="AQ55" s="206" t="e">
        <f t="shared" si="24"/>
        <v>#DIV/0!</v>
      </c>
      <c r="AR55" s="207" t="e">
        <f t="shared" si="24"/>
        <v>#DIV/0!</v>
      </c>
    </row>
    <row r="56" spans="1:44" s="213" customFormat="1" x14ac:dyDescent="0.25">
      <c r="A56" s="209" t="s">
        <v>302</v>
      </c>
      <c r="B56" s="210"/>
      <c r="C56" s="211">
        <f>AVERAGEIF(C52:C55,"&gt;0")</f>
        <v>10</v>
      </c>
      <c r="D56" s="211">
        <f t="shared" ref="D56:AR56" si="25">AVERAGEIF(D52:D55,"&gt;0")</f>
        <v>15.384615384615385</v>
      </c>
      <c r="E56" s="211">
        <f t="shared" si="25"/>
        <v>5</v>
      </c>
      <c r="F56" s="211">
        <f t="shared" si="25"/>
        <v>4.75</v>
      </c>
      <c r="G56" s="211">
        <f t="shared" si="25"/>
        <v>3.5</v>
      </c>
      <c r="H56" s="211">
        <f t="shared" si="25"/>
        <v>3.1666666666666665</v>
      </c>
      <c r="I56" s="211">
        <f t="shared" si="25"/>
        <v>8.3333333333333339</v>
      </c>
      <c r="J56" s="211">
        <f t="shared" si="25"/>
        <v>4.0333333333333332</v>
      </c>
      <c r="K56" s="211">
        <f t="shared" si="25"/>
        <v>6</v>
      </c>
      <c r="L56" s="211">
        <f t="shared" si="25"/>
        <v>4.666666666666667</v>
      </c>
      <c r="M56" s="211">
        <f t="shared" si="25"/>
        <v>4.75</v>
      </c>
      <c r="N56" s="211">
        <f t="shared" si="25"/>
        <v>5</v>
      </c>
      <c r="O56" s="211">
        <f t="shared" si="25"/>
        <v>4.4191919191919196</v>
      </c>
      <c r="P56" s="211">
        <f t="shared" si="25"/>
        <v>3.3571428571428572</v>
      </c>
      <c r="Q56" s="211">
        <f t="shared" si="25"/>
        <v>3.75</v>
      </c>
      <c r="R56" s="211">
        <f t="shared" si="25"/>
        <v>3.9852941176470593</v>
      </c>
      <c r="S56" s="211">
        <f t="shared" si="25"/>
        <v>3.75</v>
      </c>
      <c r="T56" s="211">
        <f t="shared" si="25"/>
        <v>5.666666666666667</v>
      </c>
      <c r="U56" s="211">
        <f t="shared" si="25"/>
        <v>3.1666666666666665</v>
      </c>
      <c r="V56" s="211">
        <f t="shared" si="25"/>
        <v>4.5</v>
      </c>
      <c r="W56" s="211">
        <f t="shared" si="25"/>
        <v>4.625</v>
      </c>
      <c r="X56" s="211">
        <f t="shared" si="25"/>
        <v>5.3</v>
      </c>
      <c r="Y56" s="211">
        <f t="shared" si="25"/>
        <v>6.3333333333333339</v>
      </c>
      <c r="Z56" s="211">
        <f t="shared" si="25"/>
        <v>3.0333333333333332</v>
      </c>
      <c r="AA56" s="211">
        <f t="shared" si="25"/>
        <v>3.2592592592592595</v>
      </c>
      <c r="AB56" s="211">
        <f t="shared" si="25"/>
        <v>3.5</v>
      </c>
      <c r="AC56" s="211">
        <f t="shared" si="25"/>
        <v>4.7545454545454549</v>
      </c>
      <c r="AD56" s="211">
        <f t="shared" si="25"/>
        <v>4.5999999999999996</v>
      </c>
      <c r="AE56" s="211">
        <f t="shared" si="25"/>
        <v>5</v>
      </c>
      <c r="AF56" s="211">
        <f t="shared" si="25"/>
        <v>6.6428571428571423</v>
      </c>
      <c r="AG56" s="211">
        <f t="shared" si="25"/>
        <v>2.9</v>
      </c>
      <c r="AH56" s="211">
        <f t="shared" si="25"/>
        <v>3.1</v>
      </c>
      <c r="AI56" s="211">
        <f t="shared" si="25"/>
        <v>3</v>
      </c>
      <c r="AJ56" s="211">
        <f t="shared" si="25"/>
        <v>2.25</v>
      </c>
      <c r="AK56" s="211">
        <f t="shared" si="25"/>
        <v>4.8</v>
      </c>
      <c r="AL56" s="211">
        <f t="shared" si="25"/>
        <v>3.206168831168831</v>
      </c>
      <c r="AM56" s="211">
        <f t="shared" si="25"/>
        <v>5.5</v>
      </c>
      <c r="AN56" s="211">
        <f t="shared" si="25"/>
        <v>5</v>
      </c>
      <c r="AO56" s="211">
        <f t="shared" si="25"/>
        <v>3.4972222222222222</v>
      </c>
      <c r="AP56" s="211">
        <f t="shared" si="25"/>
        <v>8</v>
      </c>
      <c r="AQ56" s="211">
        <f t="shared" si="25"/>
        <v>2.5</v>
      </c>
      <c r="AR56" s="212">
        <f t="shared" si="25"/>
        <v>3</v>
      </c>
    </row>
    <row r="57" spans="1:44" s="217" customFormat="1" x14ac:dyDescent="0.25">
      <c r="A57" s="214" t="s">
        <v>346</v>
      </c>
      <c r="B57" s="215"/>
      <c r="C57" s="215">
        <f>C43/C45</f>
        <v>2.0847298722606356</v>
      </c>
      <c r="D57" s="215">
        <f t="shared" ref="D57:AR57" si="26">D43/D45</f>
        <v>22.3352</v>
      </c>
      <c r="E57" s="215">
        <f t="shared" si="26"/>
        <v>1.3751790378296402</v>
      </c>
      <c r="F57" s="215">
        <f t="shared" si="26"/>
        <v>14.183731282881425</v>
      </c>
      <c r="G57" s="215">
        <f t="shared" si="26"/>
        <v>0.67527324568351021</v>
      </c>
      <c r="H57" s="215">
        <f t="shared" si="26"/>
        <v>1.7898658718330849</v>
      </c>
      <c r="I57" s="215">
        <f t="shared" si="26"/>
        <v>1.5325608493008804</v>
      </c>
      <c r="J57" s="215">
        <f t="shared" si="26"/>
        <v>2.4334633887647259</v>
      </c>
      <c r="K57" s="215">
        <f t="shared" si="26"/>
        <v>5.2663721003629478</v>
      </c>
      <c r="L57" s="215">
        <f t="shared" si="26"/>
        <v>3.6677098150782359</v>
      </c>
      <c r="M57" s="215">
        <f t="shared" si="26"/>
        <v>1.5351901766996108</v>
      </c>
      <c r="N57" s="215">
        <f t="shared" si="26"/>
        <v>0.78618421052631571</v>
      </c>
      <c r="O57" s="215">
        <f t="shared" si="26"/>
        <v>1.8744366099820269</v>
      </c>
      <c r="P57" s="215">
        <f t="shared" si="26"/>
        <v>3.7466708941027269</v>
      </c>
      <c r="Q57" s="215">
        <f t="shared" si="26"/>
        <v>1.8712121212121215</v>
      </c>
      <c r="R57" s="215">
        <f t="shared" si="26"/>
        <v>2.4715324173284592</v>
      </c>
      <c r="S57" s="215">
        <f t="shared" si="26"/>
        <v>5.0242030696576148</v>
      </c>
      <c r="T57" s="215">
        <f t="shared" si="26"/>
        <v>2.5813091807328119</v>
      </c>
      <c r="U57" s="215">
        <f t="shared" si="26"/>
        <v>1.6700151851419227</v>
      </c>
      <c r="V57" s="215">
        <f t="shared" si="26"/>
        <v>5.1011646803900321</v>
      </c>
      <c r="W57" s="215">
        <f t="shared" si="26"/>
        <v>2.1516253207869975</v>
      </c>
      <c r="X57" s="215">
        <f t="shared" si="26"/>
        <v>2.1315045544969111</v>
      </c>
      <c r="Y57" s="215">
        <f t="shared" si="26"/>
        <v>4.4935227095364443</v>
      </c>
      <c r="Z57" s="215">
        <f t="shared" si="26"/>
        <v>1.6267521025230278</v>
      </c>
      <c r="AA57" s="215">
        <f t="shared" si="26"/>
        <v>2.9514900291283888</v>
      </c>
      <c r="AB57" s="215">
        <f t="shared" si="26"/>
        <v>1.4645266341009537</v>
      </c>
      <c r="AC57" s="215">
        <f t="shared" si="26"/>
        <v>1.9288964420810264</v>
      </c>
      <c r="AD57" s="215">
        <f t="shared" si="26"/>
        <v>2.5859557867360206</v>
      </c>
      <c r="AE57" s="215">
        <f t="shared" si="26"/>
        <v>0.38761651131824237</v>
      </c>
      <c r="AF57" s="215">
        <f t="shared" si="26"/>
        <v>2.8420965150423845</v>
      </c>
      <c r="AG57" s="215">
        <f t="shared" si="26"/>
        <v>3.4406343763394767</v>
      </c>
      <c r="AH57" s="215">
        <f t="shared" si="26"/>
        <v>4.0624277456647393</v>
      </c>
      <c r="AI57" s="215">
        <f t="shared" si="26"/>
        <v>6.1079646017699112</v>
      </c>
      <c r="AJ57" s="215">
        <f t="shared" si="26"/>
        <v>2.9780960404380794</v>
      </c>
      <c r="AK57" s="215">
        <f t="shared" si="26"/>
        <v>5.817801922273298</v>
      </c>
      <c r="AL57" s="215">
        <f t="shared" si="26"/>
        <v>2.95467760655474</v>
      </c>
      <c r="AM57" s="215">
        <f t="shared" si="26"/>
        <v>2.7355031799476244</v>
      </c>
      <c r="AN57" s="215">
        <f t="shared" si="26"/>
        <v>1.0368469434656045</v>
      </c>
      <c r="AO57" s="215">
        <f t="shared" si="26"/>
        <v>3.2164959061576681</v>
      </c>
      <c r="AP57" s="215">
        <f t="shared" si="26"/>
        <v>1.7202534616287257</v>
      </c>
      <c r="AQ57" s="215">
        <f t="shared" si="26"/>
        <v>1.6239103362391034</v>
      </c>
      <c r="AR57" s="216">
        <f t="shared" si="26"/>
        <v>1.7037625861155272</v>
      </c>
    </row>
    <row r="58" spans="1:44" s="217" customFormat="1" x14ac:dyDescent="0.25">
      <c r="A58" s="214" t="s">
        <v>347</v>
      </c>
      <c r="B58" s="215"/>
      <c r="C58" s="215" t="e">
        <f>C45/C47</f>
        <v>#DIV/0!</v>
      </c>
      <c r="D58" s="215">
        <f t="shared" ref="D58:AR58" si="27">D45/D47</f>
        <v>0.33269013241067269</v>
      </c>
      <c r="E58" s="215" t="e">
        <f t="shared" si="27"/>
        <v>#DIV/0!</v>
      </c>
      <c r="F58" s="215">
        <f t="shared" si="27"/>
        <v>1.9426100628930818</v>
      </c>
      <c r="G58" s="215">
        <f t="shared" si="27"/>
        <v>1.7343406593406592</v>
      </c>
      <c r="H58" s="215">
        <f t="shared" si="27"/>
        <v>1.1312961011591149</v>
      </c>
      <c r="I58" s="215">
        <f t="shared" si="27"/>
        <v>2.7635062611806798</v>
      </c>
      <c r="J58" s="215">
        <f t="shared" si="27"/>
        <v>3.1156615130414256</v>
      </c>
      <c r="K58" s="215">
        <f t="shared" si="27"/>
        <v>0.6205444575009792</v>
      </c>
      <c r="L58" s="215">
        <f t="shared" si="27"/>
        <v>0.5515455829279774</v>
      </c>
      <c r="M58" s="215">
        <f t="shared" si="27"/>
        <v>3.7629601803155519</v>
      </c>
      <c r="N58" s="215" t="e">
        <f t="shared" si="27"/>
        <v>#DIV/0!</v>
      </c>
      <c r="O58" s="215">
        <f t="shared" si="27"/>
        <v>1.9441457907751853</v>
      </c>
      <c r="P58" s="215">
        <f t="shared" si="27"/>
        <v>2.6058936931974666</v>
      </c>
      <c r="Q58" s="215">
        <f t="shared" si="27"/>
        <v>1.8455392809587217</v>
      </c>
      <c r="R58" s="215">
        <f t="shared" si="27"/>
        <v>1.7744557113033104</v>
      </c>
      <c r="S58" s="215">
        <f t="shared" si="27"/>
        <v>0.37829388119696294</v>
      </c>
      <c r="T58" s="215">
        <f t="shared" si="27"/>
        <v>1.3336383601756954</v>
      </c>
      <c r="U58" s="215">
        <f t="shared" si="27"/>
        <v>1.9143559928443648</v>
      </c>
      <c r="V58" s="215">
        <f t="shared" si="27"/>
        <v>0.77972544878563887</v>
      </c>
      <c r="W58" s="215">
        <f t="shared" si="27"/>
        <v>0.58943653094667847</v>
      </c>
      <c r="X58" s="215">
        <f t="shared" si="27"/>
        <v>1.4444948578342407</v>
      </c>
      <c r="Y58" s="215">
        <f t="shared" si="27"/>
        <v>0.60244475787494123</v>
      </c>
      <c r="Z58" s="215">
        <f t="shared" si="27"/>
        <v>1.2764217252396166</v>
      </c>
      <c r="AA58" s="215">
        <f t="shared" si="27"/>
        <v>2.1161688003793269</v>
      </c>
      <c r="AB58" s="215">
        <f t="shared" si="27"/>
        <v>1.4095081967213117</v>
      </c>
      <c r="AC58" s="215">
        <f t="shared" si="27"/>
        <v>3.4034891314488291</v>
      </c>
      <c r="AD58" s="215">
        <f t="shared" si="27"/>
        <v>0.85883404065222246</v>
      </c>
      <c r="AE58" s="215" t="e">
        <f t="shared" si="27"/>
        <v>#DIV/0!</v>
      </c>
      <c r="AF58" s="215">
        <f t="shared" si="27"/>
        <v>1.618744394618834</v>
      </c>
      <c r="AG58" s="215">
        <f t="shared" si="27"/>
        <v>0.77611443779108458</v>
      </c>
      <c r="AH58" s="215">
        <f t="shared" si="27"/>
        <v>1.137035819914558</v>
      </c>
      <c r="AI58" s="215" t="e">
        <f t="shared" si="27"/>
        <v>#DIV/0!</v>
      </c>
      <c r="AJ58" s="215">
        <f t="shared" si="27"/>
        <v>1.4411169566976931</v>
      </c>
      <c r="AK58" s="215">
        <f t="shared" si="27"/>
        <v>0.36689792632910423</v>
      </c>
      <c r="AL58" s="215">
        <f t="shared" si="27"/>
        <v>1.9560115983726316</v>
      </c>
      <c r="AM58" s="215">
        <f t="shared" si="27"/>
        <v>0.65864476386036963</v>
      </c>
      <c r="AN58" s="215" t="e">
        <f t="shared" si="27"/>
        <v>#DIV/0!</v>
      </c>
      <c r="AO58" s="215">
        <f t="shared" si="27"/>
        <v>2.7421097182474101</v>
      </c>
      <c r="AP58" s="215" t="e">
        <f t="shared" si="27"/>
        <v>#DIV/0!</v>
      </c>
      <c r="AQ58" s="215">
        <f t="shared" si="27"/>
        <v>2.693877551020408</v>
      </c>
      <c r="AR58" s="216" t="e">
        <f t="shared" si="27"/>
        <v>#DIV/0!</v>
      </c>
    </row>
    <row r="59" spans="1:44" s="217" customFormat="1" x14ac:dyDescent="0.25">
      <c r="A59" s="214" t="s">
        <v>348</v>
      </c>
      <c r="B59" s="215"/>
      <c r="C59" s="215" t="e">
        <f>C47/C49</f>
        <v>#DIV/0!</v>
      </c>
      <c r="D59" s="215" t="e">
        <f t="shared" ref="D59:AR59" si="28">D47/D49</f>
        <v>#DIV/0!</v>
      </c>
      <c r="E59" s="215" t="e">
        <f t="shared" si="28"/>
        <v>#DIV/0!</v>
      </c>
      <c r="F59" s="215" t="e">
        <f t="shared" si="28"/>
        <v>#DIV/0!</v>
      </c>
      <c r="G59" s="215" t="e">
        <f t="shared" si="28"/>
        <v>#DIV/0!</v>
      </c>
      <c r="H59" s="215">
        <f t="shared" si="28"/>
        <v>2.8524195972347459</v>
      </c>
      <c r="I59" s="215" t="e">
        <f t="shared" si="28"/>
        <v>#DIV/0!</v>
      </c>
      <c r="J59" s="215">
        <f t="shared" si="28"/>
        <v>1.4906755805770584</v>
      </c>
      <c r="K59" s="215" t="e">
        <f t="shared" si="28"/>
        <v>#DIV/0!</v>
      </c>
      <c r="L59" s="215" t="e">
        <f t="shared" si="28"/>
        <v>#DIV/0!</v>
      </c>
      <c r="M59" s="215" t="e">
        <f t="shared" si="28"/>
        <v>#DIV/0!</v>
      </c>
      <c r="N59" s="215" t="e">
        <f t="shared" si="28"/>
        <v>#DIV/0!</v>
      </c>
      <c r="O59" s="215">
        <f t="shared" si="28"/>
        <v>3.0012907389480477</v>
      </c>
      <c r="P59" s="215">
        <f t="shared" si="28"/>
        <v>0.38734798378493701</v>
      </c>
      <c r="Q59" s="215" t="e">
        <f t="shared" si="28"/>
        <v>#DIV/0!</v>
      </c>
      <c r="R59" s="215">
        <f t="shared" si="28"/>
        <v>1.1560075848991553</v>
      </c>
      <c r="S59" s="215" t="e">
        <f t="shared" si="28"/>
        <v>#DIV/0!</v>
      </c>
      <c r="T59" s="215" t="e">
        <f t="shared" si="28"/>
        <v>#DIV/0!</v>
      </c>
      <c r="U59" s="215">
        <f t="shared" si="28"/>
        <v>3.7548278757346769</v>
      </c>
      <c r="V59" s="215" t="e">
        <f t="shared" si="28"/>
        <v>#DIV/0!</v>
      </c>
      <c r="W59" s="215" t="e">
        <f t="shared" si="28"/>
        <v>#DIV/0!</v>
      </c>
      <c r="X59" s="215" t="e">
        <f t="shared" si="28"/>
        <v>#DIV/0!</v>
      </c>
      <c r="Y59" s="215" t="e">
        <f t="shared" si="28"/>
        <v>#DIV/0!</v>
      </c>
      <c r="Z59" s="215">
        <f t="shared" si="28"/>
        <v>4.6029411764705888</v>
      </c>
      <c r="AA59" s="215">
        <f t="shared" si="28"/>
        <v>1.1338709677419354</v>
      </c>
      <c r="AB59" s="215" t="e">
        <f t="shared" si="28"/>
        <v>#DIV/0!</v>
      </c>
      <c r="AC59" s="215">
        <f t="shared" si="28"/>
        <v>0.61293458371454712</v>
      </c>
      <c r="AD59" s="215" t="e">
        <f t="shared" si="28"/>
        <v>#DIV/0!</v>
      </c>
      <c r="AE59" s="215" t="e">
        <f t="shared" si="28"/>
        <v>#DIV/0!</v>
      </c>
      <c r="AF59" s="215" t="e">
        <f t="shared" si="28"/>
        <v>#DIV/0!</v>
      </c>
      <c r="AG59" s="215">
        <f t="shared" si="28"/>
        <v>3.8195679796696309</v>
      </c>
      <c r="AH59" s="215">
        <f t="shared" si="28"/>
        <v>1.3958715596330276</v>
      </c>
      <c r="AI59" s="215" t="e">
        <f t="shared" si="28"/>
        <v>#DIV/0!</v>
      </c>
      <c r="AJ59" s="215" t="e">
        <f t="shared" si="28"/>
        <v>#DIV/0!</v>
      </c>
      <c r="AK59" s="215" t="e">
        <f t="shared" si="28"/>
        <v>#DIV/0!</v>
      </c>
      <c r="AL59" s="215">
        <f t="shared" si="28"/>
        <v>1.1982923478869825</v>
      </c>
      <c r="AM59" s="215" t="e">
        <f t="shared" si="28"/>
        <v>#DIV/0!</v>
      </c>
      <c r="AN59" s="215" t="e">
        <f t="shared" si="28"/>
        <v>#DIV/0!</v>
      </c>
      <c r="AO59" s="215">
        <f t="shared" si="28"/>
        <v>1.2802002167294493</v>
      </c>
      <c r="AP59" s="215" t="e">
        <f t="shared" si="28"/>
        <v>#DIV/0!</v>
      </c>
      <c r="AQ59" s="215" t="e">
        <f t="shared" si="28"/>
        <v>#DIV/0!</v>
      </c>
      <c r="AR59" s="216" t="e">
        <f t="shared" si="28"/>
        <v>#DIV/0!</v>
      </c>
    </row>
    <row r="60" spans="1:44" s="217" customFormat="1" x14ac:dyDescent="0.25">
      <c r="A60" s="214" t="s">
        <v>349</v>
      </c>
      <c r="B60" s="215"/>
      <c r="C60" s="215" t="e">
        <f>C49/C51</f>
        <v>#DIV/0!</v>
      </c>
      <c r="D60" s="215" t="e">
        <f t="shared" ref="D60:AR60" si="29">D49/D51</f>
        <v>#DIV/0!</v>
      </c>
      <c r="E60" s="215" t="e">
        <f t="shared" si="29"/>
        <v>#DIV/0!</v>
      </c>
      <c r="F60" s="215" t="e">
        <f t="shared" si="29"/>
        <v>#DIV/0!</v>
      </c>
      <c r="G60" s="215" t="e">
        <f t="shared" si="29"/>
        <v>#DIV/0!</v>
      </c>
      <c r="H60" s="215" t="e">
        <f t="shared" si="29"/>
        <v>#DIV/0!</v>
      </c>
      <c r="I60" s="215" t="e">
        <f t="shared" si="29"/>
        <v>#DIV/0!</v>
      </c>
      <c r="J60" s="215" t="e">
        <f t="shared" si="29"/>
        <v>#DIV/0!</v>
      </c>
      <c r="K60" s="215" t="e">
        <f t="shared" si="29"/>
        <v>#DIV/0!</v>
      </c>
      <c r="L60" s="215" t="e">
        <f t="shared" si="29"/>
        <v>#DIV/0!</v>
      </c>
      <c r="M60" s="215" t="e">
        <f t="shared" si="29"/>
        <v>#DIV/0!</v>
      </c>
      <c r="N60" s="215" t="e">
        <f t="shared" si="29"/>
        <v>#DIV/0!</v>
      </c>
      <c r="O60" s="215" t="e">
        <f t="shared" si="29"/>
        <v>#DIV/0!</v>
      </c>
      <c r="P60" s="215" t="e">
        <f t="shared" si="29"/>
        <v>#DIV/0!</v>
      </c>
      <c r="Q60" s="215" t="e">
        <f t="shared" si="29"/>
        <v>#DIV/0!</v>
      </c>
      <c r="R60" s="215" t="e">
        <f t="shared" si="29"/>
        <v>#DIV/0!</v>
      </c>
      <c r="S60" s="215" t="e">
        <f t="shared" si="29"/>
        <v>#DIV/0!</v>
      </c>
      <c r="T60" s="215" t="e">
        <f t="shared" si="29"/>
        <v>#DIV/0!</v>
      </c>
      <c r="U60" s="215" t="e">
        <f t="shared" si="29"/>
        <v>#DIV/0!</v>
      </c>
      <c r="V60" s="215" t="e">
        <f t="shared" si="29"/>
        <v>#DIV/0!</v>
      </c>
      <c r="W60" s="215" t="e">
        <f t="shared" si="29"/>
        <v>#DIV/0!</v>
      </c>
      <c r="X60" s="215" t="e">
        <f t="shared" si="29"/>
        <v>#DIV/0!</v>
      </c>
      <c r="Y60" s="215" t="e">
        <f t="shared" si="29"/>
        <v>#DIV/0!</v>
      </c>
      <c r="Z60" s="215" t="e">
        <f t="shared" si="29"/>
        <v>#DIV/0!</v>
      </c>
      <c r="AA60" s="215" t="e">
        <f t="shared" si="29"/>
        <v>#DIV/0!</v>
      </c>
      <c r="AB60" s="215" t="e">
        <f t="shared" si="29"/>
        <v>#DIV/0!</v>
      </c>
      <c r="AC60" s="215" t="e">
        <f t="shared" si="29"/>
        <v>#DIV/0!</v>
      </c>
      <c r="AD60" s="215" t="e">
        <f t="shared" si="29"/>
        <v>#DIV/0!</v>
      </c>
      <c r="AE60" s="215" t="e">
        <f t="shared" si="29"/>
        <v>#DIV/0!</v>
      </c>
      <c r="AF60" s="215" t="e">
        <f t="shared" si="29"/>
        <v>#DIV/0!</v>
      </c>
      <c r="AG60" s="215" t="e">
        <f t="shared" si="29"/>
        <v>#DIV/0!</v>
      </c>
      <c r="AH60" s="215" t="e">
        <f t="shared" si="29"/>
        <v>#DIV/0!</v>
      </c>
      <c r="AI60" s="215" t="e">
        <f t="shared" si="29"/>
        <v>#DIV/0!</v>
      </c>
      <c r="AJ60" s="215" t="e">
        <f t="shared" si="29"/>
        <v>#DIV/0!</v>
      </c>
      <c r="AK60" s="215" t="e">
        <f t="shared" si="29"/>
        <v>#DIV/0!</v>
      </c>
      <c r="AL60" s="215">
        <f t="shared" si="29"/>
        <v>3.6741217219198417</v>
      </c>
      <c r="AM60" s="215" t="e">
        <f t="shared" si="29"/>
        <v>#DIV/0!</v>
      </c>
      <c r="AN60" s="215" t="e">
        <f t="shared" si="29"/>
        <v>#DIV/0!</v>
      </c>
      <c r="AO60" s="215">
        <f t="shared" si="29"/>
        <v>0.49614685475818637</v>
      </c>
      <c r="AP60" s="215" t="e">
        <f t="shared" si="29"/>
        <v>#DIV/0!</v>
      </c>
      <c r="AQ60" s="215" t="e">
        <f t="shared" si="29"/>
        <v>#DIV/0!</v>
      </c>
      <c r="AR60" s="216" t="e">
        <f t="shared" si="29"/>
        <v>#DIV/0!</v>
      </c>
    </row>
    <row r="61" spans="1:44" s="221" customFormat="1" ht="15.75" thickBot="1" x14ac:dyDescent="0.3">
      <c r="A61" s="218" t="s">
        <v>350</v>
      </c>
      <c r="B61" s="219"/>
      <c r="C61" s="219">
        <f>AVERAGEIF(C57:C60,"&gt;0")</f>
        <v>2.0847298722606356</v>
      </c>
      <c r="D61" s="219">
        <f t="shared" ref="D61:AR61" si="30">AVERAGEIF(D57:D60,"&gt;0")</f>
        <v>11.333945066205336</v>
      </c>
      <c r="E61" s="219">
        <f t="shared" si="30"/>
        <v>1.3751790378296402</v>
      </c>
      <c r="F61" s="219">
        <f t="shared" si="30"/>
        <v>8.063170672887253</v>
      </c>
      <c r="G61" s="219">
        <f t="shared" si="30"/>
        <v>1.2048069525120848</v>
      </c>
      <c r="H61" s="219">
        <f t="shared" si="30"/>
        <v>1.9245271900756487</v>
      </c>
      <c r="I61" s="219">
        <f t="shared" si="30"/>
        <v>2.1480335552407803</v>
      </c>
      <c r="J61" s="219">
        <f t="shared" si="30"/>
        <v>2.3466001607944036</v>
      </c>
      <c r="K61" s="219">
        <f t="shared" si="30"/>
        <v>2.9434582789319634</v>
      </c>
      <c r="L61" s="219">
        <f t="shared" si="30"/>
        <v>2.1096276990031066</v>
      </c>
      <c r="M61" s="219">
        <f t="shared" si="30"/>
        <v>2.6490751785075815</v>
      </c>
      <c r="N61" s="219">
        <f t="shared" si="30"/>
        <v>0.78618421052631571</v>
      </c>
      <c r="O61" s="219">
        <f t="shared" si="30"/>
        <v>2.2732910465684202</v>
      </c>
      <c r="P61" s="219">
        <f t="shared" si="30"/>
        <v>2.2466375236950435</v>
      </c>
      <c r="Q61" s="219">
        <f t="shared" si="30"/>
        <v>1.8583757010854216</v>
      </c>
      <c r="R61" s="219">
        <f t="shared" si="30"/>
        <v>1.8006652378436419</v>
      </c>
      <c r="S61" s="219">
        <f t="shared" si="30"/>
        <v>2.7012484754272887</v>
      </c>
      <c r="T61" s="219">
        <f t="shared" si="30"/>
        <v>1.9574737704542535</v>
      </c>
      <c r="U61" s="219">
        <f t="shared" si="30"/>
        <v>2.4463996845736546</v>
      </c>
      <c r="V61" s="219">
        <f t="shared" si="30"/>
        <v>2.9404450645878355</v>
      </c>
      <c r="W61" s="219">
        <f t="shared" si="30"/>
        <v>1.3705309258668379</v>
      </c>
      <c r="X61" s="219">
        <f t="shared" si="30"/>
        <v>1.7879997061655759</v>
      </c>
      <c r="Y61" s="219">
        <f t="shared" si="30"/>
        <v>2.547983733705693</v>
      </c>
      <c r="Z61" s="219">
        <f t="shared" si="30"/>
        <v>2.5020383347444111</v>
      </c>
      <c r="AA61" s="219">
        <f t="shared" si="30"/>
        <v>2.0671765990832172</v>
      </c>
      <c r="AB61" s="219">
        <f t="shared" si="30"/>
        <v>1.4370174154111326</v>
      </c>
      <c r="AC61" s="219">
        <f t="shared" si="30"/>
        <v>1.9817733857481341</v>
      </c>
      <c r="AD61" s="219">
        <f t="shared" si="30"/>
        <v>1.7223949136941215</v>
      </c>
      <c r="AE61" s="219">
        <f t="shared" si="30"/>
        <v>0.38761651131824237</v>
      </c>
      <c r="AF61" s="219">
        <f t="shared" si="30"/>
        <v>2.2304204548306092</v>
      </c>
      <c r="AG61" s="219">
        <f t="shared" si="30"/>
        <v>2.6787722646000645</v>
      </c>
      <c r="AH61" s="219">
        <f t="shared" si="30"/>
        <v>2.1984450417374415</v>
      </c>
      <c r="AI61" s="219">
        <f t="shared" si="30"/>
        <v>6.1079646017699112</v>
      </c>
      <c r="AJ61" s="219">
        <f t="shared" si="30"/>
        <v>2.2096064985678865</v>
      </c>
      <c r="AK61" s="219">
        <f t="shared" si="30"/>
        <v>3.0923499243012009</v>
      </c>
      <c r="AL61" s="219">
        <f t="shared" si="30"/>
        <v>2.4457758186835488</v>
      </c>
      <c r="AM61" s="219">
        <f t="shared" si="30"/>
        <v>1.6970739719039969</v>
      </c>
      <c r="AN61" s="219">
        <f t="shared" si="30"/>
        <v>1.0368469434656045</v>
      </c>
      <c r="AO61" s="219">
        <f t="shared" si="30"/>
        <v>1.9337381739731785</v>
      </c>
      <c r="AP61" s="219">
        <f t="shared" si="30"/>
        <v>1.7202534616287257</v>
      </c>
      <c r="AQ61" s="219">
        <f t="shared" si="30"/>
        <v>2.1588939436297556</v>
      </c>
      <c r="AR61" s="220">
        <f t="shared" si="30"/>
        <v>1.7037625861155272</v>
      </c>
    </row>
    <row r="67" spans="38:79" x14ac:dyDescent="0.25">
      <c r="AL67" s="167">
        <v>0.91343779786359891</v>
      </c>
      <c r="AM67" s="167">
        <v>3.7534426450139695</v>
      </c>
      <c r="AN67" s="167">
        <v>1.2642959961153049</v>
      </c>
      <c r="AO67" s="167">
        <v>0.36146862896979087</v>
      </c>
      <c r="AP67" s="167">
        <v>5.0285922484411296</v>
      </c>
      <c r="AQ67" s="167">
        <v>3.9434556465435158</v>
      </c>
      <c r="AR67" s="167">
        <v>3.2827892234548339</v>
      </c>
      <c r="AS67" s="167">
        <v>4.1857979185373821</v>
      </c>
      <c r="AT67" s="167">
        <v>2.1362235983997371</v>
      </c>
      <c r="AU67" s="167">
        <v>3.4527114543864763</v>
      </c>
      <c r="AV67" s="167">
        <v>2.5376692216613694</v>
      </c>
      <c r="AW67" s="167">
        <v>1.9114440108075652</v>
      </c>
      <c r="AX67" s="167">
        <v>2.5484458193067057</v>
      </c>
      <c r="AY67" s="167">
        <v>2.3947797799895234</v>
      </c>
      <c r="AZ67" s="167">
        <v>1.2318485795454546</v>
      </c>
      <c r="BA67" s="167">
        <v>1.7929394376427741</v>
      </c>
      <c r="BB67" s="167">
        <v>1.6591525025456255</v>
      </c>
      <c r="BC67" s="167">
        <v>2.472757457386364</v>
      </c>
      <c r="BD67" s="167">
        <v>0.32964431981218206</v>
      </c>
      <c r="BE67" s="167">
        <v>1.6273485257813589</v>
      </c>
      <c r="BF67" s="167">
        <v>0.78161648292065788</v>
      </c>
      <c r="BG67" s="167">
        <v>1.1305260411814033</v>
      </c>
      <c r="BH67" s="167">
        <v>2.4032742021148183</v>
      </c>
      <c r="BI67" s="167">
        <v>3.8658684563758388</v>
      </c>
      <c r="BJ67" s="167">
        <v>3.0870670524041453</v>
      </c>
      <c r="BK67" s="167">
        <v>1.1828880151843819</v>
      </c>
      <c r="BL67" s="167">
        <v>0.84288272303124556</v>
      </c>
      <c r="BM67" s="167">
        <v>3.2054467640918576</v>
      </c>
      <c r="BN67" s="167">
        <v>0.65586611508085746</v>
      </c>
      <c r="BO67" s="167">
        <v>2.0643357150045287</v>
      </c>
      <c r="BP67" s="167">
        <v>2.2366030534351142</v>
      </c>
      <c r="BQ67" s="167">
        <v>1.8110596265384071</v>
      </c>
      <c r="BR67" s="167">
        <v>0.76039740706442649</v>
      </c>
      <c r="BS67" s="167">
        <v>0.80209025379186061</v>
      </c>
      <c r="BT67" s="167">
        <v>1.8941300210677665</v>
      </c>
      <c r="BU67" s="167">
        <v>2.3304933083589705</v>
      </c>
      <c r="BV67" s="167">
        <v>1.4730919806079361</v>
      </c>
      <c r="BW67" s="167">
        <v>1.7820681794985198</v>
      </c>
      <c r="BX67" s="167">
        <v>2.2737467984694555</v>
      </c>
      <c r="BY67" s="167">
        <v>1.1973654060431278</v>
      </c>
      <c r="BZ67" s="167">
        <v>1.2716090970748462</v>
      </c>
      <c r="CA67" s="167">
        <v>0.32544053013140006</v>
      </c>
    </row>
  </sheetData>
  <mergeCells count="4">
    <mergeCell ref="A3:AR3"/>
    <mergeCell ref="A11:AR11"/>
    <mergeCell ref="A22:AR22"/>
    <mergeCell ref="A29:AR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7"/>
  <sheetViews>
    <sheetView topLeftCell="O1" workbookViewId="0">
      <selection activeCell="AC1" sqref="AC1:AC1048576"/>
    </sheetView>
  </sheetViews>
  <sheetFormatPr baseColWidth="10" defaultRowHeight="15" x14ac:dyDescent="0.25"/>
  <cols>
    <col min="38" max="38" width="27.140625" customWidth="1"/>
  </cols>
  <sheetData>
    <row r="1" spans="1:30" ht="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4"/>
    </row>
    <row r="2" spans="1:30" x14ac:dyDescent="0.25">
      <c r="A2" s="1">
        <v>2</v>
      </c>
      <c r="B2" s="1">
        <v>3</v>
      </c>
      <c r="C2" s="1">
        <v>4.9820000000000002</v>
      </c>
      <c r="D2" s="1">
        <v>4.048</v>
      </c>
      <c r="E2" s="5">
        <v>0.9073506891271057</v>
      </c>
      <c r="F2" s="5">
        <v>2</v>
      </c>
      <c r="G2" s="1">
        <v>2.2042194092827003</v>
      </c>
      <c r="H2" s="1">
        <v>5.9039999999999999</v>
      </c>
      <c r="I2" s="1">
        <v>5.133</v>
      </c>
      <c r="J2" s="1">
        <v>12.454000000000001</v>
      </c>
      <c r="K2" s="1">
        <v>0.14725788772115364</v>
      </c>
      <c r="L2" s="1">
        <v>0.43300642711251225</v>
      </c>
      <c r="M2" s="1">
        <v>0.41587556654291952</v>
      </c>
      <c r="N2" s="1">
        <v>1.5616886824440861</v>
      </c>
      <c r="O2" s="1">
        <v>0.16059097478721696</v>
      </c>
      <c r="P2" s="1">
        <v>0.3250361329693271</v>
      </c>
      <c r="Q2" s="1">
        <v>0.68563685636856375</v>
      </c>
      <c r="R2" s="1">
        <v>0.58445353594389249</v>
      </c>
      <c r="S2" s="1">
        <v>0.9705825053574908</v>
      </c>
      <c r="T2" s="1">
        <v>1.0303091128061019</v>
      </c>
      <c r="U2" s="1">
        <v>0.60216780409474102</v>
      </c>
      <c r="V2" s="1">
        <v>0.56726037718146749</v>
      </c>
      <c r="W2" s="5">
        <v>0.51515455640305097</v>
      </c>
      <c r="X2" s="1">
        <v>1.319</v>
      </c>
      <c r="Y2" s="1">
        <v>24.32</v>
      </c>
      <c r="Z2" s="1">
        <v>0.22340785907859079</v>
      </c>
      <c r="AA2" s="5">
        <v>1.2801983245665303</v>
      </c>
      <c r="AB2" s="1">
        <v>0.5821825223951913</v>
      </c>
      <c r="AC2" s="3" t="s">
        <v>29</v>
      </c>
    </row>
    <row r="3" spans="1:30" x14ac:dyDescent="0.25">
      <c r="A3" s="1">
        <v>2</v>
      </c>
      <c r="B3" s="1">
        <v>3</v>
      </c>
      <c r="C3" s="1">
        <v>6.5693000000000001</v>
      </c>
      <c r="D3" s="1">
        <v>5.9969999999999999</v>
      </c>
      <c r="E3" s="5">
        <v>0.53171641791044766</v>
      </c>
      <c r="F3" s="5">
        <v>2</v>
      </c>
      <c r="G3" s="1">
        <v>3.7614035087719304</v>
      </c>
      <c r="H3" s="1">
        <v>8.9610000000000003</v>
      </c>
      <c r="I3" s="1">
        <v>13.568</v>
      </c>
      <c r="J3" s="1">
        <v>18.515999999999998</v>
      </c>
      <c r="K3" s="1">
        <v>0.16896738400220346</v>
      </c>
      <c r="L3" s="1">
        <v>0.46382750574115045</v>
      </c>
      <c r="M3" s="1">
        <v>0.49731476651940271</v>
      </c>
      <c r="N3" s="1">
        <v>1.4281061466206137</v>
      </c>
      <c r="O3" s="1">
        <v>0.10801468999783971</v>
      </c>
      <c r="P3" s="1">
        <v>0.32388204795852238</v>
      </c>
      <c r="Q3" s="1">
        <v>0.66923334449280214</v>
      </c>
      <c r="R3" s="1">
        <v>0.22110849056603774</v>
      </c>
      <c r="S3" s="1">
        <v>0.48417600235849056</v>
      </c>
      <c r="T3" s="1">
        <v>2.0653646507238212</v>
      </c>
      <c r="U3" s="1">
        <v>0.4566696603899959</v>
      </c>
      <c r="V3" s="1">
        <v>0.10705542504978417</v>
      </c>
      <c r="W3" s="5">
        <v>1.0326823253619106</v>
      </c>
      <c r="X3" s="1">
        <v>1.968</v>
      </c>
      <c r="Y3" s="1">
        <v>28.1</v>
      </c>
      <c r="Z3" s="1">
        <v>0.21961834616672246</v>
      </c>
      <c r="AA3" s="5">
        <v>0.95285837264150941</v>
      </c>
      <c r="AB3" s="1">
        <v>0.53427785859857535</v>
      </c>
      <c r="AC3" s="3" t="s">
        <v>29</v>
      </c>
    </row>
    <row r="4" spans="1:30" x14ac:dyDescent="0.25">
      <c r="A4" s="1">
        <v>3</v>
      </c>
      <c r="B4" s="1">
        <v>12</v>
      </c>
      <c r="C4" s="1">
        <v>31.853000000000002</v>
      </c>
      <c r="D4" s="1">
        <v>18.117000000000001</v>
      </c>
      <c r="E4" s="5">
        <v>1.4965724732467951</v>
      </c>
      <c r="F4" s="5">
        <v>3.25</v>
      </c>
      <c r="G4" s="1">
        <v>2.0992884086727499</v>
      </c>
      <c r="H4" s="1">
        <v>20.617000000000001</v>
      </c>
      <c r="I4" s="1">
        <v>58.603200000000001</v>
      </c>
      <c r="J4" s="1">
        <v>47.542999999999999</v>
      </c>
      <c r="K4" s="1">
        <v>0.13787019481352225</v>
      </c>
      <c r="L4" s="1">
        <v>0.41897706867669654</v>
      </c>
      <c r="M4" s="1">
        <v>0.32580521381723204</v>
      </c>
      <c r="N4" s="1">
        <v>1.764400412911983</v>
      </c>
      <c r="O4" s="1">
        <v>0.18930231579832993</v>
      </c>
      <c r="P4" s="1">
        <v>0.3810655617020382</v>
      </c>
      <c r="Q4" s="1">
        <v>0.87874084493379245</v>
      </c>
      <c r="R4" s="1">
        <v>0.2047669751822426</v>
      </c>
      <c r="S4" s="1">
        <v>0.54353687170666454</v>
      </c>
      <c r="T4" s="1">
        <v>1.8398015885473893</v>
      </c>
      <c r="U4" s="1">
        <v>0.37673060622233379</v>
      </c>
      <c r="V4" s="1">
        <v>0.11129840111939236</v>
      </c>
      <c r="W4" s="5">
        <v>0.91990079427369476</v>
      </c>
      <c r="X4" s="1">
        <v>2.484</v>
      </c>
      <c r="Y4" s="1">
        <v>28.86</v>
      </c>
      <c r="Z4" s="1">
        <v>0.12048309647378376</v>
      </c>
      <c r="AA4" s="5">
        <v>1.3501455893193548</v>
      </c>
      <c r="AB4" s="1">
        <v>0.32448223593134795</v>
      </c>
      <c r="AC4" s="3" t="s">
        <v>29</v>
      </c>
    </row>
    <row r="5" spans="1:30" x14ac:dyDescent="0.25">
      <c r="A5" s="1">
        <v>3</v>
      </c>
      <c r="B5" s="1">
        <v>31</v>
      </c>
      <c r="C5" s="1">
        <v>26.459</v>
      </c>
      <c r="D5" s="1">
        <v>6.1520000000000001</v>
      </c>
      <c r="E5" s="5">
        <v>2.0503574207325928</v>
      </c>
      <c r="F5" s="5">
        <v>5</v>
      </c>
      <c r="G5" s="1">
        <v>2.9658099669637443</v>
      </c>
      <c r="H5" s="1">
        <v>7.1989999999999998</v>
      </c>
      <c r="I5" s="1">
        <v>12.06</v>
      </c>
      <c r="J5" s="1">
        <v>17.074999999999999</v>
      </c>
      <c r="K5" s="1">
        <v>0.23270352426786137</v>
      </c>
      <c r="L5" s="1">
        <v>0.5443228171747716</v>
      </c>
      <c r="M5" s="1">
        <v>0.51979936799083071</v>
      </c>
      <c r="N5" s="1">
        <v>1.3968774038361234</v>
      </c>
      <c r="O5" s="1">
        <v>1.4641288433382138</v>
      </c>
      <c r="P5" s="1">
        <v>0.36029282576866767</v>
      </c>
      <c r="Q5" s="1">
        <v>0.85456313376857895</v>
      </c>
      <c r="R5" s="1">
        <v>2.570480928689884</v>
      </c>
      <c r="S5" s="1">
        <v>2.1939469320066336</v>
      </c>
      <c r="T5" s="1">
        <v>0.45579953890925579</v>
      </c>
      <c r="U5" s="1">
        <v>1.1716240220718848</v>
      </c>
      <c r="V5" s="1">
        <v>5.639498747280733</v>
      </c>
      <c r="W5" s="5">
        <v>0.22789976945462792</v>
      </c>
      <c r="X5" s="1">
        <v>0.90300000000000002</v>
      </c>
      <c r="Y5" s="1">
        <v>20.669</v>
      </c>
      <c r="Z5" s="1">
        <v>0.12543408806778719</v>
      </c>
      <c r="AA5" s="5">
        <v>1.9811340796019903</v>
      </c>
      <c r="AB5" s="1">
        <v>0.2600243960999894</v>
      </c>
      <c r="AC5" s="3" t="s">
        <v>29</v>
      </c>
    </row>
    <row r="6" spans="1:30" x14ac:dyDescent="0.25">
      <c r="A6" s="1">
        <v>2</v>
      </c>
      <c r="B6" s="1">
        <v>4</v>
      </c>
      <c r="C6" s="1">
        <v>10.407</v>
      </c>
      <c r="D6" s="1">
        <v>7.35</v>
      </c>
      <c r="E6" s="5">
        <v>5.1283863368669023</v>
      </c>
      <c r="F6" s="5">
        <v>3</v>
      </c>
      <c r="G6" s="1">
        <v>0.58497932935231967</v>
      </c>
      <c r="H6" s="1">
        <v>9.5229999999999997</v>
      </c>
      <c r="I6" s="1">
        <v>10.698</v>
      </c>
      <c r="J6" s="1">
        <v>20.898</v>
      </c>
      <c r="K6" s="1">
        <v>0.1179655032832574</v>
      </c>
      <c r="L6" s="1">
        <v>0.38755431063894646</v>
      </c>
      <c r="M6" s="1">
        <v>0.30782437608790519</v>
      </c>
      <c r="N6" s="1">
        <v>1.8152007477752434</v>
      </c>
      <c r="O6" s="1">
        <v>0.1435544071202986</v>
      </c>
      <c r="P6" s="1">
        <v>0.35170829744473153</v>
      </c>
      <c r="Q6" s="1">
        <v>0.77181560432636775</v>
      </c>
      <c r="R6" s="1">
        <v>0.3739016638624042</v>
      </c>
      <c r="S6" s="1">
        <v>0.97279865395401011</v>
      </c>
      <c r="T6" s="1">
        <v>1.0279619486883829</v>
      </c>
      <c r="U6" s="1">
        <v>0.38435668300182568</v>
      </c>
      <c r="V6" s="1">
        <v>0.36373103531651158</v>
      </c>
      <c r="W6" s="5">
        <v>0.51398097434419143</v>
      </c>
      <c r="X6" s="1">
        <v>1.2989999999999999</v>
      </c>
      <c r="Y6" s="1">
        <v>17.79</v>
      </c>
      <c r="Z6" s="1">
        <v>0.13640659456053764</v>
      </c>
      <c r="AA6" s="5">
        <v>1.2636654514862591</v>
      </c>
      <c r="AB6" s="1">
        <v>0.3971530062529694</v>
      </c>
      <c r="AC6" s="3" t="s">
        <v>29</v>
      </c>
    </row>
    <row r="7" spans="1:30" x14ac:dyDescent="0.25">
      <c r="A7" s="1">
        <v>4</v>
      </c>
      <c r="B7" s="1">
        <v>30</v>
      </c>
      <c r="C7" s="1">
        <v>70.293999999999997</v>
      </c>
      <c r="D7" s="1">
        <v>30.186</v>
      </c>
      <c r="E7" s="5">
        <v>2.28258890946474</v>
      </c>
      <c r="F7" s="5">
        <v>2.2749999999999999</v>
      </c>
      <c r="G7" s="1">
        <v>2.0414701026270761</v>
      </c>
      <c r="H7" s="1">
        <v>32.542000000000002</v>
      </c>
      <c r="I7" s="1">
        <v>121.834</v>
      </c>
      <c r="J7" s="1">
        <v>64.55</v>
      </c>
      <c r="K7" s="1">
        <v>0.1150482511991585</v>
      </c>
      <c r="L7" s="1">
        <v>0.38273226017595274</v>
      </c>
      <c r="M7" s="1">
        <v>0.36743952740322489</v>
      </c>
      <c r="N7" s="1">
        <v>1.6614345168013887</v>
      </c>
      <c r="O7" s="1">
        <v>0.34082106893880715</v>
      </c>
      <c r="P7" s="1">
        <v>0.46763749031758328</v>
      </c>
      <c r="Q7" s="1">
        <v>0.92760125376436597</v>
      </c>
      <c r="R7" s="1">
        <v>0.24623668269941068</v>
      </c>
      <c r="S7" s="1">
        <v>0.57696537912241241</v>
      </c>
      <c r="T7" s="1">
        <v>1.7332062480439299</v>
      </c>
      <c r="U7" s="1">
        <v>0.42677895695222928</v>
      </c>
      <c r="V7" s="1">
        <v>0.14207004098751067</v>
      </c>
      <c r="W7" s="5">
        <v>0.86660312402196493</v>
      </c>
      <c r="X7" s="1">
        <v>2.5990000000000002</v>
      </c>
      <c r="Y7" s="1">
        <v>26.39</v>
      </c>
      <c r="Z7" s="1">
        <v>7.9866019298137789E-2</v>
      </c>
      <c r="AA7" s="5">
        <v>1.4995330203391499</v>
      </c>
      <c r="AB7" s="1">
        <v>0.23546265029615365</v>
      </c>
      <c r="AC7" s="3" t="s">
        <v>29</v>
      </c>
    </row>
    <row r="8" spans="1:30" x14ac:dyDescent="0.25">
      <c r="A8" s="1">
        <v>3</v>
      </c>
      <c r="B8" s="1">
        <v>9</v>
      </c>
      <c r="C8" s="1">
        <v>3.5030000000000001</v>
      </c>
      <c r="D8" s="1">
        <v>2.5760000000000001</v>
      </c>
      <c r="E8" s="5">
        <v>1.0614967554644807</v>
      </c>
      <c r="F8" s="5">
        <v>2.5</v>
      </c>
      <c r="G8" s="1">
        <v>2.5701817007187278</v>
      </c>
      <c r="H8" s="1">
        <v>3.101</v>
      </c>
      <c r="I8" s="1">
        <v>1.333</v>
      </c>
      <c r="J8" s="1">
        <v>6.0830000000000002</v>
      </c>
      <c r="K8" s="1">
        <v>0.13862023058794215</v>
      </c>
      <c r="L8" s="1">
        <v>0.42011517383317015</v>
      </c>
      <c r="M8" s="1">
        <v>0.45269362694736548</v>
      </c>
      <c r="N8" s="1">
        <v>1.4968351582100754</v>
      </c>
      <c r="O8" s="1">
        <v>0.98635541673516358</v>
      </c>
      <c r="P8" s="1">
        <v>0.4234752589182969</v>
      </c>
      <c r="Q8" s="1">
        <v>0.83069977426636576</v>
      </c>
      <c r="R8" s="1">
        <v>6.7516879219804951</v>
      </c>
      <c r="S8" s="1">
        <v>2.6279069767441863</v>
      </c>
      <c r="T8" s="1">
        <v>0.38053097345132741</v>
      </c>
      <c r="U8" s="1">
        <v>2.5692263773908075</v>
      </c>
      <c r="V8" s="1">
        <v>17.742807794971998</v>
      </c>
      <c r="W8" s="5">
        <v>0.19026548672566371</v>
      </c>
      <c r="X8" s="1">
        <v>0.67400000000000004</v>
      </c>
      <c r="Y8" s="1">
        <v>26.696000000000002</v>
      </c>
      <c r="Z8" s="1">
        <v>0.21734924217994198</v>
      </c>
      <c r="AA8" s="5">
        <v>1.7712093023255817</v>
      </c>
      <c r="AB8" s="1">
        <v>0.58377409847432638</v>
      </c>
      <c r="AC8" s="3" t="s">
        <v>29</v>
      </c>
    </row>
    <row r="9" spans="1:30" x14ac:dyDescent="0.25">
      <c r="A9" s="1">
        <v>3</v>
      </c>
      <c r="B9" s="1">
        <v>11</v>
      </c>
      <c r="C9" s="1">
        <v>8.3480000000000008</v>
      </c>
      <c r="D9" s="1">
        <v>3.536</v>
      </c>
      <c r="E9" s="5">
        <v>1.8226205311940182</v>
      </c>
      <c r="F9" s="5">
        <v>3</v>
      </c>
      <c r="G9" s="1">
        <v>1.469104121543146</v>
      </c>
      <c r="H9" s="1">
        <v>4.218</v>
      </c>
      <c r="I9" s="1">
        <v>4.625</v>
      </c>
      <c r="J9" s="1">
        <v>9.7330000000000005</v>
      </c>
      <c r="K9" s="1">
        <v>0.25995524610483062</v>
      </c>
      <c r="L9" s="1">
        <v>0.57531321834460891</v>
      </c>
      <c r="M9" s="1">
        <v>0.61351919418526202</v>
      </c>
      <c r="N9" s="1">
        <v>1.2857664476342792</v>
      </c>
      <c r="O9" s="1">
        <v>0.82194595705332374</v>
      </c>
      <c r="P9" s="1">
        <v>0.36330011301756909</v>
      </c>
      <c r="Q9" s="1">
        <v>0.83831199620673302</v>
      </c>
      <c r="R9" s="1">
        <v>2.3783783783783785</v>
      </c>
      <c r="S9" s="1">
        <v>1.8049729729729731</v>
      </c>
      <c r="T9" s="1">
        <v>0.5540249161475802</v>
      </c>
      <c r="U9" s="1">
        <v>1.317680881648299</v>
      </c>
      <c r="V9" s="1">
        <v>4.2929086924762609</v>
      </c>
      <c r="W9" s="5">
        <v>0.2770124580737901</v>
      </c>
      <c r="X9" s="1">
        <v>1.012</v>
      </c>
      <c r="Y9" s="1">
        <v>31.097999999999999</v>
      </c>
      <c r="Z9" s="1">
        <v>0.23992413466097676</v>
      </c>
      <c r="AA9" s="5">
        <v>1.8266326486486488</v>
      </c>
      <c r="AB9" s="1">
        <v>0.47057044163498046</v>
      </c>
      <c r="AC9" s="3" t="s">
        <v>29</v>
      </c>
    </row>
    <row r="10" spans="1:30" x14ac:dyDescent="0.25">
      <c r="A10" s="1">
        <v>2</v>
      </c>
      <c r="B10" s="1">
        <v>8</v>
      </c>
      <c r="C10" s="1">
        <v>29.821999999999999</v>
      </c>
      <c r="D10" s="1">
        <v>19.858000000000001</v>
      </c>
      <c r="E10" s="6">
        <v>1.4005473718103518</v>
      </c>
      <c r="F10" s="6">
        <v>7</v>
      </c>
      <c r="G10" s="1">
        <v>4.998045864704868</v>
      </c>
      <c r="H10" s="1">
        <v>22.710999999999999</v>
      </c>
      <c r="I10" s="1">
        <v>47.468000000000004</v>
      </c>
      <c r="J10" s="1">
        <v>46.634999999999998</v>
      </c>
      <c r="K10" s="1">
        <v>9.2029787476042985E-2</v>
      </c>
      <c r="L10" s="1">
        <v>0.34230974965383432</v>
      </c>
      <c r="M10" s="1">
        <v>0.27427538636957555</v>
      </c>
      <c r="N10" s="1">
        <v>1.9230153370413936</v>
      </c>
      <c r="O10" s="1">
        <v>0.15010185483006327</v>
      </c>
      <c r="P10" s="1">
        <v>0.42581751903077092</v>
      </c>
      <c r="Q10" s="1">
        <v>0.87437805468715613</v>
      </c>
      <c r="R10" s="1">
        <v>0.16853459172495153</v>
      </c>
      <c r="S10" s="1">
        <v>0.62825482430268809</v>
      </c>
      <c r="T10" s="1">
        <v>1.5917108175172692</v>
      </c>
      <c r="U10" s="1">
        <v>0.26825833277446182</v>
      </c>
      <c r="V10" s="1">
        <v>0.1058826703130847</v>
      </c>
      <c r="W10" s="6">
        <v>0.7958554087586347</v>
      </c>
      <c r="X10" s="1">
        <v>1.7549999999999999</v>
      </c>
      <c r="Y10" s="1">
        <v>21.47</v>
      </c>
      <c r="Z10" s="1">
        <v>7.7275329135661139E-2</v>
      </c>
      <c r="AA10" s="6">
        <v>1.1025872166512176</v>
      </c>
      <c r="AB10" s="1">
        <v>0.25472798135404262</v>
      </c>
      <c r="AC10" s="3" t="s">
        <v>29</v>
      </c>
    </row>
    <row r="11" spans="1:30" x14ac:dyDescent="0.25">
      <c r="A11" s="1">
        <v>3</v>
      </c>
      <c r="B11" s="1">
        <v>15</v>
      </c>
      <c r="C11" s="1">
        <v>15.895</v>
      </c>
      <c r="D11" s="1">
        <v>6.774</v>
      </c>
      <c r="E11" s="5">
        <v>1.8696670064358607</v>
      </c>
      <c r="F11" s="5">
        <v>4</v>
      </c>
      <c r="G11" s="1">
        <v>1.6261934981059869</v>
      </c>
      <c r="H11" s="1">
        <v>7.5919999999999996</v>
      </c>
      <c r="I11" s="1">
        <v>6.9130000000000003</v>
      </c>
      <c r="J11" s="1">
        <v>15.076000000000001</v>
      </c>
      <c r="K11" s="1">
        <v>0.1199372696676997</v>
      </c>
      <c r="L11" s="1">
        <v>0.39077982884033352</v>
      </c>
      <c r="M11" s="1">
        <v>0.3822118637862536</v>
      </c>
      <c r="N11" s="1">
        <v>1.629011251837396</v>
      </c>
      <c r="O11" s="1">
        <v>0.79596710002653226</v>
      </c>
      <c r="P11" s="1">
        <v>0.44932342796497743</v>
      </c>
      <c r="Q11" s="1">
        <v>0.89225500526870394</v>
      </c>
      <c r="R11" s="1">
        <v>2.1698249674526253</v>
      </c>
      <c r="S11" s="1">
        <v>2.2992911905106319</v>
      </c>
      <c r="T11" s="1">
        <v>0.43491664045297268</v>
      </c>
      <c r="U11" s="1">
        <v>0.94369298521547662</v>
      </c>
      <c r="V11" s="1">
        <v>4.98905943261384</v>
      </c>
      <c r="W11" s="5">
        <v>0.21745832022648634</v>
      </c>
      <c r="X11" s="1">
        <v>1.518</v>
      </c>
      <c r="Y11" s="1">
        <v>19.55</v>
      </c>
      <c r="Z11" s="1">
        <v>0.19994731296101159</v>
      </c>
      <c r="AA11" s="5">
        <v>3.4903240271951392</v>
      </c>
      <c r="AB11" s="1">
        <v>0.57734909995601469</v>
      </c>
      <c r="AC11" s="3" t="s">
        <v>29</v>
      </c>
    </row>
    <row r="12" spans="1:30" x14ac:dyDescent="0.25">
      <c r="A12" s="1">
        <v>2</v>
      </c>
      <c r="B12" s="1">
        <v>9</v>
      </c>
      <c r="C12" s="1">
        <v>8.625</v>
      </c>
      <c r="D12" s="1">
        <v>4.258</v>
      </c>
      <c r="E12" s="5">
        <v>1.5084358021160997</v>
      </c>
      <c r="F12" s="5">
        <v>8</v>
      </c>
      <c r="G12" s="1">
        <v>5.3035071090047392</v>
      </c>
      <c r="H12" s="1">
        <v>4.95</v>
      </c>
      <c r="I12" s="1">
        <v>5.0659999999999998</v>
      </c>
      <c r="J12" s="1">
        <v>10.561999999999999</v>
      </c>
      <c r="K12" s="1">
        <v>0.20675441281501886</v>
      </c>
      <c r="L12" s="1">
        <v>0.51307688940799168</v>
      </c>
      <c r="M12" s="1">
        <v>0.57066695252956512</v>
      </c>
      <c r="N12" s="1">
        <v>1.3331677648423299</v>
      </c>
      <c r="O12" s="1">
        <v>0.75743230448778642</v>
      </c>
      <c r="P12" s="1">
        <v>0.40314334406362434</v>
      </c>
      <c r="Q12" s="1">
        <v>0.86020202020202019</v>
      </c>
      <c r="R12" s="1">
        <v>1.7765495459928939</v>
      </c>
      <c r="S12" s="1">
        <v>1.70252664824319</v>
      </c>
      <c r="T12" s="1">
        <v>0.58736231884057966</v>
      </c>
      <c r="U12" s="1">
        <v>1.0434782608695652</v>
      </c>
      <c r="V12" s="1">
        <v>3.0246229439772425</v>
      </c>
      <c r="W12" s="5">
        <v>0.29368115942028983</v>
      </c>
      <c r="X12" s="1">
        <v>1.212</v>
      </c>
      <c r="Y12" s="1">
        <v>28.777000000000001</v>
      </c>
      <c r="Z12" s="1">
        <v>0.24484848484848484</v>
      </c>
      <c r="AA12" s="5">
        <v>2.0634622976707462</v>
      </c>
      <c r="AB12" s="1">
        <v>0.53848055740089273</v>
      </c>
      <c r="AC12" s="3" t="s">
        <v>29</v>
      </c>
    </row>
    <row r="13" spans="1:30" x14ac:dyDescent="0.25">
      <c r="A13" s="1">
        <v>4</v>
      </c>
      <c r="B13" s="1">
        <v>52</v>
      </c>
      <c r="C13" s="1">
        <v>47.296999999999997</v>
      </c>
      <c r="D13" s="1">
        <v>9.8689999999999998</v>
      </c>
      <c r="E13" s="5">
        <v>2.1657795415670749</v>
      </c>
      <c r="F13" s="5">
        <v>2.7749999999999999</v>
      </c>
      <c r="G13" s="1">
        <v>1.6709623398452347</v>
      </c>
      <c r="H13" s="1">
        <v>10.295</v>
      </c>
      <c r="I13" s="1">
        <v>24.908999999999999</v>
      </c>
      <c r="J13" s="1">
        <v>23.594000000000001</v>
      </c>
      <c r="K13" s="1">
        <v>0.23501933373448305</v>
      </c>
      <c r="L13" s="1">
        <v>0.54702459678524007</v>
      </c>
      <c r="M13" s="1">
        <v>0.56229342661757997</v>
      </c>
      <c r="N13" s="1">
        <v>1.343057673395289</v>
      </c>
      <c r="O13" s="1">
        <v>1.6529626176146477</v>
      </c>
      <c r="P13" s="1">
        <v>0.41828430957022966</v>
      </c>
      <c r="Q13" s="1">
        <v>0.95862068965517244</v>
      </c>
      <c r="R13" s="1">
        <v>2.0875988598498534</v>
      </c>
      <c r="S13" s="1">
        <v>1.8987916014292023</v>
      </c>
      <c r="T13" s="1">
        <v>0.52665073894750192</v>
      </c>
      <c r="U13" s="1">
        <v>1.0994354821658878</v>
      </c>
      <c r="V13" s="1">
        <v>3.9639151822360801</v>
      </c>
      <c r="W13" s="5">
        <v>0.26332536947375096</v>
      </c>
      <c r="X13" s="1">
        <v>1.369</v>
      </c>
      <c r="Y13" s="1">
        <v>22.047000000000001</v>
      </c>
      <c r="Z13" s="1">
        <v>0.13297717338513843</v>
      </c>
      <c r="AA13" s="5">
        <v>2.599445702356578</v>
      </c>
      <c r="AB13" s="1">
        <v>0.2742996805424211</v>
      </c>
      <c r="AC13" s="3" t="s">
        <v>29</v>
      </c>
    </row>
    <row r="14" spans="1:30" x14ac:dyDescent="0.25">
      <c r="A14" s="1">
        <v>4</v>
      </c>
      <c r="B14" s="1">
        <v>60</v>
      </c>
      <c r="C14" s="1">
        <v>46.71</v>
      </c>
      <c r="D14" s="1">
        <v>7.4930000000000003</v>
      </c>
      <c r="E14" s="5">
        <v>3.2975443610295758</v>
      </c>
      <c r="F14" s="5">
        <v>3.1374999999999997</v>
      </c>
      <c r="G14" s="1">
        <v>1.5375449897157347</v>
      </c>
      <c r="H14" s="1">
        <v>8.2620000000000005</v>
      </c>
      <c r="I14" s="1">
        <v>22.812000000000001</v>
      </c>
      <c r="J14" s="1">
        <v>20.359000000000002</v>
      </c>
      <c r="K14" s="1">
        <v>0.33418963934767443</v>
      </c>
      <c r="L14" s="1">
        <v>0.65230626568985317</v>
      </c>
      <c r="M14" s="1">
        <v>0.69160853184566218</v>
      </c>
      <c r="N14" s="1">
        <v>1.2110051627733847</v>
      </c>
      <c r="O14" s="1">
        <v>2.2594429981826218</v>
      </c>
      <c r="P14" s="1">
        <v>0.36804361707353012</v>
      </c>
      <c r="Q14" s="1">
        <v>0.90692326313241345</v>
      </c>
      <c r="R14" s="1">
        <v>2.6301946344029457</v>
      </c>
      <c r="S14" s="1">
        <v>2.0476065228826932</v>
      </c>
      <c r="T14" s="1">
        <v>0.48837508028259474</v>
      </c>
      <c r="U14" s="1">
        <v>1.2845215157353886</v>
      </c>
      <c r="V14" s="1">
        <v>5.3856036898545323</v>
      </c>
      <c r="W14" s="5">
        <v>0.24418754014129737</v>
      </c>
      <c r="X14" s="1">
        <v>1.901</v>
      </c>
      <c r="Y14" s="1">
        <v>32.987000000000002</v>
      </c>
      <c r="Z14" s="1">
        <v>0.23008956669087388</v>
      </c>
      <c r="AA14" s="5">
        <v>3.8924999999999996</v>
      </c>
      <c r="AB14" s="1">
        <v>0.39801591257971919</v>
      </c>
      <c r="AC14" s="3" t="s">
        <v>29</v>
      </c>
    </row>
    <row r="15" spans="1:30" x14ac:dyDescent="0.25">
      <c r="A15" s="1">
        <v>3</v>
      </c>
      <c r="B15" s="1">
        <v>17</v>
      </c>
      <c r="C15" s="1">
        <v>62.851999999999997</v>
      </c>
      <c r="D15" s="1">
        <v>24.998999999999999</v>
      </c>
      <c r="E15" s="5">
        <v>2.1202142207103862</v>
      </c>
      <c r="F15" s="5">
        <v>3.5</v>
      </c>
      <c r="G15" s="1">
        <v>2.9449706910320321</v>
      </c>
      <c r="H15" s="1">
        <v>27.949000000000002</v>
      </c>
      <c r="I15" s="1">
        <v>101.06699999999999</v>
      </c>
      <c r="J15" s="1">
        <v>57.57</v>
      </c>
      <c r="K15" s="1">
        <v>0.12938288391784217</v>
      </c>
      <c r="L15" s="1">
        <v>0.40587609465953495</v>
      </c>
      <c r="M15" s="1">
        <v>0.3832011288042444</v>
      </c>
      <c r="N15" s="1">
        <v>1.6269071801907593</v>
      </c>
      <c r="O15" s="1">
        <v>0.20844189682126107</v>
      </c>
      <c r="P15" s="1">
        <v>0.43423658155289213</v>
      </c>
      <c r="Q15" s="1">
        <v>0.89445060646176955</v>
      </c>
      <c r="R15" s="1">
        <v>0.16820524998268477</v>
      </c>
      <c r="S15" s="1">
        <v>0.62188449246539423</v>
      </c>
      <c r="T15" s="1">
        <v>1.6080156558263858</v>
      </c>
      <c r="U15" s="1">
        <v>0.270476675364348</v>
      </c>
      <c r="V15" s="1">
        <v>0.10460423651549668</v>
      </c>
      <c r="W15" s="5">
        <v>0.80400782791319292</v>
      </c>
      <c r="X15" s="1">
        <v>1.819</v>
      </c>
      <c r="Y15" s="1">
        <v>21.009</v>
      </c>
      <c r="Z15" s="1">
        <v>6.5082829439335924E-2</v>
      </c>
      <c r="AA15" s="5">
        <v>1.1312078917945521</v>
      </c>
      <c r="AB15" s="1">
        <v>0.1809372610046916</v>
      </c>
      <c r="AC15" s="3" t="s">
        <v>29</v>
      </c>
    </row>
    <row r="16" spans="1:30" x14ac:dyDescent="0.25">
      <c r="A16" s="1">
        <v>3</v>
      </c>
      <c r="B16" s="1">
        <v>20</v>
      </c>
      <c r="C16" s="1">
        <v>17.035</v>
      </c>
      <c r="D16" s="1">
        <v>6.843</v>
      </c>
      <c r="E16" s="6">
        <v>2.1118313072064381</v>
      </c>
      <c r="F16" s="6">
        <v>4.1666666666666661</v>
      </c>
      <c r="G16" s="1">
        <v>2.0653350553792786</v>
      </c>
      <c r="H16" s="1">
        <v>7.8579999999999997</v>
      </c>
      <c r="I16" s="1">
        <v>8.4459999999999997</v>
      </c>
      <c r="J16" s="1">
        <v>16.398</v>
      </c>
      <c r="K16" s="1">
        <v>0.13678139482819279</v>
      </c>
      <c r="L16" s="1">
        <v>0.41731939911689797</v>
      </c>
      <c r="M16" s="1">
        <v>0.39471095206904178</v>
      </c>
      <c r="N16" s="1">
        <v>1.6030112758120829</v>
      </c>
      <c r="O16" s="1">
        <v>0.97572874740822058</v>
      </c>
      <c r="P16" s="1">
        <v>0.41730698865715332</v>
      </c>
      <c r="Q16" s="1">
        <v>0.87083227284296261</v>
      </c>
      <c r="R16" s="1">
        <v>2.3679848448969927</v>
      </c>
      <c r="S16" s="1">
        <v>2.0169310916410135</v>
      </c>
      <c r="T16" s="1">
        <v>0.49580275902553567</v>
      </c>
      <c r="U16" s="1">
        <v>1.1740534194305841</v>
      </c>
      <c r="V16" s="1">
        <v>4.7760622582074674</v>
      </c>
      <c r="W16" s="6">
        <v>0.24790137951276783</v>
      </c>
      <c r="X16" s="1">
        <v>1.1279999999999999</v>
      </c>
      <c r="Y16" s="1">
        <v>13.16</v>
      </c>
      <c r="Z16" s="1">
        <v>0.1435479765843726</v>
      </c>
      <c r="AA16" s="6">
        <v>2.2750982713710628</v>
      </c>
      <c r="AB16" s="1">
        <v>0.38813567401679366</v>
      </c>
      <c r="AC16" s="3" t="s">
        <v>29</v>
      </c>
    </row>
    <row r="17" spans="1:29" x14ac:dyDescent="0.25">
      <c r="A17" s="1">
        <v>5</v>
      </c>
      <c r="B17" s="1">
        <v>173</v>
      </c>
      <c r="C17" s="1">
        <v>290.07600000000002</v>
      </c>
      <c r="D17" s="1">
        <v>42.481999999999999</v>
      </c>
      <c r="E17" s="6">
        <v>2.3603094075143791</v>
      </c>
      <c r="F17" s="6">
        <v>3.5375000000000001</v>
      </c>
      <c r="G17" s="1">
        <v>1.5596413222638568</v>
      </c>
      <c r="H17" s="1">
        <v>45.232999999999997</v>
      </c>
      <c r="I17" s="1">
        <v>294.05099999999999</v>
      </c>
      <c r="J17" s="1">
        <v>83.224000000000004</v>
      </c>
      <c r="K17" s="1">
        <v>0.14371823520419608</v>
      </c>
      <c r="L17" s="1">
        <v>0.42777066327827068</v>
      </c>
      <c r="M17" s="1">
        <v>0.53350114241400559</v>
      </c>
      <c r="N17" s="1">
        <v>1.3788229036367396</v>
      </c>
      <c r="O17" s="1">
        <v>1.7422858790733442</v>
      </c>
      <c r="P17" s="1">
        <v>0.51045371527444006</v>
      </c>
      <c r="Q17" s="1">
        <v>0.93918157097694166</v>
      </c>
      <c r="R17" s="1">
        <v>0.58833331632948027</v>
      </c>
      <c r="S17" s="1">
        <v>0.98648193680688057</v>
      </c>
      <c r="T17" s="1">
        <v>1.0137033053406692</v>
      </c>
      <c r="U17" s="1">
        <v>0.59639542740523166</v>
      </c>
      <c r="V17" s="1">
        <v>0.58038018938072078</v>
      </c>
      <c r="W17" s="6">
        <v>0.50685165267033461</v>
      </c>
      <c r="X17" s="1">
        <v>2.7040000000000002</v>
      </c>
      <c r="Y17" s="1">
        <v>24.74</v>
      </c>
      <c r="Z17" s="1">
        <v>5.9779364623173355E-2</v>
      </c>
      <c r="AA17" s="6">
        <v>2.6674471571258054</v>
      </c>
      <c r="AB17" s="1">
        <v>0.1576868061639741</v>
      </c>
      <c r="AC17" s="3" t="s">
        <v>29</v>
      </c>
    </row>
    <row r="18" spans="1:29" x14ac:dyDescent="0.25">
      <c r="A18" s="1">
        <v>4</v>
      </c>
      <c r="B18" s="1">
        <v>114</v>
      </c>
      <c r="C18" s="1">
        <v>240.81</v>
      </c>
      <c r="D18" s="1">
        <v>46.746000000000002</v>
      </c>
      <c r="E18" s="6">
        <v>2.7315678685989453</v>
      </c>
      <c r="F18" s="6">
        <v>3.4654411764705881</v>
      </c>
      <c r="G18" s="1">
        <v>2.8501158570525997</v>
      </c>
      <c r="H18" s="1">
        <v>49.396999999999998</v>
      </c>
      <c r="I18" s="1">
        <v>299.18900000000002</v>
      </c>
      <c r="J18" s="1">
        <v>119.298</v>
      </c>
      <c r="K18" s="1">
        <v>0.122615246133938</v>
      </c>
      <c r="L18" s="1">
        <v>0.39511843814882286</v>
      </c>
      <c r="M18" s="1">
        <v>0.26417344542318094</v>
      </c>
      <c r="N18" s="1">
        <v>1.9594382676404531</v>
      </c>
      <c r="O18" s="1">
        <v>0.77117805830776709</v>
      </c>
      <c r="P18" s="1">
        <v>0.39184227732233567</v>
      </c>
      <c r="Q18" s="1">
        <v>0.94633277324533882</v>
      </c>
      <c r="R18" s="1">
        <v>0.38103005123851474</v>
      </c>
      <c r="S18" s="1">
        <v>0.80487584770830478</v>
      </c>
      <c r="T18" s="1">
        <v>1.2424276400481709</v>
      </c>
      <c r="U18" s="1">
        <v>0.47340226734770147</v>
      </c>
      <c r="V18" s="1">
        <v>0.30668188549293834</v>
      </c>
      <c r="W18" s="6">
        <v>0.62121382002408543</v>
      </c>
      <c r="X18" s="1">
        <v>2.4780000000000002</v>
      </c>
      <c r="Y18" s="1">
        <v>24.736999999999998</v>
      </c>
      <c r="Z18" s="1">
        <v>5.0164989776707095E-2</v>
      </c>
      <c r="AA18" s="6">
        <v>1.9944823506211795</v>
      </c>
      <c r="AB18" s="1">
        <v>0.14326116909855552</v>
      </c>
      <c r="AC18" s="3" t="s">
        <v>29</v>
      </c>
    </row>
    <row r="19" spans="1:29" x14ac:dyDescent="0.25">
      <c r="A19" s="1">
        <v>4</v>
      </c>
      <c r="B19" s="1">
        <v>45</v>
      </c>
      <c r="C19" s="1">
        <v>146.91300000000001</v>
      </c>
      <c r="D19" s="1">
        <v>43.957000000000001</v>
      </c>
      <c r="E19" s="6">
        <v>1.9280062519163723</v>
      </c>
      <c r="F19" s="6">
        <v>2.8</v>
      </c>
      <c r="G19" s="1">
        <v>2.1504249686297312</v>
      </c>
      <c r="H19" s="1">
        <v>46.893999999999998</v>
      </c>
      <c r="I19" s="1">
        <v>196.95500000000001</v>
      </c>
      <c r="J19" s="1">
        <v>109.709</v>
      </c>
      <c r="K19" s="1">
        <v>8.9563787796689248E-2</v>
      </c>
      <c r="L19" s="1">
        <v>0.33769239908386056</v>
      </c>
      <c r="M19" s="1">
        <v>0.20563278695719656</v>
      </c>
      <c r="N19" s="1">
        <v>2.2209050158351782</v>
      </c>
      <c r="O19" s="1">
        <v>0.32814080886709385</v>
      </c>
      <c r="P19" s="1">
        <v>0.40066904264919012</v>
      </c>
      <c r="Q19" s="1">
        <v>0.93736938627542976</v>
      </c>
      <c r="R19" s="1">
        <v>0.22847858647914496</v>
      </c>
      <c r="S19" s="1">
        <v>0.74592165723134729</v>
      </c>
      <c r="T19" s="1">
        <v>1.3406233621258841</v>
      </c>
      <c r="U19" s="1">
        <v>0.30630373077944084</v>
      </c>
      <c r="V19" s="1">
        <v>0.1704271258683995</v>
      </c>
      <c r="W19" s="6">
        <v>0.67031168106294203</v>
      </c>
      <c r="X19" s="1">
        <v>3.3119999999999998</v>
      </c>
      <c r="Y19" s="1">
        <v>26.63</v>
      </c>
      <c r="Z19" s="1">
        <v>7.0627372371731986E-2</v>
      </c>
      <c r="AA19" s="6">
        <v>2.470492528750222</v>
      </c>
      <c r="AB19" s="1">
        <v>0.23599718509260464</v>
      </c>
      <c r="AC19" s="3" t="s">
        <v>29</v>
      </c>
    </row>
    <row r="20" spans="1:29" x14ac:dyDescent="0.25">
      <c r="A20" s="1">
        <v>4</v>
      </c>
      <c r="B20" s="1">
        <v>110</v>
      </c>
      <c r="C20" s="1">
        <v>439.17599999999999</v>
      </c>
      <c r="D20" s="1">
        <v>61.167999999999999</v>
      </c>
      <c r="E20" s="6">
        <v>2.8396278326176265</v>
      </c>
      <c r="F20" s="6">
        <v>3.55</v>
      </c>
      <c r="G20" s="1">
        <v>1.8946336280820693</v>
      </c>
      <c r="H20" s="1">
        <v>63.868000000000002</v>
      </c>
      <c r="I20" s="1">
        <v>849.91600000000005</v>
      </c>
      <c r="J20" s="1">
        <v>185.964</v>
      </c>
      <c r="K20" s="1">
        <v>0.20835761225429997</v>
      </c>
      <c r="L20" s="1">
        <v>0.51506227911658464</v>
      </c>
      <c r="M20" s="1">
        <v>0.3088361365580658</v>
      </c>
      <c r="N20" s="1">
        <v>1.812224970710677</v>
      </c>
      <c r="O20" s="1">
        <v>0.48934202318728354</v>
      </c>
      <c r="P20" s="1">
        <v>0.3289238777397776</v>
      </c>
      <c r="Q20" s="1">
        <v>0.95772530844867532</v>
      </c>
      <c r="R20" s="1">
        <v>0.12942455489718982</v>
      </c>
      <c r="S20" s="1">
        <v>0.51672871201389314</v>
      </c>
      <c r="T20" s="1">
        <v>1.935251470936481</v>
      </c>
      <c r="U20" s="1">
        <v>0.25046906024008592</v>
      </c>
      <c r="V20" s="1">
        <v>6.6877383554996297E-2</v>
      </c>
      <c r="W20" s="6">
        <v>0.9676257354682406</v>
      </c>
      <c r="X20" s="1">
        <v>3.145</v>
      </c>
      <c r="Y20" s="1">
        <v>24.187999999999999</v>
      </c>
      <c r="Z20" s="1">
        <v>4.9242187010709586E-2</v>
      </c>
      <c r="AA20" s="6">
        <v>1.6251117992836939</v>
      </c>
      <c r="AB20" s="1">
        <v>0.10787794062575692</v>
      </c>
      <c r="AC20" s="3" t="s">
        <v>29</v>
      </c>
    </row>
    <row r="21" spans="1:29" x14ac:dyDescent="0.25">
      <c r="A21" s="1">
        <v>4</v>
      </c>
      <c r="B21" s="1">
        <v>115</v>
      </c>
      <c r="C21" s="1">
        <v>339.74799999999999</v>
      </c>
      <c r="D21" s="1">
        <v>58.737000000000002</v>
      </c>
      <c r="E21" s="6">
        <v>2.5827867608659498</v>
      </c>
      <c r="F21" s="6">
        <v>3.4348684210526317</v>
      </c>
      <c r="G21" s="1">
        <v>2.6389779608212356</v>
      </c>
      <c r="H21" s="1">
        <v>61.429000000000002</v>
      </c>
      <c r="I21" s="1">
        <v>484.14400000000001</v>
      </c>
      <c r="J21" s="1">
        <v>135.41800000000001</v>
      </c>
      <c r="K21" s="1">
        <v>0.12830029737197446</v>
      </c>
      <c r="L21" s="1">
        <v>0.4041744823900672</v>
      </c>
      <c r="M21" s="1">
        <v>0.3317658094929839</v>
      </c>
      <c r="N21" s="1">
        <v>1.7484787241616147</v>
      </c>
      <c r="O21" s="1">
        <v>0.67199338344976289</v>
      </c>
      <c r="P21" s="1">
        <v>0.43374588311745854</v>
      </c>
      <c r="Q21" s="1">
        <v>0.9561770499275587</v>
      </c>
      <c r="R21" s="1">
        <v>0.23753263491853663</v>
      </c>
      <c r="S21" s="1">
        <v>0.70174989259393894</v>
      </c>
      <c r="T21" s="1">
        <v>1.4250091244098568</v>
      </c>
      <c r="U21" s="1">
        <v>0.33848617210403004</v>
      </c>
      <c r="V21" s="1">
        <v>0.16668850104163838</v>
      </c>
      <c r="W21" s="6">
        <v>0.71250456220492842</v>
      </c>
      <c r="X21" s="1">
        <v>2.4260000000000002</v>
      </c>
      <c r="Y21" s="1">
        <v>21.483000000000001</v>
      </c>
      <c r="Z21" s="1">
        <v>3.9492747725015875E-2</v>
      </c>
      <c r="AA21" s="6">
        <v>1.7024452394328959</v>
      </c>
      <c r="AB21" s="1">
        <v>0.11025632672490004</v>
      </c>
      <c r="AC21" s="3" t="s">
        <v>29</v>
      </c>
    </row>
    <row r="22" spans="1:29" x14ac:dyDescent="0.25">
      <c r="A22" s="1">
        <v>3</v>
      </c>
      <c r="B22" s="1">
        <v>14</v>
      </c>
      <c r="C22" s="1">
        <v>43.331000000000003</v>
      </c>
      <c r="D22" s="1">
        <v>27.669</v>
      </c>
      <c r="E22" s="6">
        <v>1.1477121514377386</v>
      </c>
      <c r="F22" s="6">
        <v>3.166666666666667</v>
      </c>
      <c r="G22" s="1">
        <v>4.1820517441945197</v>
      </c>
      <c r="H22" s="1">
        <v>28.033999999999999</v>
      </c>
      <c r="I22" s="1">
        <v>57.033999999999999</v>
      </c>
      <c r="J22" s="1">
        <v>57.518999999999998</v>
      </c>
      <c r="K22" s="1">
        <v>7.2571097879398569E-2</v>
      </c>
      <c r="L22" s="1">
        <v>0.30397432724639156</v>
      </c>
      <c r="M22" s="1">
        <v>0.21663121790680226</v>
      </c>
      <c r="N22" s="1">
        <v>2.1637926690467952</v>
      </c>
      <c r="O22" s="1">
        <v>0.17385559554234253</v>
      </c>
      <c r="P22" s="1">
        <v>0.48104104730610758</v>
      </c>
      <c r="Q22" s="1">
        <v>0.98698009559820221</v>
      </c>
      <c r="R22" s="1">
        <v>0.24546761580811446</v>
      </c>
      <c r="S22" s="1">
        <v>0.75973980432724342</v>
      </c>
      <c r="T22" s="1">
        <v>1.3162401052364359</v>
      </c>
      <c r="U22" s="1">
        <v>0.32309432046340958</v>
      </c>
      <c r="V22" s="1">
        <v>0.18649151840273184</v>
      </c>
      <c r="W22" s="6">
        <v>0.65812005261821782</v>
      </c>
      <c r="X22" s="1">
        <v>2.778</v>
      </c>
      <c r="Y22" s="1">
        <v>24.164000000000001</v>
      </c>
      <c r="Z22" s="1">
        <v>9.9093957337518732E-2</v>
      </c>
      <c r="AA22" s="6">
        <v>2.1105571764210822</v>
      </c>
      <c r="AB22" s="1">
        <v>0.36784539687153783</v>
      </c>
      <c r="AC22" s="3" t="s">
        <v>29</v>
      </c>
    </row>
    <row r="23" spans="1:29" x14ac:dyDescent="0.25">
      <c r="A23" s="1">
        <v>2</v>
      </c>
      <c r="B23" s="1">
        <v>8</v>
      </c>
      <c r="C23" s="1">
        <v>35.771999999999998</v>
      </c>
      <c r="D23" s="1">
        <v>16.417999999999999</v>
      </c>
      <c r="E23" s="6">
        <v>1.4600096279485593</v>
      </c>
      <c r="F23" s="6">
        <v>7</v>
      </c>
      <c r="G23" s="1">
        <v>4.7944889307583614</v>
      </c>
      <c r="H23" s="1">
        <v>19.173999999999999</v>
      </c>
      <c r="I23" s="1">
        <v>51.75</v>
      </c>
      <c r="J23" s="1">
        <v>41.365000000000002</v>
      </c>
      <c r="K23" s="1">
        <v>0.14076183121007554</v>
      </c>
      <c r="L23" s="1">
        <v>0.4233480009235952</v>
      </c>
      <c r="M23" s="1">
        <v>0.3800617474512592</v>
      </c>
      <c r="N23" s="1">
        <v>1.633612640876988</v>
      </c>
      <c r="O23" s="1">
        <v>0.16922519037833916</v>
      </c>
      <c r="P23" s="1">
        <v>0.39690559651879603</v>
      </c>
      <c r="Q23" s="1">
        <v>0.85626369041410244</v>
      </c>
      <c r="R23" s="1">
        <v>0.15458937198067632</v>
      </c>
      <c r="S23" s="1">
        <v>0.69124637681159418</v>
      </c>
      <c r="T23" s="1">
        <v>1.4466621938946662</v>
      </c>
      <c r="U23" s="1">
        <v>0.22363860002236385</v>
      </c>
      <c r="V23" s="1">
        <v>0.10685934327522228</v>
      </c>
      <c r="W23" s="6">
        <v>0.72333109694733311</v>
      </c>
      <c r="X23" s="1">
        <v>2.4540000000000002</v>
      </c>
      <c r="Y23" s="1">
        <v>25.061</v>
      </c>
      <c r="Z23" s="1">
        <v>0.12798581412329196</v>
      </c>
      <c r="AA23" s="6">
        <v>1.6963186086956523</v>
      </c>
      <c r="AB23" s="1">
        <v>0.34112958139737432</v>
      </c>
      <c r="AC23" s="3" t="s">
        <v>29</v>
      </c>
    </row>
    <row r="24" spans="1:29" x14ac:dyDescent="0.25">
      <c r="A24" s="1">
        <v>3</v>
      </c>
      <c r="B24" s="1">
        <v>19</v>
      </c>
      <c r="C24" s="1">
        <v>54.878999999999998</v>
      </c>
      <c r="D24" s="1">
        <v>21.393000000000001</v>
      </c>
      <c r="E24" s="6">
        <v>1.4574745233000304</v>
      </c>
      <c r="F24" s="6">
        <v>3.75</v>
      </c>
      <c r="G24" s="1">
        <v>2.6953299969921516</v>
      </c>
      <c r="H24" s="1">
        <v>23.446999999999999</v>
      </c>
      <c r="I24" s="1">
        <v>88.396000000000001</v>
      </c>
      <c r="J24" s="1">
        <v>50.435000000000002</v>
      </c>
      <c r="K24" s="1">
        <v>0.16078963389761403</v>
      </c>
      <c r="L24" s="1">
        <v>0.45246405411030344</v>
      </c>
      <c r="M24" s="1">
        <v>0.43669520864007805</v>
      </c>
      <c r="N24" s="1">
        <v>1.5240069665930289</v>
      </c>
      <c r="O24" s="1">
        <v>0.27758501040943789</v>
      </c>
      <c r="P24" s="1">
        <v>0.42416972340636461</v>
      </c>
      <c r="Q24" s="1">
        <v>0.91239817460655959</v>
      </c>
      <c r="R24" s="1">
        <v>0.21494185257251458</v>
      </c>
      <c r="S24" s="1">
        <v>0.62083125933300143</v>
      </c>
      <c r="T24" s="1">
        <v>1.6107436359991985</v>
      </c>
      <c r="U24" s="1">
        <v>0.34621622114105577</v>
      </c>
      <c r="V24" s="1">
        <v>0.13344262101596255</v>
      </c>
      <c r="W24" s="6">
        <v>0.80537181799959912</v>
      </c>
      <c r="X24" s="1">
        <v>2.1920000000000002</v>
      </c>
      <c r="Y24" s="1">
        <v>25.425999999999998</v>
      </c>
      <c r="Z24" s="1">
        <v>9.3487439757751534E-2</v>
      </c>
      <c r="AA24" s="6">
        <v>1.3608621204579392</v>
      </c>
      <c r="AB24" s="1">
        <v>0.23314399994751189</v>
      </c>
      <c r="AC24" s="3" t="s">
        <v>29</v>
      </c>
    </row>
    <row r="25" spans="1:29" x14ac:dyDescent="0.25">
      <c r="A25" s="1">
        <v>3</v>
      </c>
      <c r="B25" s="1">
        <v>9</v>
      </c>
      <c r="C25" s="1">
        <v>19.012</v>
      </c>
      <c r="D25" s="1">
        <v>11.266999999999999</v>
      </c>
      <c r="E25" s="6">
        <v>1.8843209687448845</v>
      </c>
      <c r="F25" s="6">
        <v>2.5</v>
      </c>
      <c r="G25" s="1">
        <v>1.3394255196264846</v>
      </c>
      <c r="H25" s="1">
        <v>14.837999999999999</v>
      </c>
      <c r="I25" s="1">
        <v>29.663</v>
      </c>
      <c r="J25" s="1">
        <v>32.887999999999998</v>
      </c>
      <c r="K25" s="1">
        <v>0.13473000883823047</v>
      </c>
      <c r="L25" s="1">
        <v>0.41417819246714688</v>
      </c>
      <c r="M25" s="1">
        <v>0.34462756241225406</v>
      </c>
      <c r="N25" s="1">
        <v>1.7155412363075446</v>
      </c>
      <c r="O25" s="1">
        <v>0.18243736317197762</v>
      </c>
      <c r="P25" s="1">
        <v>0.34258696180977866</v>
      </c>
      <c r="Q25" s="1">
        <v>0.75933414206766414</v>
      </c>
      <c r="R25" s="1">
        <v>0.3034082864174224</v>
      </c>
      <c r="S25" s="1">
        <v>0.64093314904089271</v>
      </c>
      <c r="T25" s="1">
        <v>1.5602251209762255</v>
      </c>
      <c r="U25" s="1">
        <v>0.47338523038081215</v>
      </c>
      <c r="V25" s="1">
        <v>0.19446442845861966</v>
      </c>
      <c r="W25" s="6">
        <v>0.78011256048811273</v>
      </c>
      <c r="X25" s="1">
        <v>3.3820000000000001</v>
      </c>
      <c r="Y25" s="1">
        <v>28.131499999999999</v>
      </c>
      <c r="Z25" s="1">
        <v>0.22792829222267155</v>
      </c>
      <c r="AA25" s="6">
        <v>2.1676359100562994</v>
      </c>
      <c r="AB25" s="1">
        <v>0.62096349159213948</v>
      </c>
      <c r="AC25" s="3" t="s">
        <v>29</v>
      </c>
    </row>
    <row r="26" spans="1:29" x14ac:dyDescent="0.25">
      <c r="A26" s="1">
        <v>3</v>
      </c>
      <c r="B26" s="1">
        <v>11</v>
      </c>
      <c r="C26" s="1">
        <v>20.891999999999999</v>
      </c>
      <c r="D26" s="1">
        <v>11.887</v>
      </c>
      <c r="E26" s="6">
        <v>2.0031903711219954</v>
      </c>
      <c r="F26" s="6">
        <v>3</v>
      </c>
      <c r="G26" s="1">
        <v>1.8179008013782854</v>
      </c>
      <c r="H26" s="1">
        <v>14.375</v>
      </c>
      <c r="I26" s="1">
        <v>32.97</v>
      </c>
      <c r="J26" s="1">
        <v>29.562999999999999</v>
      </c>
      <c r="K26" s="1">
        <v>0.1595523629489603</v>
      </c>
      <c r="L26" s="1">
        <v>0.45071984420763384</v>
      </c>
      <c r="M26" s="1">
        <v>0.47405835416876635</v>
      </c>
      <c r="N26" s="1">
        <v>1.4627168472615439</v>
      </c>
      <c r="O26" s="1">
        <v>0.27060853093393772</v>
      </c>
      <c r="P26" s="1">
        <v>0.40209045090146472</v>
      </c>
      <c r="Q26" s="1">
        <v>0.82692173913043476</v>
      </c>
      <c r="R26" s="1">
        <v>0.33363663936912347</v>
      </c>
      <c r="S26" s="1">
        <v>0.63366696997270244</v>
      </c>
      <c r="T26" s="1">
        <v>1.5781160252728317</v>
      </c>
      <c r="U26" s="1">
        <v>0.52651732720658628</v>
      </c>
      <c r="V26" s="1">
        <v>0.21141451834090771</v>
      </c>
      <c r="W26" s="6">
        <v>0.78905801263641584</v>
      </c>
      <c r="X26" s="1">
        <v>0.96</v>
      </c>
      <c r="Y26" s="1">
        <v>22.556000000000001</v>
      </c>
      <c r="Z26" s="1">
        <v>6.6782608695652168E-2</v>
      </c>
      <c r="AA26" s="6">
        <v>0.60832029117379427</v>
      </c>
      <c r="AB26" s="1">
        <v>0.16719056270739907</v>
      </c>
      <c r="AC26" s="3" t="s">
        <v>29</v>
      </c>
    </row>
    <row r="27" spans="1:29" x14ac:dyDescent="0.25">
      <c r="A27" s="1">
        <v>2</v>
      </c>
      <c r="B27" s="1">
        <v>3</v>
      </c>
      <c r="C27" s="1">
        <v>6.117</v>
      </c>
      <c r="D27" s="1">
        <v>4.6619999999999999</v>
      </c>
      <c r="E27" s="6">
        <v>2.5496227510156699</v>
      </c>
      <c r="F27" s="6">
        <v>2</v>
      </c>
      <c r="G27" s="1">
        <v>0.78442977464147512</v>
      </c>
      <c r="H27" s="1">
        <v>6.7759999999999998</v>
      </c>
      <c r="I27" s="1">
        <v>7.4489999999999998</v>
      </c>
      <c r="J27" s="1">
        <v>13.984</v>
      </c>
      <c r="K27" s="1">
        <v>0.16223747541500039</v>
      </c>
      <c r="L27" s="1">
        <v>0.45449661091847232</v>
      </c>
      <c r="M27" s="1">
        <v>0.47867969728951359</v>
      </c>
      <c r="N27" s="1">
        <v>1.4556389297248875</v>
      </c>
      <c r="O27" s="1">
        <v>0.14302059496567507</v>
      </c>
      <c r="P27" s="1">
        <v>0.33338100686498856</v>
      </c>
      <c r="Q27" s="1">
        <v>0.68801652892561982</v>
      </c>
      <c r="R27" s="1">
        <v>0.40273862263391058</v>
      </c>
      <c r="S27" s="1">
        <v>0.82118405155054375</v>
      </c>
      <c r="T27" s="1">
        <v>1.2177538008827855</v>
      </c>
      <c r="U27" s="1">
        <v>0.49043648847474247</v>
      </c>
      <c r="V27" s="1">
        <v>0.33072253385040024</v>
      </c>
      <c r="W27" s="6">
        <v>0.60887690044139287</v>
      </c>
      <c r="X27" s="1">
        <v>1.448</v>
      </c>
      <c r="Y27" s="1">
        <v>18.190000000000001</v>
      </c>
      <c r="Z27" s="1">
        <v>0.21369539551357733</v>
      </c>
      <c r="AA27" s="6">
        <v>1.1890745066451873</v>
      </c>
      <c r="AB27" s="1">
        <v>0.53054176116840246</v>
      </c>
      <c r="AC27" s="3" t="s">
        <v>29</v>
      </c>
    </row>
    <row r="28" spans="1:29" x14ac:dyDescent="0.25">
      <c r="A28" s="1">
        <v>2</v>
      </c>
      <c r="B28" s="1">
        <v>3</v>
      </c>
      <c r="C28" s="1">
        <v>3.7189999999999999</v>
      </c>
      <c r="D28" s="1">
        <v>3.7189999999999999</v>
      </c>
      <c r="E28" s="6">
        <v>0.23</v>
      </c>
      <c r="F28" s="6">
        <v>2</v>
      </c>
      <c r="G28" s="1">
        <v>1</v>
      </c>
      <c r="H28" s="1">
        <v>5.3879999999999999</v>
      </c>
      <c r="I28" s="1">
        <v>5.0519999999999996</v>
      </c>
      <c r="J28" s="1">
        <v>11.734999999999999</v>
      </c>
      <c r="K28" s="1">
        <v>0.17402360768713118</v>
      </c>
      <c r="L28" s="1">
        <v>0.47071619796299075</v>
      </c>
      <c r="M28" s="1">
        <v>0.46100646733924472</v>
      </c>
      <c r="N28" s="1">
        <v>1.4832783463356716</v>
      </c>
      <c r="O28" s="1">
        <v>8.52151682999574E-2</v>
      </c>
      <c r="P28" s="1">
        <v>0.31691521090754154</v>
      </c>
      <c r="Q28" s="1">
        <v>0.69023756495916855</v>
      </c>
      <c r="R28" s="1">
        <v>0.19794140934283452</v>
      </c>
      <c r="S28" s="1">
        <v>0.73614410134600161</v>
      </c>
      <c r="T28" s="1">
        <v>1.3584296853993008</v>
      </c>
      <c r="U28" s="1">
        <v>0.2688894864210809</v>
      </c>
      <c r="V28" s="1">
        <v>0.14571340089984197</v>
      </c>
      <c r="W28" s="6">
        <v>0.67921484269965038</v>
      </c>
      <c r="X28" s="1">
        <v>0.92100000000000004</v>
      </c>
      <c r="Y28" s="1">
        <v>24.818000000000001</v>
      </c>
      <c r="Z28" s="1">
        <v>0.17093541202672607</v>
      </c>
      <c r="AA28" s="6">
        <v>0.67798871733966748</v>
      </c>
      <c r="AB28" s="1">
        <v>0.40975848862760045</v>
      </c>
      <c r="AC28" s="3" t="s">
        <v>29</v>
      </c>
    </row>
    <row r="29" spans="1:29" x14ac:dyDescent="0.25">
      <c r="A29" s="1">
        <v>3</v>
      </c>
      <c r="B29" s="1">
        <v>15</v>
      </c>
      <c r="C29" s="1">
        <v>38.654000000000003</v>
      </c>
      <c r="D29" s="1">
        <v>16.443999999999999</v>
      </c>
      <c r="E29" s="6">
        <v>2.2791389455784969</v>
      </c>
      <c r="F29" s="6">
        <v>3.333333333333333</v>
      </c>
      <c r="G29" s="1">
        <v>2.7569560698653786</v>
      </c>
      <c r="H29" s="1">
        <v>18.652000000000001</v>
      </c>
      <c r="I29" s="1">
        <v>57.826999999999998</v>
      </c>
      <c r="J29" s="1">
        <v>41.756</v>
      </c>
      <c r="K29" s="1">
        <v>0.16621868746570537</v>
      </c>
      <c r="L29" s="1">
        <v>0.46003935261595941</v>
      </c>
      <c r="M29" s="1">
        <v>0.41677604429813436</v>
      </c>
      <c r="N29" s="1">
        <v>1.5600006939579969</v>
      </c>
      <c r="O29" s="1">
        <v>0.26343519494204426</v>
      </c>
      <c r="P29" s="1">
        <v>0.39381166778427051</v>
      </c>
      <c r="Q29" s="1">
        <v>0.88162127385803124</v>
      </c>
      <c r="R29" s="1">
        <v>0.25939440053954038</v>
      </c>
      <c r="S29" s="1">
        <v>0.66844207723035964</v>
      </c>
      <c r="T29" s="1">
        <v>1.4960159362549799</v>
      </c>
      <c r="U29" s="1">
        <v>0.38805815698245977</v>
      </c>
      <c r="V29" s="1">
        <v>0.1733901319185743</v>
      </c>
      <c r="W29" s="6">
        <v>0.74800796812748993</v>
      </c>
      <c r="X29" s="1">
        <v>2.5249999999999999</v>
      </c>
      <c r="Y29" s="1">
        <v>23.98</v>
      </c>
      <c r="Z29" s="1">
        <v>0.13537422260347415</v>
      </c>
      <c r="AA29" s="6">
        <v>1.6878162450066581</v>
      </c>
      <c r="AB29" s="1">
        <v>0.33204431681528163</v>
      </c>
      <c r="AC29" s="3" t="s">
        <v>29</v>
      </c>
    </row>
    <row r="30" spans="1:29" x14ac:dyDescent="0.25">
      <c r="A30" s="1">
        <v>3</v>
      </c>
      <c r="B30" s="1">
        <v>8</v>
      </c>
      <c r="C30" s="1">
        <v>25.934000000000001</v>
      </c>
      <c r="D30" s="1">
        <v>15.388999999999999</v>
      </c>
      <c r="E30" s="6">
        <v>2.1746780319899379</v>
      </c>
      <c r="F30" s="6">
        <v>2.25</v>
      </c>
      <c r="G30" s="1">
        <v>1.7203826211594651</v>
      </c>
      <c r="H30" s="1">
        <v>18.146999999999998</v>
      </c>
      <c r="I30" s="1">
        <v>33.104999999999997</v>
      </c>
      <c r="J30" s="1">
        <v>36.351999999999997</v>
      </c>
      <c r="K30" s="1">
        <v>0.1005272758102141</v>
      </c>
      <c r="L30" s="1">
        <v>0.35776431192345487</v>
      </c>
      <c r="M30" s="1">
        <v>0.31480878039423071</v>
      </c>
      <c r="N30" s="1">
        <v>1.794951619744243</v>
      </c>
      <c r="O30" s="1">
        <v>0.13754401408450706</v>
      </c>
      <c r="P30" s="1">
        <v>0.42333296654929581</v>
      </c>
      <c r="Q30" s="1">
        <v>0.84801895630131707</v>
      </c>
      <c r="R30" s="1">
        <v>0.24165533907264766</v>
      </c>
      <c r="S30" s="1">
        <v>0.78338619543875554</v>
      </c>
      <c r="T30" s="1">
        <v>1.2765096012955963</v>
      </c>
      <c r="U30" s="1">
        <v>0.30847536053057761</v>
      </c>
      <c r="V30" s="1">
        <v>0.1893094566835839</v>
      </c>
      <c r="W30" s="6">
        <v>0.63825480064779816</v>
      </c>
      <c r="X30" s="1">
        <v>2.8340000000000001</v>
      </c>
      <c r="Y30" s="1">
        <v>21.050999999999998</v>
      </c>
      <c r="Z30" s="1">
        <v>0.15616906375709486</v>
      </c>
      <c r="AA30" s="6">
        <v>2.2201164778734332</v>
      </c>
      <c r="AB30" s="1">
        <v>0.49255309212065629</v>
      </c>
      <c r="AC30" s="3" t="s">
        <v>29</v>
      </c>
    </row>
    <row r="31" spans="1:29" x14ac:dyDescent="0.25">
      <c r="A31" s="1">
        <v>4</v>
      </c>
      <c r="B31" s="1">
        <v>36</v>
      </c>
      <c r="C31" s="1">
        <v>71.400999999999996</v>
      </c>
      <c r="D31" s="1">
        <v>25.632999999999999</v>
      </c>
      <c r="E31" s="6">
        <v>2.0980871444802918</v>
      </c>
      <c r="F31" s="6">
        <v>2.3535714285714286</v>
      </c>
      <c r="G31" s="1">
        <v>3.5473548236489902</v>
      </c>
      <c r="H31" s="1">
        <v>27.768000000000001</v>
      </c>
      <c r="I31" s="1">
        <v>115.617</v>
      </c>
      <c r="J31" s="1">
        <v>60.220999999999997</v>
      </c>
      <c r="K31" s="1">
        <v>0.14994517482426936</v>
      </c>
      <c r="L31" s="1">
        <v>0.43693949939149146</v>
      </c>
      <c r="M31" s="1">
        <v>0.4006227745892566</v>
      </c>
      <c r="N31" s="1">
        <v>1.5911398345081396</v>
      </c>
      <c r="O31" s="1">
        <v>0.43174307965659819</v>
      </c>
      <c r="P31" s="1">
        <v>0.42564886003221469</v>
      </c>
      <c r="Q31" s="1">
        <v>0.92311293575338516</v>
      </c>
      <c r="R31" s="1">
        <v>0.31137289498949117</v>
      </c>
      <c r="S31" s="1">
        <v>0.61756489097624045</v>
      </c>
      <c r="T31" s="1">
        <v>1.6192630355317155</v>
      </c>
      <c r="U31" s="1">
        <v>0.50419461912298158</v>
      </c>
      <c r="V31" s="1">
        <v>0.19229296794714149</v>
      </c>
      <c r="W31" s="6">
        <v>0.80963151776585773</v>
      </c>
      <c r="X31" s="1">
        <v>2.4580000000000002</v>
      </c>
      <c r="Y31" s="1">
        <v>25.646000000000001</v>
      </c>
      <c r="Z31" s="1">
        <v>8.8519158743877849E-2</v>
      </c>
      <c r="AA31" s="6">
        <v>1.5179745020195992</v>
      </c>
      <c r="AB31" s="1">
        <v>0.22859726519235676</v>
      </c>
      <c r="AC31" s="3" t="s">
        <v>29</v>
      </c>
    </row>
    <row r="32" spans="1:29" x14ac:dyDescent="0.25">
      <c r="A32" s="1">
        <v>3</v>
      </c>
      <c r="B32" s="1">
        <v>32</v>
      </c>
      <c r="C32" s="1">
        <v>97.215999999999994</v>
      </c>
      <c r="D32" s="1">
        <v>36.951000000000001</v>
      </c>
      <c r="E32" s="6">
        <v>2.0576004899808416</v>
      </c>
      <c r="F32" s="6">
        <v>5.0999999999999996</v>
      </c>
      <c r="G32" s="1">
        <v>5.992613052997414</v>
      </c>
      <c r="H32" s="1">
        <v>39.609000000000002</v>
      </c>
      <c r="I32" s="1">
        <v>122.878</v>
      </c>
      <c r="J32" s="1">
        <v>80.846000000000004</v>
      </c>
      <c r="K32" s="1">
        <v>7.8322470538006561E-2</v>
      </c>
      <c r="L32" s="1">
        <v>0.31578990916485072</v>
      </c>
      <c r="M32" s="1">
        <v>0.23624733792040825</v>
      </c>
      <c r="N32" s="1">
        <v>2.0720140882641744</v>
      </c>
      <c r="O32" s="1">
        <v>0.32159908962719241</v>
      </c>
      <c r="P32" s="1">
        <v>0.45705415233901492</v>
      </c>
      <c r="Q32" s="1">
        <v>0.93289403923350755</v>
      </c>
      <c r="R32" s="1">
        <v>0.26042090528817202</v>
      </c>
      <c r="S32" s="1">
        <v>0.79115871026546647</v>
      </c>
      <c r="T32" s="1">
        <v>1.2639688940092166</v>
      </c>
      <c r="U32" s="1">
        <v>0.32916392363396979</v>
      </c>
      <c r="V32" s="1">
        <v>0.20603426755395537</v>
      </c>
      <c r="W32" s="6">
        <v>0.63198444700460832</v>
      </c>
      <c r="X32" s="1">
        <v>3.0630000000000002</v>
      </c>
      <c r="Y32" s="1">
        <v>17.350000000000001</v>
      </c>
      <c r="Z32" s="1">
        <v>7.7330909641748088E-2</v>
      </c>
      <c r="AA32" s="6">
        <v>2.423319129543124</v>
      </c>
      <c r="AB32" s="1">
        <v>0.27631847908966195</v>
      </c>
      <c r="AC32" s="3" t="s">
        <v>29</v>
      </c>
    </row>
    <row r="33" spans="1:29" x14ac:dyDescent="0.25">
      <c r="A33" s="1">
        <v>2</v>
      </c>
      <c r="B33" s="1">
        <v>11</v>
      </c>
      <c r="C33" s="1">
        <v>27.064</v>
      </c>
      <c r="D33" s="1">
        <v>12.271000000000001</v>
      </c>
      <c r="E33" s="7">
        <v>2.0847298722606356</v>
      </c>
      <c r="F33" s="7">
        <v>10</v>
      </c>
      <c r="G33" s="1">
        <v>4.7967845297655849</v>
      </c>
      <c r="H33" s="1">
        <v>15.624000000000001</v>
      </c>
      <c r="I33" s="1">
        <v>48.68</v>
      </c>
      <c r="J33" s="1">
        <v>36.548000000000002</v>
      </c>
      <c r="K33" s="1">
        <v>0.19941880479019369</v>
      </c>
      <c r="L33" s="1">
        <v>0.50389275468366923</v>
      </c>
      <c r="M33" s="1">
        <v>0.45796596256004224</v>
      </c>
      <c r="N33" s="1">
        <v>1.4881940546137251</v>
      </c>
      <c r="O33" s="1">
        <v>0.2736127831892306</v>
      </c>
      <c r="P33" s="1">
        <v>0.3357502462515049</v>
      </c>
      <c r="Q33" s="1">
        <v>0.78539426523297495</v>
      </c>
      <c r="R33" s="1">
        <v>0.22596548890714874</v>
      </c>
      <c r="S33" s="1">
        <v>0.55595727198027933</v>
      </c>
      <c r="T33" s="1">
        <v>1.7986993792491872</v>
      </c>
      <c r="U33" s="1">
        <v>0.40644398462902753</v>
      </c>
      <c r="V33" s="1">
        <v>0.12562715677450847</v>
      </c>
      <c r="W33" s="7">
        <v>0.8993496896245935</v>
      </c>
      <c r="X33" s="1">
        <v>1.643</v>
      </c>
      <c r="Y33" s="1">
        <v>22.925000000000001</v>
      </c>
      <c r="Z33" s="1">
        <v>6.070795152231747E-2</v>
      </c>
      <c r="AA33" s="7">
        <v>0.91343779786359891</v>
      </c>
      <c r="AB33" s="1">
        <v>0.23548447411953893</v>
      </c>
      <c r="AC33" s="3" t="s">
        <v>30</v>
      </c>
    </row>
    <row r="34" spans="1:29" x14ac:dyDescent="0.25">
      <c r="A34" s="1">
        <v>3</v>
      </c>
      <c r="B34" s="1">
        <v>151</v>
      </c>
      <c r="C34" s="1">
        <v>248.399</v>
      </c>
      <c r="D34" s="1">
        <v>25.370999999999999</v>
      </c>
      <c r="E34" s="7">
        <v>11.333945066205336</v>
      </c>
      <c r="F34" s="7">
        <v>15.384615384615385</v>
      </c>
      <c r="G34" s="1">
        <v>12.29380668025359</v>
      </c>
      <c r="H34" s="1">
        <v>26.681999999999999</v>
      </c>
      <c r="I34" s="1">
        <v>156.77799999999999</v>
      </c>
      <c r="J34" s="1">
        <v>76.998999999999995</v>
      </c>
      <c r="K34" s="1">
        <v>0.22021574158834387</v>
      </c>
      <c r="L34" s="1">
        <v>0.52951618536496048</v>
      </c>
      <c r="M34" s="1">
        <v>0.3322957708541775</v>
      </c>
      <c r="N34" s="1">
        <v>1.7470838885995312</v>
      </c>
      <c r="O34" s="1">
        <v>1.6104105248120106</v>
      </c>
      <c r="P34" s="1">
        <v>0.3294977856855284</v>
      </c>
      <c r="Q34" s="1">
        <v>0.95086575219248937</v>
      </c>
      <c r="R34" s="1">
        <v>0.96314533926954038</v>
      </c>
      <c r="S34" s="1">
        <v>1.5843995968822158</v>
      </c>
      <c r="T34" s="1">
        <v>0.63115390963731732</v>
      </c>
      <c r="U34" s="1">
        <v>0.60789294642893077</v>
      </c>
      <c r="V34" s="1">
        <v>1.5260070872776448</v>
      </c>
      <c r="W34" s="7">
        <v>0.31557695481865866</v>
      </c>
      <c r="X34" s="1">
        <v>2.3690000000000002</v>
      </c>
      <c r="Y34" s="1">
        <v>24.951000000000001</v>
      </c>
      <c r="Z34" s="1">
        <v>9.5370754310605127E-3</v>
      </c>
      <c r="AA34" s="7">
        <v>3.7534426450139695</v>
      </c>
      <c r="AB34" s="1">
        <v>0.18920059627722505</v>
      </c>
      <c r="AC34" s="3" t="s">
        <v>30</v>
      </c>
    </row>
    <row r="35" spans="1:29" x14ac:dyDescent="0.25">
      <c r="A35" s="1">
        <v>2</v>
      </c>
      <c r="B35" s="1">
        <v>6</v>
      </c>
      <c r="C35" s="1">
        <v>382.88900000000001</v>
      </c>
      <c r="D35" s="1">
        <v>30.888000000000002</v>
      </c>
      <c r="E35" s="7">
        <v>1.3751790378296402</v>
      </c>
      <c r="F35" s="7">
        <v>5</v>
      </c>
      <c r="G35" s="1">
        <v>3.6358902095331458</v>
      </c>
      <c r="H35" s="1">
        <v>36.445</v>
      </c>
      <c r="I35" s="1">
        <v>226.53</v>
      </c>
      <c r="J35" s="1">
        <v>101.79300000000001</v>
      </c>
      <c r="K35" s="1">
        <v>0.17054925076399616</v>
      </c>
      <c r="L35" s="1">
        <v>0.46599361626279129</v>
      </c>
      <c r="M35" s="1">
        <v>0.2747259989446259</v>
      </c>
      <c r="N35" s="1">
        <v>1.9214376004673708</v>
      </c>
      <c r="O35" s="1">
        <v>4.9119291110390692E-2</v>
      </c>
      <c r="P35" s="1">
        <v>0.30343933276354956</v>
      </c>
      <c r="Q35" s="1">
        <v>0.84752366579777749</v>
      </c>
      <c r="R35" s="1">
        <v>2.6486558071778573E-2</v>
      </c>
      <c r="S35" s="1">
        <v>1.6902352889242043</v>
      </c>
      <c r="T35" s="1">
        <v>0.59163360660661446</v>
      </c>
      <c r="U35" s="1">
        <v>1.5670337878601892E-2</v>
      </c>
      <c r="V35" s="1">
        <v>4.4768515135060374E-2</v>
      </c>
      <c r="W35" s="7">
        <v>0.29581680330330723</v>
      </c>
      <c r="X35" s="1">
        <v>0.748</v>
      </c>
      <c r="Y35" s="1">
        <v>13.865</v>
      </c>
      <c r="Z35" s="1">
        <v>1.9535687888657025E-3</v>
      </c>
      <c r="AA35" s="7">
        <v>1.2642959961153049</v>
      </c>
      <c r="AB35" s="1">
        <v>4.9697979817078415E-2</v>
      </c>
      <c r="AC35" s="3" t="s">
        <v>30</v>
      </c>
    </row>
    <row r="36" spans="1:29" x14ac:dyDescent="0.25">
      <c r="A36" s="1">
        <v>3</v>
      </c>
      <c r="B36" s="1">
        <v>18</v>
      </c>
      <c r="C36" s="1">
        <v>14.583</v>
      </c>
      <c r="D36" s="1">
        <v>7.11</v>
      </c>
      <c r="E36" s="7">
        <v>8.063170672887253</v>
      </c>
      <c r="F36" s="7">
        <v>4.75</v>
      </c>
      <c r="G36" s="1">
        <v>0.92411788007237472</v>
      </c>
      <c r="H36" s="1">
        <v>8.1530000000000005</v>
      </c>
      <c r="I36" s="1">
        <v>7.7460000000000004</v>
      </c>
      <c r="J36" s="1">
        <v>17.364000000000001</v>
      </c>
      <c r="K36" s="1">
        <v>0.1165313044590344</v>
      </c>
      <c r="L36" s="1">
        <v>0.38519120581448324</v>
      </c>
      <c r="M36" s="1">
        <v>0.32284034470068845</v>
      </c>
      <c r="N36" s="1">
        <v>1.7724837592682867</v>
      </c>
      <c r="O36" s="1">
        <v>0.86385625431928126</v>
      </c>
      <c r="P36" s="1">
        <v>0.4094678645473393</v>
      </c>
      <c r="Q36" s="1">
        <v>0.87207163007481903</v>
      </c>
      <c r="R36" s="1">
        <v>2.3237800154918666</v>
      </c>
      <c r="S36" s="1">
        <v>1.8826491092176607</v>
      </c>
      <c r="T36" s="1">
        <v>0.53116642666118086</v>
      </c>
      <c r="U36" s="1">
        <v>1.2343139271754782</v>
      </c>
      <c r="V36" s="1">
        <v>4.3748623761835645</v>
      </c>
      <c r="W36" s="7">
        <v>0.26558321333059043</v>
      </c>
      <c r="X36" s="1">
        <v>0.192</v>
      </c>
      <c r="Y36" s="1">
        <v>11.996</v>
      </c>
      <c r="Z36" s="1">
        <v>1.3166015223205102E-2</v>
      </c>
      <c r="AA36" s="7">
        <v>0.36146862896979087</v>
      </c>
      <c r="AB36" s="1">
        <v>6.8986241176971969E-2</v>
      </c>
      <c r="AC36" s="3" t="s">
        <v>30</v>
      </c>
    </row>
    <row r="37" spans="1:29" x14ac:dyDescent="0.25">
      <c r="A37" s="1">
        <v>3</v>
      </c>
      <c r="B37" s="1">
        <v>17</v>
      </c>
      <c r="C37" s="1">
        <v>21.466000000000001</v>
      </c>
      <c r="D37" s="1">
        <v>7.6509999999999998</v>
      </c>
      <c r="E37" s="7">
        <v>1.2048069525120848</v>
      </c>
      <c r="F37" s="7">
        <v>3.5</v>
      </c>
      <c r="G37" s="1">
        <v>3.5270914302957586</v>
      </c>
      <c r="H37" s="1">
        <v>7.9809999999999999</v>
      </c>
      <c r="I37" s="1">
        <v>8.1790000000000003</v>
      </c>
      <c r="J37" s="1">
        <v>16.638000000000002</v>
      </c>
      <c r="K37" s="1">
        <v>0.12840607958749795</v>
      </c>
      <c r="L37" s="1">
        <v>0.40434106681762244</v>
      </c>
      <c r="M37" s="1">
        <v>0.37128536616642244</v>
      </c>
      <c r="N37" s="1">
        <v>1.6528074037012017</v>
      </c>
      <c r="O37" s="1">
        <v>0.7212405337179949</v>
      </c>
      <c r="P37" s="1">
        <v>0.45985094362303158</v>
      </c>
      <c r="Q37" s="1">
        <v>0.95865179802029821</v>
      </c>
      <c r="R37" s="1">
        <v>2.0784937033867221</v>
      </c>
      <c r="S37" s="1">
        <v>2.6245262256999635</v>
      </c>
      <c r="T37" s="1">
        <v>0.38102114972514672</v>
      </c>
      <c r="U37" s="1">
        <v>0.7919500605608869</v>
      </c>
      <c r="V37" s="1">
        <v>5.4550612344906932</v>
      </c>
      <c r="W37" s="7">
        <v>0.19051057486257336</v>
      </c>
      <c r="X37" s="1">
        <v>1.9159999999999999</v>
      </c>
      <c r="Y37" s="1">
        <v>25.62</v>
      </c>
      <c r="Z37" s="1">
        <v>8.9257430354979961E-2</v>
      </c>
      <c r="AA37" s="7">
        <v>5.0285922484411296</v>
      </c>
      <c r="AB37" s="1">
        <v>0.66995464204588218</v>
      </c>
      <c r="AC37" s="3" t="s">
        <v>30</v>
      </c>
    </row>
    <row r="38" spans="1:29" x14ac:dyDescent="0.25">
      <c r="A38" s="1">
        <v>4</v>
      </c>
      <c r="B38" s="1">
        <v>39</v>
      </c>
      <c r="C38" s="1">
        <v>43.649000000000001</v>
      </c>
      <c r="D38" s="1">
        <v>12.795</v>
      </c>
      <c r="E38" s="7">
        <v>1.9245271900756487</v>
      </c>
      <c r="F38" s="7">
        <v>3.1666666666666665</v>
      </c>
      <c r="G38" s="1">
        <v>1.7313872584250509</v>
      </c>
      <c r="H38" s="1">
        <v>13.875</v>
      </c>
      <c r="I38" s="1">
        <v>26.254999999999999</v>
      </c>
      <c r="J38" s="1">
        <v>29.146000000000001</v>
      </c>
      <c r="K38" s="1">
        <v>0.13637854070286501</v>
      </c>
      <c r="L38" s="1">
        <v>0.41670439291680345</v>
      </c>
      <c r="M38" s="1">
        <v>0.38838635668020582</v>
      </c>
      <c r="N38" s="1">
        <v>1.6160105175208694</v>
      </c>
      <c r="O38" s="1">
        <v>0.96068071090372609</v>
      </c>
      <c r="P38" s="1">
        <v>0.4389967748576134</v>
      </c>
      <c r="Q38" s="1">
        <v>0.92216216216216218</v>
      </c>
      <c r="R38" s="1">
        <v>1.4854313464102076</v>
      </c>
      <c r="S38" s="1">
        <v>1.6625023804989527</v>
      </c>
      <c r="T38" s="1">
        <v>0.6015028981190863</v>
      </c>
      <c r="U38" s="1">
        <v>0.8934912598226763</v>
      </c>
      <c r="V38" s="1">
        <v>2.4695331494747346</v>
      </c>
      <c r="W38" s="7">
        <v>0.30075144905954315</v>
      </c>
      <c r="X38" s="1">
        <v>2.3719999999999999</v>
      </c>
      <c r="Y38" s="1">
        <v>25.4</v>
      </c>
      <c r="Z38" s="1">
        <v>5.4342596623061235E-2</v>
      </c>
      <c r="AA38" s="7">
        <v>3.9434556465435158</v>
      </c>
      <c r="AB38" s="1">
        <v>0.4629229088099307</v>
      </c>
      <c r="AC38" s="3" t="s">
        <v>30</v>
      </c>
    </row>
    <row r="39" spans="1:29" x14ac:dyDescent="0.25">
      <c r="A39" s="1">
        <v>3</v>
      </c>
      <c r="B39" s="1">
        <v>69</v>
      </c>
      <c r="C39" s="1">
        <v>98.64</v>
      </c>
      <c r="D39" s="1">
        <v>16.071999999999999</v>
      </c>
      <c r="E39" s="7">
        <v>2.1480335552407803</v>
      </c>
      <c r="F39" s="7">
        <v>8.3333333333333339</v>
      </c>
      <c r="G39" s="1">
        <v>3.4082555816645765</v>
      </c>
      <c r="H39" s="1">
        <v>17.622</v>
      </c>
      <c r="I39" s="1">
        <v>66.885999999999996</v>
      </c>
      <c r="J39" s="1">
        <v>38.847999999999999</v>
      </c>
      <c r="K39" s="1">
        <v>0.21538965007229269</v>
      </c>
      <c r="L39" s="1">
        <v>0.52368179269353254</v>
      </c>
      <c r="M39" s="1">
        <v>0.55693916378396469</v>
      </c>
      <c r="N39" s="1">
        <v>1.349498128249581</v>
      </c>
      <c r="O39" s="1">
        <v>1.4415156507413509</v>
      </c>
      <c r="P39" s="1">
        <v>0.41371499176276771</v>
      </c>
      <c r="Q39" s="1">
        <v>0.91204176597435016</v>
      </c>
      <c r="R39" s="1">
        <v>1.03160601620668</v>
      </c>
      <c r="S39" s="1">
        <v>1.4747480788206802</v>
      </c>
      <c r="T39" s="1">
        <v>0.67808191403081908</v>
      </c>
      <c r="U39" s="1">
        <v>0.69951338199513369</v>
      </c>
      <c r="V39" s="1">
        <v>1.5213589905006568</v>
      </c>
      <c r="W39" s="7">
        <v>0.33904095701540954</v>
      </c>
      <c r="X39" s="1">
        <v>2.226</v>
      </c>
      <c r="Y39" s="1">
        <v>31.207999999999998</v>
      </c>
      <c r="Z39" s="1">
        <v>2.2566909975669101E-2</v>
      </c>
      <c r="AA39" s="7">
        <v>3.2827892234548339</v>
      </c>
      <c r="AB39" s="1">
        <v>0.27218083855187508</v>
      </c>
      <c r="AC39" s="3" t="s">
        <v>30</v>
      </c>
    </row>
    <row r="40" spans="1:29" x14ac:dyDescent="0.25">
      <c r="A40" s="1">
        <v>4</v>
      </c>
      <c r="B40" s="1">
        <v>64</v>
      </c>
      <c r="C40" s="1">
        <v>115.123</v>
      </c>
      <c r="D40" s="1">
        <v>17.818999999999999</v>
      </c>
      <c r="E40" s="7">
        <v>2.3466001607944036</v>
      </c>
      <c r="F40" s="7">
        <v>4.0333333333333332</v>
      </c>
      <c r="G40" s="1">
        <v>1.5654130200572374</v>
      </c>
      <c r="H40" s="1">
        <v>18.454999999999998</v>
      </c>
      <c r="I40" s="1">
        <v>67.933000000000007</v>
      </c>
      <c r="J40" s="1">
        <v>42.63</v>
      </c>
      <c r="K40" s="1">
        <v>0.19945856716062516</v>
      </c>
      <c r="L40" s="1">
        <v>0.50394298809004401</v>
      </c>
      <c r="M40" s="1">
        <v>0.46974264914680625</v>
      </c>
      <c r="N40" s="1">
        <v>1.4694207536325918</v>
      </c>
      <c r="O40" s="1">
        <v>1.1963406052076002</v>
      </c>
      <c r="P40" s="1">
        <v>0.41799202439596522</v>
      </c>
      <c r="Q40" s="1">
        <v>0.96553779463560019</v>
      </c>
      <c r="R40" s="1">
        <v>0.94210472082787444</v>
      </c>
      <c r="S40" s="1">
        <v>1.694655027747928</v>
      </c>
      <c r="T40" s="1">
        <v>0.59009059875090131</v>
      </c>
      <c r="U40" s="1">
        <v>0.55592713879937106</v>
      </c>
      <c r="V40" s="1">
        <v>1.5965425018160155</v>
      </c>
      <c r="W40" s="7">
        <v>0.2950452993754506</v>
      </c>
      <c r="X40" s="1">
        <v>2.4700000000000002</v>
      </c>
      <c r="Y40" s="1">
        <v>23.64</v>
      </c>
      <c r="Z40" s="1">
        <v>2.145531301303823E-2</v>
      </c>
      <c r="AA40" s="7">
        <v>4.1857979185373821</v>
      </c>
      <c r="AB40" s="1">
        <v>0.29967916936541228</v>
      </c>
      <c r="AC40" s="3" t="s">
        <v>30</v>
      </c>
    </row>
    <row r="41" spans="1:29" x14ac:dyDescent="0.25">
      <c r="A41" s="1">
        <v>3</v>
      </c>
      <c r="B41" s="1">
        <v>43</v>
      </c>
      <c r="C41" s="1">
        <v>55.212000000000003</v>
      </c>
      <c r="D41" s="1">
        <v>11.622</v>
      </c>
      <c r="E41" s="7">
        <v>2.9434582789319634</v>
      </c>
      <c r="F41" s="7">
        <v>6</v>
      </c>
      <c r="G41" s="1">
        <v>5.4041163715194704</v>
      </c>
      <c r="H41" s="1">
        <v>13.651</v>
      </c>
      <c r="I41" s="1">
        <v>36.494</v>
      </c>
      <c r="J41" s="1">
        <v>30.63</v>
      </c>
      <c r="K41" s="1">
        <v>0.19583600199283283</v>
      </c>
      <c r="L41" s="1">
        <v>0.49934571392984728</v>
      </c>
      <c r="M41" s="1">
        <v>0.48880691164128093</v>
      </c>
      <c r="N41" s="1">
        <v>1.4404808752178901</v>
      </c>
      <c r="O41" s="1">
        <v>1.1753183153770814</v>
      </c>
      <c r="P41" s="1">
        <v>0.3794319294809011</v>
      </c>
      <c r="Q41" s="1">
        <v>0.85136620027836785</v>
      </c>
      <c r="R41" s="1">
        <v>1.1782758809667342</v>
      </c>
      <c r="S41" s="1">
        <v>1.5129062311612869</v>
      </c>
      <c r="T41" s="1">
        <v>0.66097949721075122</v>
      </c>
      <c r="U41" s="1">
        <v>0.7788161993769469</v>
      </c>
      <c r="V41" s="1">
        <v>1.7826209223416269</v>
      </c>
      <c r="W41" s="7">
        <v>0.33048974860537561</v>
      </c>
      <c r="X41" s="1">
        <v>1.4119999999999999</v>
      </c>
      <c r="Y41" s="1">
        <v>26.32</v>
      </c>
      <c r="Z41" s="1">
        <v>2.5574150546982536E-2</v>
      </c>
      <c r="AA41" s="7">
        <v>2.1362235983997371</v>
      </c>
      <c r="AB41" s="1">
        <v>0.23373511483620005</v>
      </c>
      <c r="AC41" s="3" t="s">
        <v>30</v>
      </c>
    </row>
    <row r="42" spans="1:29" x14ac:dyDescent="0.25">
      <c r="A42" s="1">
        <v>3</v>
      </c>
      <c r="B42" s="1">
        <v>27</v>
      </c>
      <c r="C42" s="1">
        <v>25.344999999999999</v>
      </c>
      <c r="D42" s="1">
        <v>9.84</v>
      </c>
      <c r="E42" s="7">
        <v>2.1096276990031066</v>
      </c>
      <c r="F42" s="7">
        <v>4.666666666666667</v>
      </c>
      <c r="G42" s="1">
        <v>4.4694353061965781</v>
      </c>
      <c r="H42" s="1">
        <v>9.8940000000000001</v>
      </c>
      <c r="I42" s="1">
        <v>17.155000000000001</v>
      </c>
      <c r="J42" s="1">
        <v>20.686</v>
      </c>
      <c r="K42" s="1">
        <v>0.17524551431754321</v>
      </c>
      <c r="L42" s="1">
        <v>0.47236587394364987</v>
      </c>
      <c r="M42" s="1">
        <v>0.50378768346585101</v>
      </c>
      <c r="N42" s="1">
        <v>1.4189019739002486</v>
      </c>
      <c r="O42" s="1">
        <v>0.96683747462051628</v>
      </c>
      <c r="P42" s="1">
        <v>0.47568403751329402</v>
      </c>
      <c r="Q42" s="1">
        <v>0.99454214675560948</v>
      </c>
      <c r="R42" s="1">
        <v>1.5738851646750218</v>
      </c>
      <c r="S42" s="1">
        <v>1.4774118332847566</v>
      </c>
      <c r="T42" s="1">
        <v>0.67685934109291779</v>
      </c>
      <c r="U42" s="1">
        <v>1.0652988755178536</v>
      </c>
      <c r="V42" s="1">
        <v>2.3252765665222048</v>
      </c>
      <c r="W42" s="7">
        <v>0.33842967054645889</v>
      </c>
      <c r="X42" s="1">
        <v>2.3370000000000002</v>
      </c>
      <c r="Y42" s="1">
        <v>32.57</v>
      </c>
      <c r="Z42" s="1">
        <v>9.2207536003156454E-2</v>
      </c>
      <c r="AA42" s="7">
        <v>3.4527114543864763</v>
      </c>
      <c r="AB42" s="1">
        <v>0.56423932487806239</v>
      </c>
      <c r="AC42" s="3" t="s">
        <v>30</v>
      </c>
    </row>
    <row r="43" spans="1:29" x14ac:dyDescent="0.25">
      <c r="A43" s="1">
        <v>3</v>
      </c>
      <c r="B43" s="1">
        <v>28</v>
      </c>
      <c r="C43" s="1">
        <v>28.963000000000001</v>
      </c>
      <c r="D43" s="1">
        <v>7.11</v>
      </c>
      <c r="E43" s="7">
        <v>2.6490751785075815</v>
      </c>
      <c r="F43" s="7">
        <v>4.75</v>
      </c>
      <c r="G43" s="1">
        <v>2.027347346912963</v>
      </c>
      <c r="H43" s="1">
        <v>7.7140000000000004</v>
      </c>
      <c r="I43" s="1">
        <v>16.047000000000001</v>
      </c>
      <c r="J43" s="1">
        <v>17.802</v>
      </c>
      <c r="K43" s="1">
        <v>0.26967120984315546</v>
      </c>
      <c r="L43" s="1">
        <v>0.58596591065426307</v>
      </c>
      <c r="M43" s="1">
        <v>0.6363061535956982</v>
      </c>
      <c r="N43" s="1">
        <v>1.2625340628846877</v>
      </c>
      <c r="O43" s="1">
        <v>1.1796427367711493</v>
      </c>
      <c r="P43" s="1">
        <v>0.39939332659251769</v>
      </c>
      <c r="Q43" s="1">
        <v>0.92170080373347163</v>
      </c>
      <c r="R43" s="1">
        <v>1.7448744313578861</v>
      </c>
      <c r="S43" s="1">
        <v>1.804885648407802</v>
      </c>
      <c r="T43" s="1">
        <v>0.55405172116148194</v>
      </c>
      <c r="U43" s="1">
        <v>0.96675068190449887</v>
      </c>
      <c r="V43" s="1">
        <v>3.1492988194315732</v>
      </c>
      <c r="W43" s="7">
        <v>0.27702586058074097</v>
      </c>
      <c r="X43" s="1">
        <v>1.4059999999999999</v>
      </c>
      <c r="Y43" s="1">
        <v>21.027000000000001</v>
      </c>
      <c r="Z43" s="1">
        <v>4.8544694955633044E-2</v>
      </c>
      <c r="AA43" s="7">
        <v>2.5376692216613694</v>
      </c>
      <c r="AB43" s="1">
        <v>0.35098486899558778</v>
      </c>
      <c r="AC43" s="3" t="s">
        <v>30</v>
      </c>
    </row>
    <row r="44" spans="1:29" x14ac:dyDescent="0.25">
      <c r="A44" s="1">
        <v>2</v>
      </c>
      <c r="B44" s="1">
        <v>12</v>
      </c>
      <c r="C44" s="1">
        <v>10.523999999999999</v>
      </c>
      <c r="D44" s="1">
        <v>5.1210000000000004</v>
      </c>
      <c r="E44" s="7">
        <v>0.78618421052631571</v>
      </c>
      <c r="F44" s="7">
        <v>5</v>
      </c>
      <c r="G44" s="1">
        <v>6.3598326359832642</v>
      </c>
      <c r="H44" s="1">
        <v>5.6719999999999997</v>
      </c>
      <c r="I44" s="1">
        <v>6.6619999999999999</v>
      </c>
      <c r="J44" s="1">
        <v>13.183</v>
      </c>
      <c r="K44" s="1">
        <v>0.20707715230931747</v>
      </c>
      <c r="L44" s="1">
        <v>0.51347718462592795</v>
      </c>
      <c r="M44" s="1">
        <v>0.48171036173618842</v>
      </c>
      <c r="N44" s="1">
        <v>1.4510526531979331</v>
      </c>
      <c r="O44" s="1">
        <v>0.75855268148372901</v>
      </c>
      <c r="P44" s="1">
        <v>0.38845482818781768</v>
      </c>
      <c r="Q44" s="1">
        <v>0.90285613540197474</v>
      </c>
      <c r="R44" s="1">
        <v>1.8012608826178325</v>
      </c>
      <c r="S44" s="1">
        <v>1.579705794055839</v>
      </c>
      <c r="T44" s="1">
        <v>0.63302926643861657</v>
      </c>
      <c r="U44" s="1">
        <v>1.1402508551881414</v>
      </c>
      <c r="V44" s="1">
        <v>2.8454622528775246</v>
      </c>
      <c r="W44" s="7">
        <v>0.31651463321930828</v>
      </c>
      <c r="X44" s="1">
        <v>1.21</v>
      </c>
      <c r="Y44" s="1">
        <v>25.52</v>
      </c>
      <c r="Z44" s="1">
        <v>0.11497529456480426</v>
      </c>
      <c r="AA44" s="7">
        <v>1.9114440108075652</v>
      </c>
      <c r="AB44" s="1">
        <v>0.46879509189701496</v>
      </c>
      <c r="AC44" s="3" t="s">
        <v>30</v>
      </c>
    </row>
    <row r="45" spans="1:29" x14ac:dyDescent="0.25">
      <c r="A45" s="1">
        <v>4</v>
      </c>
      <c r="B45" s="1">
        <v>108</v>
      </c>
      <c r="C45" s="1">
        <v>142.90799999999999</v>
      </c>
      <c r="D45" s="1">
        <v>16.459</v>
      </c>
      <c r="E45" s="7">
        <v>2.2732910465684202</v>
      </c>
      <c r="F45" s="7">
        <v>4.4191919191919196</v>
      </c>
      <c r="G45" s="1">
        <v>1.9238006947487105</v>
      </c>
      <c r="H45" s="1">
        <v>18.172999999999998</v>
      </c>
      <c r="I45" s="1">
        <v>76.936999999999998</v>
      </c>
      <c r="J45" s="1">
        <v>46.024000000000001</v>
      </c>
      <c r="K45" s="1">
        <v>0.23296034173338503</v>
      </c>
      <c r="L45" s="1">
        <v>0.54462309852774615</v>
      </c>
      <c r="M45" s="1">
        <v>0.45643232064647804</v>
      </c>
      <c r="N45" s="1">
        <v>1.4906921717193871</v>
      </c>
      <c r="O45" s="1">
        <v>1.7164957413523378</v>
      </c>
      <c r="P45" s="1">
        <v>0.35761776464453326</v>
      </c>
      <c r="Q45" s="1">
        <v>0.90568425686457943</v>
      </c>
      <c r="R45" s="1">
        <v>1.4037459219881201</v>
      </c>
      <c r="S45" s="1">
        <v>1.8574677983285024</v>
      </c>
      <c r="T45" s="1">
        <v>0.53836734122652341</v>
      </c>
      <c r="U45" s="1">
        <v>0.75573095977831894</v>
      </c>
      <c r="V45" s="1">
        <v>2.607412847127887</v>
      </c>
      <c r="W45" s="7">
        <v>0.26918367061326171</v>
      </c>
      <c r="X45" s="1">
        <v>1.3720000000000001</v>
      </c>
      <c r="Y45" s="1">
        <v>18.969000000000001</v>
      </c>
      <c r="Z45" s="1">
        <v>9.6005821927393868E-3</v>
      </c>
      <c r="AA45" s="7">
        <v>2.5484458193067057</v>
      </c>
      <c r="AB45" s="1">
        <v>0.15641791314295525</v>
      </c>
      <c r="AC45" s="3" t="s">
        <v>30</v>
      </c>
    </row>
    <row r="46" spans="1:29" x14ac:dyDescent="0.25">
      <c r="A46" s="1">
        <v>4</v>
      </c>
      <c r="B46" s="1">
        <v>42</v>
      </c>
      <c r="C46" s="1">
        <v>65.123000000000005</v>
      </c>
      <c r="D46" s="1">
        <v>16.725999999999999</v>
      </c>
      <c r="E46" s="7">
        <v>2.2466375236950435</v>
      </c>
      <c r="F46" s="7">
        <v>3.3571428571428572</v>
      </c>
      <c r="G46" s="1">
        <v>3.2179412580692119</v>
      </c>
      <c r="H46" s="1">
        <v>16.385000000000002</v>
      </c>
      <c r="I46" s="1">
        <v>38.18</v>
      </c>
      <c r="J46" s="1">
        <v>38.325000000000003</v>
      </c>
      <c r="K46" s="1">
        <v>0.14221422293085145</v>
      </c>
      <c r="L46" s="1">
        <v>0.42552646505163727</v>
      </c>
      <c r="M46" s="1">
        <v>0.32664909630655392</v>
      </c>
      <c r="N46" s="1">
        <v>1.7621198165021863</v>
      </c>
      <c r="O46" s="1">
        <v>0.83496412263535547</v>
      </c>
      <c r="P46" s="1">
        <v>0.4364253098499673</v>
      </c>
      <c r="Q46" s="1">
        <v>1.0208117180347878</v>
      </c>
      <c r="R46" s="1">
        <v>1.1000523834468308</v>
      </c>
      <c r="S46" s="1">
        <v>1.705683603981142</v>
      </c>
      <c r="T46" s="1">
        <v>0.58627520230947583</v>
      </c>
      <c r="U46" s="1">
        <v>0.64493343365631184</v>
      </c>
      <c r="V46" s="1">
        <v>1.8763413139656355</v>
      </c>
      <c r="W46" s="7">
        <v>0.29313760115473791</v>
      </c>
      <c r="X46" s="1">
        <v>1.4039999999999999</v>
      </c>
      <c r="Y46" s="1">
        <v>18.98</v>
      </c>
      <c r="Z46" s="1">
        <v>2.1559203353653852E-2</v>
      </c>
      <c r="AA46" s="7">
        <v>2.3947797799895234</v>
      </c>
      <c r="AB46" s="1">
        <v>0.22722135521119613</v>
      </c>
      <c r="AC46" s="3" t="s">
        <v>30</v>
      </c>
    </row>
    <row r="47" spans="1:29" x14ac:dyDescent="0.25">
      <c r="A47" s="1">
        <v>3</v>
      </c>
      <c r="B47" s="1">
        <v>14</v>
      </c>
      <c r="C47" s="1">
        <v>9.8659999999999997</v>
      </c>
      <c r="D47" s="1">
        <v>3.8039999999999998</v>
      </c>
      <c r="E47" s="7">
        <v>1.8583757010854216</v>
      </c>
      <c r="F47" s="7">
        <v>3.75</v>
      </c>
      <c r="G47" s="1">
        <v>1.5785146627251887</v>
      </c>
      <c r="H47" s="1">
        <v>4.3920000000000003</v>
      </c>
      <c r="I47" s="1">
        <v>7.04</v>
      </c>
      <c r="J47" s="1">
        <v>10.766999999999999</v>
      </c>
      <c r="K47" s="1">
        <v>0.36496229275947983</v>
      </c>
      <c r="L47" s="1">
        <v>0.68167765364472777</v>
      </c>
      <c r="M47" s="1">
        <v>0.76312045910630644</v>
      </c>
      <c r="N47" s="1">
        <v>1.1528680862903009</v>
      </c>
      <c r="O47" s="1">
        <v>1.021640196897929</v>
      </c>
      <c r="P47" s="1">
        <v>0.35330175536361103</v>
      </c>
      <c r="Q47" s="1">
        <v>0.86612021857923482</v>
      </c>
      <c r="R47" s="1">
        <v>1.9886363636363635</v>
      </c>
      <c r="S47" s="1">
        <v>1.4014204545454545</v>
      </c>
      <c r="T47" s="1">
        <v>0.7135617271437259</v>
      </c>
      <c r="U47" s="1">
        <v>1.4190147982971821</v>
      </c>
      <c r="V47" s="1">
        <v>2.7869156766528924</v>
      </c>
      <c r="W47" s="7">
        <v>0.35678086357186301</v>
      </c>
      <c r="X47" s="1">
        <v>0.879</v>
      </c>
      <c r="Y47" s="1">
        <v>28.14</v>
      </c>
      <c r="Z47" s="1">
        <v>8.9093857693087378E-2</v>
      </c>
      <c r="AA47" s="7">
        <v>1.2318485795454546</v>
      </c>
      <c r="AB47" s="1">
        <v>0.33128558985481782</v>
      </c>
      <c r="AC47" s="3" t="s">
        <v>30</v>
      </c>
    </row>
    <row r="48" spans="1:29" x14ac:dyDescent="0.25">
      <c r="A48" s="1">
        <v>4</v>
      </c>
      <c r="B48" s="1">
        <v>85</v>
      </c>
      <c r="C48" s="1">
        <v>107.932</v>
      </c>
      <c r="D48" s="1">
        <v>16.756</v>
      </c>
      <c r="E48" s="7">
        <v>1.8006652378436419</v>
      </c>
      <c r="F48" s="7">
        <v>3.9852941176470593</v>
      </c>
      <c r="G48" s="1">
        <v>2.4276528746179005</v>
      </c>
      <c r="H48" s="1">
        <v>18.405000000000001</v>
      </c>
      <c r="I48" s="1">
        <v>94.992999999999995</v>
      </c>
      <c r="J48" s="1">
        <v>47.293999999999997</v>
      </c>
      <c r="K48" s="1">
        <v>0.28042708649990206</v>
      </c>
      <c r="L48" s="1">
        <v>0.59753732598603693</v>
      </c>
      <c r="M48" s="1">
        <v>0.53369037863481283</v>
      </c>
      <c r="N48" s="1">
        <v>1.3785784300809383</v>
      </c>
      <c r="O48" s="1">
        <v>1.3320928659026516</v>
      </c>
      <c r="P48" s="1">
        <v>0.35429441366769571</v>
      </c>
      <c r="Q48" s="1">
        <v>0.9104047813094267</v>
      </c>
      <c r="R48" s="1">
        <v>0.89480277494131155</v>
      </c>
      <c r="S48" s="1">
        <v>1.1362100365290075</v>
      </c>
      <c r="T48" s="1">
        <v>0.88011896379201704</v>
      </c>
      <c r="U48" s="1">
        <v>0.78753289107956859</v>
      </c>
      <c r="V48" s="1">
        <v>1.0166838936023248</v>
      </c>
      <c r="W48" s="7">
        <v>0.44005948189600858</v>
      </c>
      <c r="X48" s="1">
        <v>1.5780000000000001</v>
      </c>
      <c r="Y48" s="1">
        <v>28.471</v>
      </c>
      <c r="Z48" s="1">
        <v>1.4620316495571287E-2</v>
      </c>
      <c r="AA48" s="7">
        <v>1.7929394376427741</v>
      </c>
      <c r="AB48" s="1">
        <v>0.16190534900283235</v>
      </c>
      <c r="AC48" s="3" t="s">
        <v>30</v>
      </c>
    </row>
    <row r="49" spans="1:29" x14ac:dyDescent="0.25">
      <c r="A49" s="1">
        <v>3</v>
      </c>
      <c r="B49" s="1">
        <v>14</v>
      </c>
      <c r="C49" s="1">
        <v>14.71</v>
      </c>
      <c r="D49" s="1">
        <v>7.2869999999999999</v>
      </c>
      <c r="E49" s="7">
        <v>2.7012484754272887</v>
      </c>
      <c r="F49" s="7">
        <v>3.75</v>
      </c>
      <c r="G49" s="1">
        <v>4.1689765371118908</v>
      </c>
      <c r="H49" s="1">
        <v>8.407</v>
      </c>
      <c r="I49" s="1">
        <v>12.766999999999999</v>
      </c>
      <c r="J49" s="1">
        <v>18.372</v>
      </c>
      <c r="K49" s="1">
        <v>0.18063702147195076</v>
      </c>
      <c r="L49" s="1">
        <v>0.4795771043130212</v>
      </c>
      <c r="M49" s="1">
        <v>0.47531973783291626</v>
      </c>
      <c r="N49" s="1">
        <v>1.4607747094818408</v>
      </c>
      <c r="O49" s="1">
        <v>0.5987372087959939</v>
      </c>
      <c r="P49" s="1">
        <v>0.39663618549967339</v>
      </c>
      <c r="Q49" s="1">
        <v>0.86677768526228138</v>
      </c>
      <c r="R49" s="1">
        <v>1.0965771128691157</v>
      </c>
      <c r="S49" s="1">
        <v>1.1521892378789067</v>
      </c>
      <c r="T49" s="1">
        <v>0.86791298436437792</v>
      </c>
      <c r="U49" s="1">
        <v>0.95173351461590749</v>
      </c>
      <c r="V49" s="1">
        <v>1.2634643479521184</v>
      </c>
      <c r="W49" s="7">
        <v>0.43395649218218896</v>
      </c>
      <c r="X49" s="1">
        <v>1.44</v>
      </c>
      <c r="Y49" s="1">
        <v>27.526</v>
      </c>
      <c r="Z49" s="1">
        <v>9.7892590074779059E-2</v>
      </c>
      <c r="AA49" s="7">
        <v>1.6591525025456255</v>
      </c>
      <c r="AB49" s="1">
        <v>0.40301207897933128</v>
      </c>
      <c r="AC49" s="3" t="s">
        <v>30</v>
      </c>
    </row>
    <row r="50" spans="1:29" x14ac:dyDescent="0.25">
      <c r="A50" s="1">
        <v>3</v>
      </c>
      <c r="B50" s="1">
        <v>29</v>
      </c>
      <c r="C50" s="1">
        <v>31.96</v>
      </c>
      <c r="D50" s="1">
        <v>9.8420000000000005</v>
      </c>
      <c r="E50" s="7">
        <v>1.9574737704542535</v>
      </c>
      <c r="F50" s="7">
        <v>5.666666666666667</v>
      </c>
      <c r="G50" s="1">
        <v>2.508592898433728</v>
      </c>
      <c r="H50" s="1">
        <v>10.734999999999999</v>
      </c>
      <c r="I50" s="1">
        <v>22.527999999999999</v>
      </c>
      <c r="J50" s="1">
        <v>23.552</v>
      </c>
      <c r="K50" s="1">
        <v>0.19548729621102356</v>
      </c>
      <c r="L50" s="1">
        <v>0.49890094811418378</v>
      </c>
      <c r="M50" s="1">
        <v>0.51036033774645151</v>
      </c>
      <c r="N50" s="1">
        <v>1.4097357316139403</v>
      </c>
      <c r="O50" s="1">
        <v>1.0614809782608696</v>
      </c>
      <c r="P50" s="1">
        <v>0.41788383152173914</v>
      </c>
      <c r="Q50" s="1">
        <v>0.91681415929203547</v>
      </c>
      <c r="R50" s="1">
        <v>1.2872869318181819</v>
      </c>
      <c r="S50" s="1">
        <v>1.4186789772727273</v>
      </c>
      <c r="T50" s="1">
        <v>0.70488110137672089</v>
      </c>
      <c r="U50" s="1">
        <v>0.90738423028785986</v>
      </c>
      <c r="V50" s="1">
        <v>1.8262469078883652</v>
      </c>
      <c r="W50" s="7">
        <v>0.35244055068836044</v>
      </c>
      <c r="X50" s="1">
        <v>1.7430000000000001</v>
      </c>
      <c r="Y50" s="1">
        <v>28.294</v>
      </c>
      <c r="Z50" s="1">
        <v>5.4536921151439301E-2</v>
      </c>
      <c r="AA50" s="7">
        <v>2.472757457386364</v>
      </c>
      <c r="AB50" s="1">
        <v>0.3672282375854472</v>
      </c>
      <c r="AC50" s="3" t="s">
        <v>30</v>
      </c>
    </row>
    <row r="51" spans="1:29" x14ac:dyDescent="0.25">
      <c r="A51" s="1">
        <v>4</v>
      </c>
      <c r="B51" s="1">
        <v>29</v>
      </c>
      <c r="C51" s="1">
        <v>28.558</v>
      </c>
      <c r="D51" s="1">
        <v>8.9309999999999992</v>
      </c>
      <c r="E51" s="7">
        <v>2.4463996845736546</v>
      </c>
      <c r="F51" s="7">
        <v>3.1666666666666665</v>
      </c>
      <c r="G51" s="1">
        <v>1.1740296827225125</v>
      </c>
      <c r="H51" s="1">
        <v>9.68</v>
      </c>
      <c r="I51" s="1">
        <v>15.334</v>
      </c>
      <c r="J51" s="1">
        <v>22.449000000000002</v>
      </c>
      <c r="K51" s="1">
        <v>0.16364575507137491</v>
      </c>
      <c r="L51" s="1">
        <v>0.45646494573506885</v>
      </c>
      <c r="M51" s="1">
        <v>0.38235900523818772</v>
      </c>
      <c r="N51" s="1">
        <v>1.6286977792342214</v>
      </c>
      <c r="O51" s="1">
        <v>0.97999910909171895</v>
      </c>
      <c r="P51" s="1">
        <v>0.39783509287718821</v>
      </c>
      <c r="Q51" s="1">
        <v>0.92262396694214865</v>
      </c>
      <c r="R51" s="1">
        <v>1.8912221207773576</v>
      </c>
      <c r="S51" s="1">
        <v>1.8623972870744752</v>
      </c>
      <c r="T51" s="1">
        <v>0.53694236291056796</v>
      </c>
      <c r="U51" s="1">
        <v>1.01547727431893</v>
      </c>
      <c r="V51" s="1">
        <v>3.5222069469909862</v>
      </c>
      <c r="W51" s="7">
        <v>0.26847118145528398</v>
      </c>
      <c r="X51" s="1">
        <v>0.17699999999999999</v>
      </c>
      <c r="Y51" s="1">
        <v>13.574</v>
      </c>
      <c r="Z51" s="1">
        <v>6.1979130191189852E-3</v>
      </c>
      <c r="AA51" s="7">
        <v>0.32964431981218206</v>
      </c>
      <c r="AB51" s="1">
        <v>4.5200739169205473E-2</v>
      </c>
      <c r="AC51" s="3" t="s">
        <v>30</v>
      </c>
    </row>
    <row r="52" spans="1:29" x14ac:dyDescent="0.25">
      <c r="A52" s="1">
        <v>3</v>
      </c>
      <c r="B52" s="1">
        <v>25</v>
      </c>
      <c r="C52" s="1">
        <v>54.292999999999999</v>
      </c>
      <c r="D52" s="1">
        <v>12.977</v>
      </c>
      <c r="E52" s="7">
        <v>2.9404450645878355</v>
      </c>
      <c r="F52" s="7">
        <v>4.5</v>
      </c>
      <c r="G52" s="1">
        <v>3.2856363821732315</v>
      </c>
      <c r="H52" s="1">
        <v>14.958</v>
      </c>
      <c r="I52" s="1">
        <v>42.938000000000002</v>
      </c>
      <c r="J52" s="1">
        <v>36.069000000000003</v>
      </c>
      <c r="K52" s="1">
        <v>0.19190873993466862</v>
      </c>
      <c r="L52" s="1">
        <v>0.49431345992711573</v>
      </c>
      <c r="M52" s="1">
        <v>0.41474720886900573</v>
      </c>
      <c r="N52" s="1">
        <v>1.5638115978983453</v>
      </c>
      <c r="O52" s="1">
        <v>0.55449277773157002</v>
      </c>
      <c r="P52" s="1">
        <v>0.35978263883112921</v>
      </c>
      <c r="Q52" s="1">
        <v>0.86756250835673221</v>
      </c>
      <c r="R52" s="1">
        <v>0.58223485024919652</v>
      </c>
      <c r="S52" s="1">
        <v>1.2644510689831849</v>
      </c>
      <c r="T52" s="1">
        <v>0.79085701655830409</v>
      </c>
      <c r="U52" s="1">
        <v>0.4604645166043505</v>
      </c>
      <c r="V52" s="1">
        <v>0.7362074787968611</v>
      </c>
      <c r="W52" s="7">
        <v>0.39542850827915205</v>
      </c>
      <c r="X52" s="1">
        <v>1.2869999999999999</v>
      </c>
      <c r="Y52" s="1">
        <v>16.745000000000001</v>
      </c>
      <c r="Z52" s="1">
        <v>2.3704713314791962E-2</v>
      </c>
      <c r="AA52" s="7">
        <v>1.6273485257813589</v>
      </c>
      <c r="AB52" s="1">
        <v>0.19640730706085366</v>
      </c>
      <c r="AC52" s="3" t="s">
        <v>30</v>
      </c>
    </row>
    <row r="53" spans="1:29" x14ac:dyDescent="0.25">
      <c r="A53" s="1">
        <v>3</v>
      </c>
      <c r="B53" s="1">
        <v>26</v>
      </c>
      <c r="C53" s="1">
        <v>22.672000000000001</v>
      </c>
      <c r="D53" s="1">
        <v>9.7029999999999994</v>
      </c>
      <c r="E53" s="7">
        <v>1.3705309258668379</v>
      </c>
      <c r="F53" s="7">
        <v>4.625</v>
      </c>
      <c r="G53" s="1">
        <v>4.9067361211836795</v>
      </c>
      <c r="H53" s="1">
        <v>10.968</v>
      </c>
      <c r="I53" s="1">
        <v>22.132000000000001</v>
      </c>
      <c r="J53" s="1">
        <v>23.841999999999999</v>
      </c>
      <c r="K53" s="1">
        <v>0.18397795110874898</v>
      </c>
      <c r="L53" s="1">
        <v>0.48399173826730929</v>
      </c>
      <c r="M53" s="1">
        <v>0.48926613676806952</v>
      </c>
      <c r="N53" s="1">
        <v>1.4398046989430049</v>
      </c>
      <c r="O53" s="1">
        <v>0.88079859072225486</v>
      </c>
      <c r="P53" s="1">
        <v>0.40697089170371614</v>
      </c>
      <c r="Q53" s="1">
        <v>0.88466447848285923</v>
      </c>
      <c r="R53" s="1">
        <v>1.1747695644315921</v>
      </c>
      <c r="S53" s="1">
        <v>1.0243990601843485</v>
      </c>
      <c r="T53" s="1">
        <v>0.976182074805928</v>
      </c>
      <c r="U53" s="1">
        <v>1.1467889908256879</v>
      </c>
      <c r="V53" s="1">
        <v>1.2034328377368992</v>
      </c>
      <c r="W53" s="7">
        <v>0.488091037402964</v>
      </c>
      <c r="X53" s="1">
        <v>0.76300000000000001</v>
      </c>
      <c r="Y53" s="1">
        <v>24.431999999999999</v>
      </c>
      <c r="Z53" s="1">
        <v>3.3653846153846152E-2</v>
      </c>
      <c r="AA53" s="7">
        <v>0.78161648292065788</v>
      </c>
      <c r="AB53" s="1">
        <v>0.16218631529053903</v>
      </c>
      <c r="AC53" s="3" t="s">
        <v>30</v>
      </c>
    </row>
    <row r="54" spans="1:29" x14ac:dyDescent="0.25">
      <c r="A54" s="1">
        <v>3</v>
      </c>
      <c r="B54" s="1">
        <v>34</v>
      </c>
      <c r="C54" s="1">
        <v>36.548000000000002</v>
      </c>
      <c r="D54" s="1">
        <v>10.414999999999999</v>
      </c>
      <c r="E54" s="7">
        <v>1.7879997061655759</v>
      </c>
      <c r="F54" s="7">
        <v>5.3</v>
      </c>
      <c r="G54" s="1">
        <v>3.0679433758428849</v>
      </c>
      <c r="H54" s="1">
        <v>11.422000000000001</v>
      </c>
      <c r="I54" s="1">
        <v>32.198999999999998</v>
      </c>
      <c r="J54" s="1">
        <v>25.512</v>
      </c>
      <c r="K54" s="1">
        <v>0.24680734059100265</v>
      </c>
      <c r="L54" s="1">
        <v>0.56057547749735226</v>
      </c>
      <c r="M54" s="1">
        <v>0.62167476038021185</v>
      </c>
      <c r="N54" s="1">
        <v>1.2773048108770209</v>
      </c>
      <c r="O54" s="1">
        <v>1.0975227343994982</v>
      </c>
      <c r="P54" s="1">
        <v>0.40823925995609905</v>
      </c>
      <c r="Q54" s="1">
        <v>0.9118368061635439</v>
      </c>
      <c r="R54" s="1">
        <v>1.0559334140811827</v>
      </c>
      <c r="S54" s="1">
        <v>1.1350663064070314</v>
      </c>
      <c r="T54" s="1">
        <v>0.88100580059100353</v>
      </c>
      <c r="U54" s="1">
        <v>0.93028346284338392</v>
      </c>
      <c r="V54" s="1">
        <v>1.1985544401328945</v>
      </c>
      <c r="W54" s="7">
        <v>0.44050290029550176</v>
      </c>
      <c r="X54" s="1">
        <v>0.996</v>
      </c>
      <c r="Y54" s="1">
        <v>25.847999999999999</v>
      </c>
      <c r="Z54" s="1">
        <v>2.7251833205647367E-2</v>
      </c>
      <c r="AA54" s="7">
        <v>1.1305260411814033</v>
      </c>
      <c r="AB54" s="1">
        <v>0.17552466239510739</v>
      </c>
      <c r="AC54" s="3" t="s">
        <v>30</v>
      </c>
    </row>
    <row r="55" spans="1:29" x14ac:dyDescent="0.25">
      <c r="A55" s="1">
        <v>3</v>
      </c>
      <c r="B55" s="1">
        <v>47</v>
      </c>
      <c r="C55" s="1">
        <v>45.896000000000001</v>
      </c>
      <c r="D55" s="1">
        <v>12.688000000000001</v>
      </c>
      <c r="E55" s="7">
        <v>2.547983733705693</v>
      </c>
      <c r="F55" s="7">
        <v>6.3333333333333339</v>
      </c>
      <c r="G55" s="1">
        <v>5.9445656221188008</v>
      </c>
      <c r="H55" s="1">
        <v>14.551</v>
      </c>
      <c r="I55" s="1">
        <v>41.421999999999997</v>
      </c>
      <c r="J55" s="1">
        <v>32.636000000000003</v>
      </c>
      <c r="K55" s="1">
        <v>0.19563447215420618</v>
      </c>
      <c r="L55" s="1">
        <v>0.49908871582127101</v>
      </c>
      <c r="M55" s="1">
        <v>0.48870533428548063</v>
      </c>
      <c r="N55" s="1">
        <v>1.4406305693441348</v>
      </c>
      <c r="O55" s="1">
        <v>1.2256403971074885</v>
      </c>
      <c r="P55" s="1">
        <v>0.38877313396249541</v>
      </c>
      <c r="Q55" s="1">
        <v>0.87196756236684769</v>
      </c>
      <c r="R55" s="1">
        <v>1.1346627396069722</v>
      </c>
      <c r="S55" s="1">
        <v>1.108010236106417</v>
      </c>
      <c r="T55" s="1">
        <v>0.90251873801638471</v>
      </c>
      <c r="U55" s="1">
        <v>1.0240543838242984</v>
      </c>
      <c r="V55" s="1">
        <v>1.2572179300130752</v>
      </c>
      <c r="W55" s="7">
        <v>0.45125936900819241</v>
      </c>
      <c r="X55" s="1">
        <v>2.169</v>
      </c>
      <c r="Y55" s="1">
        <v>23.039000000000001</v>
      </c>
      <c r="Z55" s="1">
        <v>4.7259020393934113E-2</v>
      </c>
      <c r="AA55" s="7">
        <v>2.4032742021148183</v>
      </c>
      <c r="AB55" s="1">
        <v>0.33701095609780984</v>
      </c>
      <c r="AC55" s="3" t="s">
        <v>30</v>
      </c>
    </row>
    <row r="56" spans="1:29" x14ac:dyDescent="0.25">
      <c r="A56" s="1">
        <v>4</v>
      </c>
      <c r="B56" s="1">
        <v>31</v>
      </c>
      <c r="C56" s="1">
        <v>35.838000000000001</v>
      </c>
      <c r="D56" s="1">
        <v>9.7550000000000008</v>
      </c>
      <c r="E56" s="7">
        <v>2.5020383347444111</v>
      </c>
      <c r="F56" s="7">
        <v>3.0333333333333332</v>
      </c>
      <c r="G56" s="1">
        <v>1.4457015460470941</v>
      </c>
      <c r="H56" s="1">
        <v>11.276999999999999</v>
      </c>
      <c r="I56" s="1">
        <v>16.39</v>
      </c>
      <c r="J56" s="1">
        <v>23.552</v>
      </c>
      <c r="K56" s="1">
        <v>0.12888185928382939</v>
      </c>
      <c r="L56" s="1">
        <v>0.40508947140004048</v>
      </c>
      <c r="M56" s="1">
        <v>0.37130708166123672</v>
      </c>
      <c r="N56" s="1">
        <v>1.6527590716639724</v>
      </c>
      <c r="O56" s="1">
        <v>0.9765625</v>
      </c>
      <c r="P56" s="1">
        <v>0.41418987771739135</v>
      </c>
      <c r="Q56" s="1">
        <v>0.86503502704620039</v>
      </c>
      <c r="R56" s="1">
        <v>1.8913971934106162</v>
      </c>
      <c r="S56" s="1">
        <v>2.1865771812080537</v>
      </c>
      <c r="T56" s="1">
        <v>0.45733578882750153</v>
      </c>
      <c r="U56" s="1">
        <v>0.8650036274345666</v>
      </c>
      <c r="V56" s="1">
        <v>4.135685943712609</v>
      </c>
      <c r="W56" s="7">
        <v>0.22866789441375077</v>
      </c>
      <c r="X56" s="1">
        <v>1.768</v>
      </c>
      <c r="Y56" s="1">
        <v>17.562000000000001</v>
      </c>
      <c r="Z56" s="1">
        <v>4.933311010659077E-2</v>
      </c>
      <c r="AA56" s="7">
        <v>3.8658684563758388</v>
      </c>
      <c r="AB56" s="1">
        <v>0.43670964520604</v>
      </c>
      <c r="AC56" s="3" t="s">
        <v>30</v>
      </c>
    </row>
    <row r="57" spans="1:29" x14ac:dyDescent="0.25">
      <c r="A57" s="1">
        <v>4</v>
      </c>
      <c r="B57" s="1">
        <v>47</v>
      </c>
      <c r="C57" s="1">
        <v>43.677999999999997</v>
      </c>
      <c r="D57" s="1">
        <v>8.6489999999999991</v>
      </c>
      <c r="E57" s="7">
        <v>2.0671765990832172</v>
      </c>
      <c r="F57" s="7">
        <v>3.2592592592592595</v>
      </c>
      <c r="G57" s="1">
        <v>1.8180679489652536</v>
      </c>
      <c r="H57" s="1">
        <v>9.6159999999999997</v>
      </c>
      <c r="I57" s="1">
        <v>27.306999999999999</v>
      </c>
      <c r="J57" s="1">
        <v>25.302</v>
      </c>
      <c r="K57" s="1">
        <v>0.29531471050744601</v>
      </c>
      <c r="L57" s="1">
        <v>0.61319358082101361</v>
      </c>
      <c r="M57" s="1">
        <v>0.53601155439540515</v>
      </c>
      <c r="N57" s="1">
        <v>1.3755902532270479</v>
      </c>
      <c r="O57" s="1">
        <v>1.3437672911232315</v>
      </c>
      <c r="P57" s="1">
        <v>0.34183068532131844</v>
      </c>
      <c r="Q57" s="1">
        <v>0.89943843594009976</v>
      </c>
      <c r="R57" s="1">
        <v>1.7211703958691911</v>
      </c>
      <c r="S57" s="1">
        <v>1.5995166074632878</v>
      </c>
      <c r="T57" s="1">
        <v>0.62518888227482938</v>
      </c>
      <c r="U57" s="1">
        <v>1.0760565959979853</v>
      </c>
      <c r="V57" s="1">
        <v>2.7530406324669325</v>
      </c>
      <c r="W57" s="7">
        <v>0.31259444113741475</v>
      </c>
      <c r="X57" s="1">
        <v>1.93</v>
      </c>
      <c r="Y57" s="1">
        <v>31.071000000000002</v>
      </c>
      <c r="Z57" s="1">
        <v>4.4187004899491733E-2</v>
      </c>
      <c r="AA57" s="7">
        <v>3.0870670524041453</v>
      </c>
      <c r="AB57" s="1">
        <v>0.3693348710447491</v>
      </c>
      <c r="AC57" s="3" t="s">
        <v>30</v>
      </c>
    </row>
    <row r="58" spans="1:29" x14ac:dyDescent="0.25">
      <c r="A58" s="1">
        <v>3</v>
      </c>
      <c r="B58" s="1">
        <v>13</v>
      </c>
      <c r="C58" s="1">
        <v>13.647</v>
      </c>
      <c r="D58" s="1">
        <v>7.0140000000000002</v>
      </c>
      <c r="E58" s="7">
        <v>1.4370174154111326</v>
      </c>
      <c r="F58" s="7">
        <v>3.5</v>
      </c>
      <c r="G58" s="1">
        <v>1.9889740048121047</v>
      </c>
      <c r="H58" s="1">
        <v>8.1210000000000004</v>
      </c>
      <c r="I58" s="1">
        <v>11.064</v>
      </c>
      <c r="J58" s="1">
        <v>17.239000000000001</v>
      </c>
      <c r="K58" s="1">
        <v>0.16776182660605224</v>
      </c>
      <c r="L58" s="1">
        <v>0.46216987324124587</v>
      </c>
      <c r="M58" s="1">
        <v>0.46784058263278644</v>
      </c>
      <c r="N58" s="1">
        <v>1.4724047839633079</v>
      </c>
      <c r="O58" s="1">
        <v>0.58008005104704452</v>
      </c>
      <c r="P58" s="1">
        <v>0.40686814780439701</v>
      </c>
      <c r="Q58" s="1">
        <v>0.86368673808644258</v>
      </c>
      <c r="R58" s="1">
        <v>1.1749819233550254</v>
      </c>
      <c r="S58" s="1">
        <v>1.2334598698481563</v>
      </c>
      <c r="T58" s="1">
        <v>0.81072763244669155</v>
      </c>
      <c r="U58" s="1">
        <v>0.95259031288927964</v>
      </c>
      <c r="V58" s="1">
        <v>1.449293050255426</v>
      </c>
      <c r="W58" s="7">
        <v>0.40536381622334577</v>
      </c>
      <c r="X58" s="1">
        <v>0.95899999999999996</v>
      </c>
      <c r="Y58" s="1">
        <v>20.03</v>
      </c>
      <c r="Z58" s="1">
        <v>7.027185462006301E-2</v>
      </c>
      <c r="AA58" s="7">
        <v>1.1828880151843819</v>
      </c>
      <c r="AB58" s="1">
        <v>0.2883118704369485</v>
      </c>
      <c r="AC58" s="3" t="s">
        <v>30</v>
      </c>
    </row>
    <row r="59" spans="1:29" x14ac:dyDescent="0.25">
      <c r="A59" s="1">
        <v>4</v>
      </c>
      <c r="B59" s="1">
        <v>135</v>
      </c>
      <c r="C59" s="1">
        <v>133.971</v>
      </c>
      <c r="D59" s="1">
        <v>23.280999999999999</v>
      </c>
      <c r="E59" s="7">
        <v>1.9817733857481341</v>
      </c>
      <c r="F59" s="7">
        <v>4.7545454545454549</v>
      </c>
      <c r="G59" s="1">
        <v>3.8613038271265876</v>
      </c>
      <c r="H59" s="1">
        <v>24.904</v>
      </c>
      <c r="I59" s="1">
        <v>84.876000000000005</v>
      </c>
      <c r="J59" s="1">
        <v>54.308999999999997</v>
      </c>
      <c r="K59" s="1">
        <v>0.13685059462257332</v>
      </c>
      <c r="L59" s="1">
        <v>0.41742494989396778</v>
      </c>
      <c r="M59" s="1">
        <v>0.36161892922539712</v>
      </c>
      <c r="N59" s="1">
        <v>1.6747523188818172</v>
      </c>
      <c r="O59" s="1">
        <v>1.9702075162496089</v>
      </c>
      <c r="P59" s="1">
        <v>0.42867664659632843</v>
      </c>
      <c r="Q59" s="1">
        <v>0.93482974622550585</v>
      </c>
      <c r="R59" s="1">
        <v>1.5905556341015128</v>
      </c>
      <c r="S59" s="1">
        <v>1.5784320656015833</v>
      </c>
      <c r="T59" s="1">
        <v>0.63354009449806303</v>
      </c>
      <c r="U59" s="1">
        <v>1.0076807667330991</v>
      </c>
      <c r="V59" s="1">
        <v>2.510584014989087</v>
      </c>
      <c r="W59" s="7">
        <v>0.31677004724903152</v>
      </c>
      <c r="X59" s="1">
        <v>0.53400000000000003</v>
      </c>
      <c r="Y59" s="1">
        <v>15.462999999999999</v>
      </c>
      <c r="Z59" s="1">
        <v>3.9859372550775912E-3</v>
      </c>
      <c r="AA59" s="7">
        <v>0.84288272303124556</v>
      </c>
      <c r="AB59" s="1">
        <v>5.7962726362650416E-2</v>
      </c>
      <c r="AC59" s="3" t="s">
        <v>30</v>
      </c>
    </row>
    <row r="60" spans="1:29" x14ac:dyDescent="0.25">
      <c r="A60" s="1">
        <v>3</v>
      </c>
      <c r="B60" s="1">
        <v>27</v>
      </c>
      <c r="C60" s="1">
        <v>36.530999999999999</v>
      </c>
      <c r="D60" s="1">
        <v>11.978999999999999</v>
      </c>
      <c r="E60" s="7">
        <v>1.7223949136941215</v>
      </c>
      <c r="F60" s="7">
        <v>4.5999999999999996</v>
      </c>
      <c r="G60" s="1">
        <v>3.5404939153343675</v>
      </c>
      <c r="H60" s="1">
        <v>12.832000000000001</v>
      </c>
      <c r="I60" s="1">
        <v>15.807</v>
      </c>
      <c r="J60" s="1">
        <v>25.515000000000001</v>
      </c>
      <c r="K60" s="1">
        <v>9.599768308343852E-2</v>
      </c>
      <c r="L60" s="1">
        <v>0.3496112788580879</v>
      </c>
      <c r="M60" s="1">
        <v>0.30511824097689183</v>
      </c>
      <c r="N60" s="1">
        <v>1.8232326091296964</v>
      </c>
      <c r="O60" s="1">
        <v>0.82304526748971196</v>
      </c>
      <c r="P60" s="1">
        <v>0.46948853615520281</v>
      </c>
      <c r="Q60" s="1">
        <v>0.93352556109725671</v>
      </c>
      <c r="R60" s="1">
        <v>1.708104004554944</v>
      </c>
      <c r="S60" s="1">
        <v>2.311064718162839</v>
      </c>
      <c r="T60" s="1">
        <v>0.43270099367660347</v>
      </c>
      <c r="U60" s="1">
        <v>0.73909830007390998</v>
      </c>
      <c r="V60" s="1">
        <v>3.9475388998795884</v>
      </c>
      <c r="W60" s="7">
        <v>0.21635049683830174</v>
      </c>
      <c r="X60" s="1">
        <v>1.387</v>
      </c>
      <c r="Y60" s="1">
        <v>16.097000000000001</v>
      </c>
      <c r="Z60" s="1">
        <v>3.7967753414907886E-2</v>
      </c>
      <c r="AA60" s="7">
        <v>3.2054467640918576</v>
      </c>
      <c r="AB60" s="1">
        <v>0.34886044820766665</v>
      </c>
      <c r="AC60" s="3" t="s">
        <v>30</v>
      </c>
    </row>
    <row r="61" spans="1:29" x14ac:dyDescent="0.25">
      <c r="A61" s="1">
        <v>2</v>
      </c>
      <c r="B61" s="1">
        <v>6</v>
      </c>
      <c r="C61" s="1">
        <v>10.422000000000001</v>
      </c>
      <c r="D61" s="1">
        <v>8.2769999999999992</v>
      </c>
      <c r="E61" s="7">
        <v>0.38761651131824237</v>
      </c>
      <c r="F61" s="7">
        <v>5</v>
      </c>
      <c r="G61" s="1">
        <v>12.899347303332187</v>
      </c>
      <c r="H61" s="1">
        <v>9.3680000000000003</v>
      </c>
      <c r="I61" s="1">
        <v>7.9770000000000003</v>
      </c>
      <c r="J61" s="1">
        <v>15.868</v>
      </c>
      <c r="K61" s="1">
        <v>9.0896221014394984E-2</v>
      </c>
      <c r="L61" s="1">
        <v>0.34019503679876784</v>
      </c>
      <c r="M61" s="1">
        <v>0.39811182038949167</v>
      </c>
      <c r="N61" s="1">
        <v>1.596149732631936</v>
      </c>
      <c r="O61" s="1">
        <v>0.31509957146458278</v>
      </c>
      <c r="P61" s="1">
        <v>0.5216158306024703</v>
      </c>
      <c r="Q61" s="1">
        <v>0.88353970964987183</v>
      </c>
      <c r="R61" s="1">
        <v>0.75216246709289203</v>
      </c>
      <c r="S61" s="1">
        <v>1.3065062053403536</v>
      </c>
      <c r="T61" s="1">
        <v>0.76540011514104778</v>
      </c>
      <c r="U61" s="1">
        <v>0.57570523891767411</v>
      </c>
      <c r="V61" s="1">
        <v>0.98270493068097287</v>
      </c>
      <c r="W61" s="7">
        <v>0.38270005757052389</v>
      </c>
      <c r="X61" s="1">
        <v>0.502</v>
      </c>
      <c r="Y61" s="1">
        <v>10.477</v>
      </c>
      <c r="Z61" s="1">
        <v>4.8167338322778731E-2</v>
      </c>
      <c r="AA61" s="7">
        <v>0.65586611508085746</v>
      </c>
      <c r="AB61" s="1">
        <v>0.17773948649511226</v>
      </c>
      <c r="AC61" s="3" t="s">
        <v>30</v>
      </c>
    </row>
    <row r="62" spans="1:29" x14ac:dyDescent="0.25">
      <c r="A62" s="1">
        <v>3</v>
      </c>
      <c r="B62" s="1">
        <v>52</v>
      </c>
      <c r="C62" s="1">
        <v>81.402000000000001</v>
      </c>
      <c r="D62" s="1">
        <v>17.798999999999999</v>
      </c>
      <c r="E62" s="7">
        <v>2.2304204548306092</v>
      </c>
      <c r="F62" s="7">
        <v>6.6428571428571423</v>
      </c>
      <c r="G62" s="1">
        <v>3.2112003556682782</v>
      </c>
      <c r="H62" s="1">
        <v>19.018999999999998</v>
      </c>
      <c r="I62" s="1">
        <v>69.558999999999997</v>
      </c>
      <c r="J62" s="1">
        <v>41.689</v>
      </c>
      <c r="K62" s="1">
        <v>0.1922994193881202</v>
      </c>
      <c r="L62" s="1">
        <v>0.49481635501928012</v>
      </c>
      <c r="M62" s="1">
        <v>0.50294470275762726</v>
      </c>
      <c r="N62" s="1">
        <v>1.4200905799319601</v>
      </c>
      <c r="O62" s="1">
        <v>1.055434287222049</v>
      </c>
      <c r="P62" s="1">
        <v>0.42694715632421021</v>
      </c>
      <c r="Q62" s="1">
        <v>0.93585362006414641</v>
      </c>
      <c r="R62" s="1">
        <v>0.74756681378398193</v>
      </c>
      <c r="S62" s="1">
        <v>1.170258341839302</v>
      </c>
      <c r="T62" s="1">
        <v>0.85451217414805525</v>
      </c>
      <c r="U62" s="1">
        <v>0.63880494336748472</v>
      </c>
      <c r="V62" s="1">
        <v>0.87484629991293295</v>
      </c>
      <c r="W62" s="7">
        <v>0.42725608707402762</v>
      </c>
      <c r="X62" s="1">
        <v>1.764</v>
      </c>
      <c r="Y62" s="1">
        <v>26.36</v>
      </c>
      <c r="Z62" s="1">
        <v>2.1670229232696986E-2</v>
      </c>
      <c r="AA62" s="7">
        <v>2.0643357150045287</v>
      </c>
      <c r="AB62" s="1">
        <v>0.21150562204677109</v>
      </c>
      <c r="AC62" s="3" t="s">
        <v>30</v>
      </c>
    </row>
    <row r="63" spans="1:29" x14ac:dyDescent="0.25">
      <c r="A63" s="1">
        <v>4</v>
      </c>
      <c r="B63" s="1">
        <v>29</v>
      </c>
      <c r="C63" s="1">
        <v>28.341999999999999</v>
      </c>
      <c r="D63" s="1">
        <v>7.2859999999999996</v>
      </c>
      <c r="E63" s="7">
        <v>2.6787722646000645</v>
      </c>
      <c r="F63" s="7">
        <v>2.9</v>
      </c>
      <c r="G63" s="1">
        <v>1.6175479080525714</v>
      </c>
      <c r="H63" s="1">
        <v>8.0730000000000004</v>
      </c>
      <c r="I63" s="1">
        <v>19.388000000000002</v>
      </c>
      <c r="J63" s="1">
        <v>19.797000000000001</v>
      </c>
      <c r="K63" s="1">
        <v>0.2974836531673869</v>
      </c>
      <c r="L63" s="1">
        <v>0.61544126537387533</v>
      </c>
      <c r="M63" s="1">
        <v>0.62164738186239787</v>
      </c>
      <c r="N63" s="1">
        <v>1.2773329380183096</v>
      </c>
      <c r="O63" s="1">
        <v>1.0607667828458858</v>
      </c>
      <c r="P63" s="1">
        <v>0.36803556094357726</v>
      </c>
      <c r="Q63" s="1">
        <v>0.90251455468846764</v>
      </c>
      <c r="R63" s="1">
        <v>1.4957705797400453</v>
      </c>
      <c r="S63" s="1">
        <v>1.4618320610687021</v>
      </c>
      <c r="T63" s="1">
        <v>0.68407310704960844</v>
      </c>
      <c r="U63" s="1">
        <v>1.0232164279161668</v>
      </c>
      <c r="V63" s="1">
        <v>2.1865653894673178</v>
      </c>
      <c r="W63" s="7">
        <v>0.34203655352480422</v>
      </c>
      <c r="X63" s="1">
        <v>1.53</v>
      </c>
      <c r="Y63" s="1">
        <v>29.82</v>
      </c>
      <c r="Z63" s="1">
        <v>5.3983487403852941E-2</v>
      </c>
      <c r="AA63" s="7">
        <v>2.2366030534351142</v>
      </c>
      <c r="AB63" s="1">
        <v>0.34747608948319525</v>
      </c>
      <c r="AC63" s="3" t="s">
        <v>30</v>
      </c>
    </row>
    <row r="64" spans="1:29" x14ac:dyDescent="0.25">
      <c r="A64" s="1">
        <v>4</v>
      </c>
      <c r="B64" s="1">
        <v>32</v>
      </c>
      <c r="C64" s="1">
        <v>22.841000000000001</v>
      </c>
      <c r="D64" s="1">
        <v>5.2359999999999998</v>
      </c>
      <c r="E64" s="7">
        <v>2.1984450417374415</v>
      </c>
      <c r="F64" s="7">
        <v>3.1</v>
      </c>
      <c r="G64" s="1">
        <v>1.6619876248349235</v>
      </c>
      <c r="H64" s="1">
        <v>6.29</v>
      </c>
      <c r="I64" s="1">
        <v>14.138</v>
      </c>
      <c r="J64" s="1">
        <v>16.972999999999999</v>
      </c>
      <c r="K64" s="1">
        <v>0.35734415796138413</v>
      </c>
      <c r="L64" s="1">
        <v>0.67452554658554109</v>
      </c>
      <c r="M64" s="1">
        <v>0.6167094721801597</v>
      </c>
      <c r="N64" s="1">
        <v>1.2824364589833068</v>
      </c>
      <c r="O64" s="1">
        <v>1.4140104872444472</v>
      </c>
      <c r="P64" s="1">
        <v>0.30848995463383022</v>
      </c>
      <c r="Q64" s="1">
        <v>0.83243243243243237</v>
      </c>
      <c r="R64" s="1">
        <v>2.2634035931532042</v>
      </c>
      <c r="S64" s="1">
        <v>1.6155750459753855</v>
      </c>
      <c r="T64" s="1">
        <v>0.61897465084716086</v>
      </c>
      <c r="U64" s="1">
        <v>1.4009894487982137</v>
      </c>
      <c r="V64" s="1">
        <v>3.6566983640693405</v>
      </c>
      <c r="W64" s="7">
        <v>0.30948732542358037</v>
      </c>
      <c r="X64" s="1">
        <v>1.121</v>
      </c>
      <c r="Y64" s="1">
        <v>20.225999999999999</v>
      </c>
      <c r="Z64" s="1">
        <v>4.9078411628212422E-2</v>
      </c>
      <c r="AA64" s="7">
        <v>1.8110596265384071</v>
      </c>
      <c r="AB64" s="1">
        <v>0.29813408029691707</v>
      </c>
      <c r="AC64" s="3" t="s">
        <v>30</v>
      </c>
    </row>
    <row r="65" spans="1:29" x14ac:dyDescent="0.25">
      <c r="A65" s="1">
        <v>2</v>
      </c>
      <c r="B65" s="1">
        <v>4</v>
      </c>
      <c r="C65" s="1">
        <v>12.087999999999999</v>
      </c>
      <c r="D65" s="1">
        <v>7.0170000000000003</v>
      </c>
      <c r="E65" s="7">
        <v>6.1079646017699112</v>
      </c>
      <c r="F65" s="7">
        <v>3</v>
      </c>
      <c r="G65" s="1">
        <v>0.49116198203419303</v>
      </c>
      <c r="H65" s="1">
        <v>9.4410000000000007</v>
      </c>
      <c r="I65" s="1">
        <v>15.118</v>
      </c>
      <c r="J65" s="1">
        <v>20.256</v>
      </c>
      <c r="K65" s="1">
        <v>0.16961269147214694</v>
      </c>
      <c r="L65" s="1">
        <v>0.46471236918259667</v>
      </c>
      <c r="M65" s="1">
        <v>0.46301688444165168</v>
      </c>
      <c r="N65" s="1">
        <v>1.4800546494595062</v>
      </c>
      <c r="O65" s="1">
        <v>0.1481042654028436</v>
      </c>
      <c r="P65" s="1">
        <v>0.34641587677725122</v>
      </c>
      <c r="Q65" s="1">
        <v>0.74324753733714644</v>
      </c>
      <c r="R65" s="1">
        <v>0.26458526260087312</v>
      </c>
      <c r="S65" s="1">
        <v>0.79957666357983859</v>
      </c>
      <c r="T65" s="1">
        <v>1.25066181336863</v>
      </c>
      <c r="U65" s="1">
        <v>0.33090668431502313</v>
      </c>
      <c r="V65" s="1">
        <v>0.21155620150280158</v>
      </c>
      <c r="W65" s="7">
        <v>0.62533090668431512</v>
      </c>
      <c r="X65" s="1">
        <v>0.95099999999999996</v>
      </c>
      <c r="Y65" s="1">
        <v>16.236000000000001</v>
      </c>
      <c r="Z65" s="1">
        <v>7.8673064195896758E-2</v>
      </c>
      <c r="AA65" s="7">
        <v>0.76039740706442649</v>
      </c>
      <c r="AB65" s="1">
        <v>0.244586986612888</v>
      </c>
      <c r="AC65" s="3" t="s">
        <v>30</v>
      </c>
    </row>
    <row r="66" spans="1:29" x14ac:dyDescent="0.25">
      <c r="A66" s="1">
        <v>3</v>
      </c>
      <c r="B66" s="1">
        <v>8</v>
      </c>
      <c r="C66" s="1">
        <v>16.638999999999999</v>
      </c>
      <c r="D66" s="1">
        <v>7.8979999999999997</v>
      </c>
      <c r="E66" s="7">
        <v>2.2096064985678865</v>
      </c>
      <c r="F66" s="7">
        <v>2.25</v>
      </c>
      <c r="G66" s="1">
        <v>1.1441013479933464</v>
      </c>
      <c r="H66" s="1">
        <v>9.9939999999999998</v>
      </c>
      <c r="I66" s="1">
        <v>19.977</v>
      </c>
      <c r="J66" s="1">
        <v>22.094999999999999</v>
      </c>
      <c r="K66" s="1">
        <v>0.20000993992433086</v>
      </c>
      <c r="L66" s="1">
        <v>0.50463904412140193</v>
      </c>
      <c r="M66" s="1">
        <v>0.51422373897703499</v>
      </c>
      <c r="N66" s="1">
        <v>1.404430022531179</v>
      </c>
      <c r="O66" s="1">
        <v>0.22629554197782306</v>
      </c>
      <c r="P66" s="1">
        <v>0.35745643810816929</v>
      </c>
      <c r="Q66" s="1">
        <v>0.79027416449869925</v>
      </c>
      <c r="R66" s="1">
        <v>0.40046052960905038</v>
      </c>
      <c r="S66" s="1">
        <v>0.83290784402062368</v>
      </c>
      <c r="T66" s="1">
        <v>1.2006130176092313</v>
      </c>
      <c r="U66" s="1">
        <v>0.48079812488731294</v>
      </c>
      <c r="V66" s="1">
        <v>0.33354671633203126</v>
      </c>
      <c r="W66" s="7">
        <v>0.60030650880461567</v>
      </c>
      <c r="X66" s="1">
        <v>0.96299999999999997</v>
      </c>
      <c r="Y66" s="1">
        <v>16.728000000000002</v>
      </c>
      <c r="Z66" s="1">
        <v>5.7876074283310298E-2</v>
      </c>
      <c r="AA66" s="7">
        <v>0.80209025379186061</v>
      </c>
      <c r="AB66" s="1">
        <v>0.21545726980164057</v>
      </c>
      <c r="AC66" s="3" t="s">
        <v>30</v>
      </c>
    </row>
    <row r="67" spans="1:29" x14ac:dyDescent="0.25">
      <c r="A67" s="1">
        <v>3</v>
      </c>
      <c r="B67" s="1">
        <v>29</v>
      </c>
      <c r="C67" s="1">
        <v>91.379000000000005</v>
      </c>
      <c r="D67" s="1">
        <v>31.111000000000001</v>
      </c>
      <c r="E67" s="7">
        <v>3.0923499243012009</v>
      </c>
      <c r="F67" s="7">
        <v>4.8</v>
      </c>
      <c r="G67" s="1">
        <v>6.9417831453333845</v>
      </c>
      <c r="H67" s="1">
        <v>32.256</v>
      </c>
      <c r="I67" s="1">
        <v>100.15300000000001</v>
      </c>
      <c r="J67" s="1">
        <v>73.926000000000002</v>
      </c>
      <c r="K67" s="1">
        <v>9.6259353803008471E-2</v>
      </c>
      <c r="L67" s="1">
        <v>0.35008744023835459</v>
      </c>
      <c r="M67" s="1">
        <v>0.23029229662013911</v>
      </c>
      <c r="N67" s="1">
        <v>2.0986328195099437</v>
      </c>
      <c r="O67" s="1">
        <v>0.31112193274355437</v>
      </c>
      <c r="P67" s="1">
        <v>0.42083975867759649</v>
      </c>
      <c r="Q67" s="1">
        <v>0.96450272817460314</v>
      </c>
      <c r="R67" s="1">
        <v>0.28955697782392936</v>
      </c>
      <c r="S67" s="1">
        <v>0.91239403712320155</v>
      </c>
      <c r="T67" s="1">
        <v>1.0960176845883627</v>
      </c>
      <c r="U67" s="1">
        <v>0.31735956839098695</v>
      </c>
      <c r="V67" s="1">
        <v>0.26419005997396827</v>
      </c>
      <c r="W67" s="7">
        <v>0.54800884229418134</v>
      </c>
      <c r="X67" s="1">
        <v>2.0760000000000001</v>
      </c>
      <c r="Y67" s="1">
        <v>16.989999999999998</v>
      </c>
      <c r="Z67" s="1">
        <v>2.2718567723437551E-2</v>
      </c>
      <c r="AA67" s="7">
        <v>1.8941300210677665</v>
      </c>
      <c r="AB67" s="1">
        <v>0.20744136800702084</v>
      </c>
      <c r="AC67" s="3" t="s">
        <v>30</v>
      </c>
    </row>
    <row r="68" spans="1:29" x14ac:dyDescent="0.25">
      <c r="A68" s="1">
        <v>5</v>
      </c>
      <c r="B68" s="1">
        <v>124</v>
      </c>
      <c r="C68" s="1">
        <v>533.62599999999998</v>
      </c>
      <c r="D68" s="1">
        <v>63.23</v>
      </c>
      <c r="E68" s="7">
        <v>2.4457758186835488</v>
      </c>
      <c r="F68" s="7">
        <v>3.206168831168831</v>
      </c>
      <c r="G68" s="1">
        <v>1.4566991333804986</v>
      </c>
      <c r="H68" s="1">
        <v>66.840999999999994</v>
      </c>
      <c r="I68" s="1">
        <v>515.19500000000005</v>
      </c>
      <c r="J68" s="1">
        <v>155.26499999999999</v>
      </c>
      <c r="K68" s="1">
        <v>0.11531498905738885</v>
      </c>
      <c r="L68" s="1">
        <v>0.3831756831644853</v>
      </c>
      <c r="M68" s="1">
        <v>0.26855569610430996</v>
      </c>
      <c r="N68" s="1">
        <v>1.9433856054286061</v>
      </c>
      <c r="O68" s="1">
        <v>0.59253534280101772</v>
      </c>
      <c r="P68" s="1">
        <v>0.4072392361446559</v>
      </c>
      <c r="Q68" s="1">
        <v>0.94597627204859291</v>
      </c>
      <c r="R68" s="1">
        <v>0.24068556565960458</v>
      </c>
      <c r="S68" s="1">
        <v>1.035774803715098</v>
      </c>
      <c r="T68" s="1">
        <v>0.9654608283704319</v>
      </c>
      <c r="U68" s="1">
        <v>0.2323724855985278</v>
      </c>
      <c r="V68" s="1">
        <v>0.24929604452813428</v>
      </c>
      <c r="W68" s="7">
        <v>0.48273041418521595</v>
      </c>
      <c r="X68" s="1">
        <v>2.25</v>
      </c>
      <c r="Y68" s="1">
        <v>10.845000000000001</v>
      </c>
      <c r="Z68" s="1">
        <v>4.2164362306184484E-3</v>
      </c>
      <c r="AA68" s="7">
        <v>2.3304933083589705</v>
      </c>
      <c r="AB68" s="1">
        <v>9.9128080888205516E-2</v>
      </c>
      <c r="AC68" s="3" t="s">
        <v>30</v>
      </c>
    </row>
    <row r="69" spans="1:29" x14ac:dyDescent="0.25">
      <c r="A69" s="1">
        <v>3</v>
      </c>
      <c r="B69" s="1">
        <v>36</v>
      </c>
      <c r="C69" s="1">
        <v>84.260999999999996</v>
      </c>
      <c r="D69" s="1">
        <v>36.109000000000002</v>
      </c>
      <c r="E69" s="7">
        <v>1.6970739719039969</v>
      </c>
      <c r="F69" s="7">
        <v>5.5</v>
      </c>
      <c r="G69" s="1">
        <v>4.7952101735799397</v>
      </c>
      <c r="H69" s="1">
        <v>39.156999999999996</v>
      </c>
      <c r="I69" s="1">
        <v>121.49299999999999</v>
      </c>
      <c r="J69" s="1">
        <v>82.337000000000003</v>
      </c>
      <c r="K69" s="1">
        <v>7.9237804544969162E-2</v>
      </c>
      <c r="L69" s="1">
        <v>0.31762982571643106</v>
      </c>
      <c r="M69" s="1">
        <v>0.225201377074213</v>
      </c>
      <c r="N69" s="1">
        <v>2.122221181414131</v>
      </c>
      <c r="O69" s="1">
        <v>0.34006582702794613</v>
      </c>
      <c r="P69" s="1">
        <v>0.43855131957686094</v>
      </c>
      <c r="Q69" s="1">
        <v>0.92215951170927302</v>
      </c>
      <c r="R69" s="1">
        <v>0.29631336784835344</v>
      </c>
      <c r="S69" s="1">
        <v>0.69354613022972511</v>
      </c>
      <c r="T69" s="1">
        <v>1.4418651570714804</v>
      </c>
      <c r="U69" s="1">
        <v>0.42724392067504546</v>
      </c>
      <c r="V69" s="1">
        <v>0.20550698960656258</v>
      </c>
      <c r="W69" s="7">
        <v>0.72093257853574011</v>
      </c>
      <c r="X69" s="1">
        <v>2.1240000000000001</v>
      </c>
      <c r="Y69" s="1">
        <v>18.809000000000001</v>
      </c>
      <c r="Z69" s="1">
        <v>2.5207391319827681E-2</v>
      </c>
      <c r="AA69" s="7">
        <v>1.4730919806079361</v>
      </c>
      <c r="AB69" s="1">
        <v>0.19269874417152869</v>
      </c>
      <c r="AC69" s="3" t="s">
        <v>30</v>
      </c>
    </row>
    <row r="70" spans="1:29" x14ac:dyDescent="0.25">
      <c r="A70" s="1">
        <v>2</v>
      </c>
      <c r="B70" s="1">
        <v>6</v>
      </c>
      <c r="C70" s="1">
        <v>26.588999999999999</v>
      </c>
      <c r="D70" s="1">
        <v>19.399999999999999</v>
      </c>
      <c r="E70" s="7">
        <v>1.0368469434656045</v>
      </c>
      <c r="F70" s="7">
        <v>5</v>
      </c>
      <c r="G70" s="1">
        <v>4.8223125230882893</v>
      </c>
      <c r="H70" s="1">
        <v>21.81</v>
      </c>
      <c r="I70" s="1">
        <v>29.393000000000001</v>
      </c>
      <c r="J70" s="1">
        <v>40.853999999999999</v>
      </c>
      <c r="K70" s="1">
        <v>6.1792047151412489E-2</v>
      </c>
      <c r="L70" s="1">
        <v>0.28049256315153553</v>
      </c>
      <c r="M70" s="1">
        <v>0.22130162837432851</v>
      </c>
      <c r="N70" s="1">
        <v>2.1408382762971625</v>
      </c>
      <c r="O70" s="1">
        <v>0.12238703676506585</v>
      </c>
      <c r="P70" s="1">
        <v>0.47486170264845545</v>
      </c>
      <c r="Q70" s="1">
        <v>0.88950022925263639</v>
      </c>
      <c r="R70" s="1">
        <v>0.2041302350899874</v>
      </c>
      <c r="S70" s="1">
        <v>0.90460313680127913</v>
      </c>
      <c r="T70" s="1">
        <v>1.1054571439317011</v>
      </c>
      <c r="U70" s="1">
        <v>0.2256572266726842</v>
      </c>
      <c r="V70" s="1">
        <v>0.18465685097838513</v>
      </c>
      <c r="W70" s="7">
        <v>0.55272857196585057</v>
      </c>
      <c r="X70" s="1">
        <v>1.97</v>
      </c>
      <c r="Y70" s="1">
        <v>15.25</v>
      </c>
      <c r="Z70" s="1">
        <v>7.4090789424197973E-2</v>
      </c>
      <c r="AA70" s="7">
        <v>1.7820681794985198</v>
      </c>
      <c r="AB70" s="1">
        <v>0.36336598386033425</v>
      </c>
      <c r="AC70" s="3" t="s">
        <v>30</v>
      </c>
    </row>
    <row r="71" spans="1:29" x14ac:dyDescent="0.25">
      <c r="A71" s="1">
        <v>5</v>
      </c>
      <c r="B71" s="1">
        <v>132</v>
      </c>
      <c r="C71" s="1">
        <v>371.35199999999998</v>
      </c>
      <c r="D71" s="1">
        <v>66.906000000000006</v>
      </c>
      <c r="E71" s="7">
        <v>1.9337381739731785</v>
      </c>
      <c r="F71" s="7">
        <v>3.4972222222222222</v>
      </c>
      <c r="G71" s="1">
        <v>2.5766312147488155</v>
      </c>
      <c r="H71" s="1">
        <v>70.369</v>
      </c>
      <c r="I71" s="1">
        <v>562.15300000000002</v>
      </c>
      <c r="J71" s="1">
        <v>148.11199999999999</v>
      </c>
      <c r="K71" s="1">
        <v>0.11352506882805025</v>
      </c>
      <c r="L71" s="1">
        <v>0.38019022469108105</v>
      </c>
      <c r="M71" s="1">
        <v>0.32202078467364992</v>
      </c>
      <c r="N71" s="1">
        <v>1.7747378587066263</v>
      </c>
      <c r="O71" s="1">
        <v>0.71567462460840447</v>
      </c>
      <c r="P71" s="1">
        <v>0.45172572107594261</v>
      </c>
      <c r="Q71" s="1">
        <v>0.95078798902926009</v>
      </c>
      <c r="R71" s="1">
        <v>0.23481151928389601</v>
      </c>
      <c r="S71" s="1">
        <v>0.66058884325085865</v>
      </c>
      <c r="T71" s="1">
        <v>1.5138009220362354</v>
      </c>
      <c r="U71" s="1">
        <v>0.35545789439669107</v>
      </c>
      <c r="V71" s="1">
        <v>0.15511386990572557</v>
      </c>
      <c r="W71" s="7">
        <v>0.7569004610181177</v>
      </c>
      <c r="X71" s="1">
        <v>3.4420000000000002</v>
      </c>
      <c r="Y71" s="1">
        <v>24.74</v>
      </c>
      <c r="Z71" s="1">
        <v>9.2688338826773537E-3</v>
      </c>
      <c r="AA71" s="7">
        <v>2.2737467984694555</v>
      </c>
      <c r="AB71" s="1">
        <v>0.14517224723163463</v>
      </c>
      <c r="AC71" s="3" t="s">
        <v>30</v>
      </c>
    </row>
    <row r="72" spans="1:29" x14ac:dyDescent="0.25">
      <c r="A72" s="1">
        <v>2</v>
      </c>
      <c r="B72" s="1">
        <v>9</v>
      </c>
      <c r="C72" s="1">
        <v>23.183</v>
      </c>
      <c r="D72" s="1">
        <v>10.146000000000001</v>
      </c>
      <c r="E72" s="7">
        <v>1.7202534616287257</v>
      </c>
      <c r="F72" s="7">
        <v>8</v>
      </c>
      <c r="G72" s="1">
        <v>4.6504774897680763</v>
      </c>
      <c r="H72" s="1">
        <v>12.51</v>
      </c>
      <c r="I72" s="1">
        <v>30.513999999999999</v>
      </c>
      <c r="J72" s="1">
        <v>32.567</v>
      </c>
      <c r="K72" s="1">
        <v>0.19497751119647846</v>
      </c>
      <c r="L72" s="1">
        <v>0.49825001514239758</v>
      </c>
      <c r="M72" s="1">
        <v>0.36153762237983877</v>
      </c>
      <c r="N72" s="1">
        <v>1.6749406273243674</v>
      </c>
      <c r="O72" s="1">
        <v>0.24564743451960575</v>
      </c>
      <c r="P72" s="1">
        <v>0.31154235882949</v>
      </c>
      <c r="Q72" s="1">
        <v>0.81103117505995215</v>
      </c>
      <c r="R72" s="1">
        <v>0.29494658189683426</v>
      </c>
      <c r="S72" s="1">
        <v>0.759749623123812</v>
      </c>
      <c r="T72" s="1">
        <v>1.3162230945089075</v>
      </c>
      <c r="U72" s="1">
        <v>0.38821550273907607</v>
      </c>
      <c r="V72" s="1">
        <v>0.22408555443777639</v>
      </c>
      <c r="W72" s="7">
        <v>0.65811154725445364</v>
      </c>
      <c r="X72" s="1">
        <v>1.5760000000000001</v>
      </c>
      <c r="Y72" s="1">
        <v>25.196000000000002</v>
      </c>
      <c r="Z72" s="1">
        <v>6.7980848035198216E-2</v>
      </c>
      <c r="AA72" s="7">
        <v>1.1973654060431278</v>
      </c>
      <c r="AB72" s="1">
        <v>0.28530319961546396</v>
      </c>
      <c r="AC72" s="3" t="s">
        <v>30</v>
      </c>
    </row>
    <row r="73" spans="1:29" x14ac:dyDescent="0.25">
      <c r="A73" s="1">
        <v>3</v>
      </c>
      <c r="B73" s="1">
        <v>9</v>
      </c>
      <c r="C73" s="1">
        <v>28.588999999999999</v>
      </c>
      <c r="D73" s="1">
        <v>13.976000000000001</v>
      </c>
      <c r="E73" s="7">
        <v>2.1588939436297556</v>
      </c>
      <c r="F73" s="7">
        <v>2.5</v>
      </c>
      <c r="G73" s="1">
        <v>1.1844116006692693</v>
      </c>
      <c r="H73" s="1">
        <v>15.840999999999999</v>
      </c>
      <c r="I73" s="1">
        <v>45.707000000000001</v>
      </c>
      <c r="J73" s="1">
        <v>38.140999999999998</v>
      </c>
      <c r="K73" s="1">
        <v>0.18214511537645936</v>
      </c>
      <c r="L73" s="1">
        <v>0.48157487868207655</v>
      </c>
      <c r="M73" s="1">
        <v>0.39482844217445595</v>
      </c>
      <c r="N73" s="1">
        <v>1.6027727519916171</v>
      </c>
      <c r="O73" s="1">
        <v>0.15731103012506228</v>
      </c>
      <c r="P73" s="1">
        <v>0.36642982617131176</v>
      </c>
      <c r="Q73" s="1">
        <v>0.88226753361530219</v>
      </c>
      <c r="R73" s="1">
        <v>0.19690638195462401</v>
      </c>
      <c r="S73" s="1">
        <v>0.62548406152230507</v>
      </c>
      <c r="T73" s="1">
        <v>1.5987617615166674</v>
      </c>
      <c r="U73" s="1">
        <v>0.31480639406764843</v>
      </c>
      <c r="V73" s="1">
        <v>0.12316180352464054</v>
      </c>
      <c r="W73" s="7">
        <v>0.79938088075833369</v>
      </c>
      <c r="X73" s="1">
        <v>2.0329999999999999</v>
      </c>
      <c r="Y73" s="1">
        <v>25.22</v>
      </c>
      <c r="Z73" s="1">
        <v>7.1111266571058804E-2</v>
      </c>
      <c r="AA73" s="7">
        <v>1.2716090970748462</v>
      </c>
      <c r="AB73" s="1">
        <v>0.30070871865689691</v>
      </c>
      <c r="AC73" s="3" t="s">
        <v>30</v>
      </c>
    </row>
    <row r="74" spans="1:29" x14ac:dyDescent="0.25">
      <c r="A74" s="1">
        <v>2</v>
      </c>
      <c r="B74" s="1">
        <v>4</v>
      </c>
      <c r="C74" s="1">
        <v>5.1029999999999998</v>
      </c>
      <c r="D74" s="1">
        <v>3.2839999999999998</v>
      </c>
      <c r="E74" s="7">
        <v>1.7037625861155272</v>
      </c>
      <c r="F74" s="7">
        <v>3</v>
      </c>
      <c r="G74" s="1">
        <v>1.760808709175739</v>
      </c>
      <c r="H74" s="1">
        <v>5.65</v>
      </c>
      <c r="I74" s="1">
        <v>8.8279999999999994</v>
      </c>
      <c r="J74" s="1">
        <v>14.635</v>
      </c>
      <c r="K74" s="1">
        <v>0.27654475683295476</v>
      </c>
      <c r="L74" s="1">
        <v>0.59338665327835582</v>
      </c>
      <c r="M74" s="1">
        <v>0.51794868521361914</v>
      </c>
      <c r="N74" s="1">
        <v>1.3993707703307019</v>
      </c>
      <c r="O74" s="1">
        <v>0.20498804236419543</v>
      </c>
      <c r="P74" s="1">
        <v>0.22439357704133925</v>
      </c>
      <c r="Q74" s="1">
        <v>0.58123893805309723</v>
      </c>
      <c r="R74" s="1">
        <v>0.45310376076121434</v>
      </c>
      <c r="S74" s="1">
        <v>0.57804712279111914</v>
      </c>
      <c r="T74" s="1">
        <v>1.7299627669998041</v>
      </c>
      <c r="U74" s="1">
        <v>0.7838526357044876</v>
      </c>
      <c r="V74" s="1">
        <v>0.26191532523385552</v>
      </c>
      <c r="W74" s="7">
        <v>0.86498138349990195</v>
      </c>
      <c r="X74" s="1">
        <v>0.56299999999999994</v>
      </c>
      <c r="Y74" s="1">
        <v>17.085999999999999</v>
      </c>
      <c r="Z74" s="1">
        <v>0.11032725847540661</v>
      </c>
      <c r="AA74" s="7">
        <v>0.32544053013140006</v>
      </c>
      <c r="AB74" s="1">
        <v>0.18948604562389373</v>
      </c>
      <c r="AC74" s="3" t="s">
        <v>30</v>
      </c>
    </row>
    <row r="75" spans="1:2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7" spans="1:29" x14ac:dyDescent="0.25">
      <c r="E77" s="9"/>
      <c r="F7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F002-EFC3-461D-843D-841AF4E89870}">
  <dimension ref="A1:AB77"/>
  <sheetViews>
    <sheetView tabSelected="1" topLeftCell="T1" workbookViewId="0">
      <selection activeCell="AB1" sqref="AB1:AB1048576"/>
    </sheetView>
  </sheetViews>
  <sheetFormatPr baseColWidth="10" defaultRowHeight="15" x14ac:dyDescent="0.25"/>
  <sheetData>
    <row r="1" spans="1:28" ht="36" x14ac:dyDescent="0.25">
      <c r="A1" s="2" t="s">
        <v>24</v>
      </c>
      <c r="B1" s="2" t="s">
        <v>25</v>
      </c>
      <c r="C1" s="2" t="s">
        <v>10</v>
      </c>
      <c r="D1" s="2" t="s">
        <v>27</v>
      </c>
      <c r="E1" s="2" t="s">
        <v>23</v>
      </c>
      <c r="F1" s="2" t="s">
        <v>22</v>
      </c>
      <c r="G1" s="2" t="s">
        <v>18</v>
      </c>
      <c r="H1" s="2" t="s">
        <v>19</v>
      </c>
      <c r="I1" s="2" t="s">
        <v>20</v>
      </c>
      <c r="J1" s="2" t="s">
        <v>17</v>
      </c>
      <c r="K1" s="2" t="s">
        <v>21</v>
      </c>
      <c r="L1" s="2" t="s">
        <v>8</v>
      </c>
      <c r="M1" s="2" t="s">
        <v>6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7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26</v>
      </c>
      <c r="AB1" s="3" t="s">
        <v>28</v>
      </c>
    </row>
    <row r="2" spans="1:28" x14ac:dyDescent="0.25">
      <c r="A2" s="1">
        <v>24.32</v>
      </c>
      <c r="B2" s="1">
        <v>0.22340785907859079</v>
      </c>
      <c r="C2" s="1">
        <v>0.14725788772115364</v>
      </c>
      <c r="D2" s="1">
        <v>0.5821825223951913</v>
      </c>
      <c r="E2" s="1">
        <v>1.319</v>
      </c>
      <c r="F2" s="5">
        <v>0.51515455640305097</v>
      </c>
      <c r="G2" s="1">
        <v>0.9705825053574908</v>
      </c>
      <c r="H2" s="1">
        <v>1.0303091128061019</v>
      </c>
      <c r="I2" s="1">
        <v>0.60216780409474102</v>
      </c>
      <c r="J2" s="1">
        <v>0.58445353594389249</v>
      </c>
      <c r="K2" s="1">
        <v>0.56726037718146749</v>
      </c>
      <c r="L2" s="1">
        <v>5.133</v>
      </c>
      <c r="M2" s="1">
        <v>2.2042194092827003</v>
      </c>
      <c r="N2" s="1">
        <v>4.9820000000000002</v>
      </c>
      <c r="O2" s="1">
        <v>4.048</v>
      </c>
      <c r="P2" s="5">
        <v>0.9073506891271057</v>
      </c>
      <c r="Q2" s="5">
        <v>2</v>
      </c>
      <c r="R2" s="1">
        <v>5.9039999999999999</v>
      </c>
      <c r="S2" s="1">
        <v>12.454000000000001</v>
      </c>
      <c r="T2" s="1">
        <v>0.43300642711251225</v>
      </c>
      <c r="U2" s="1">
        <v>0.41587556654291952</v>
      </c>
      <c r="V2" s="1">
        <v>1.5616886824440861</v>
      </c>
      <c r="W2" s="1">
        <v>0.16059097478721696</v>
      </c>
      <c r="X2" s="1">
        <v>0.3250361329693271</v>
      </c>
      <c r="Y2" s="1">
        <v>0.68563685636856375</v>
      </c>
      <c r="Z2" s="1">
        <v>0.58445353594389249</v>
      </c>
      <c r="AA2" s="5">
        <v>1.2801983245665303</v>
      </c>
      <c r="AB2" s="3" t="s">
        <v>29</v>
      </c>
    </row>
    <row r="3" spans="1:28" x14ac:dyDescent="0.25">
      <c r="A3" s="1">
        <v>28.1</v>
      </c>
      <c r="B3" s="1">
        <v>0.21961834616672246</v>
      </c>
      <c r="C3" s="1">
        <v>0.16896738400220346</v>
      </c>
      <c r="D3" s="1">
        <v>0.53427785859857535</v>
      </c>
      <c r="E3" s="1">
        <v>1.968</v>
      </c>
      <c r="F3" s="5">
        <v>1.0326823253619106</v>
      </c>
      <c r="G3" s="1">
        <v>0.48417600235849056</v>
      </c>
      <c r="H3" s="1">
        <v>2.0653646507238212</v>
      </c>
      <c r="I3" s="1">
        <v>0.4566696603899959</v>
      </c>
      <c r="J3" s="1">
        <v>0.22110849056603774</v>
      </c>
      <c r="K3" s="1">
        <v>0.10705542504978417</v>
      </c>
      <c r="L3" s="1">
        <v>13.568</v>
      </c>
      <c r="M3" s="1">
        <v>3.7614035087719304</v>
      </c>
      <c r="N3" s="1">
        <v>6.5693000000000001</v>
      </c>
      <c r="O3" s="1">
        <v>5.9969999999999999</v>
      </c>
      <c r="P3" s="5">
        <v>0.53171641791044766</v>
      </c>
      <c r="Q3" s="5">
        <v>2</v>
      </c>
      <c r="R3" s="1">
        <v>8.9610000000000003</v>
      </c>
      <c r="S3" s="1">
        <v>18.515999999999998</v>
      </c>
      <c r="T3" s="1">
        <v>0.46382750574115045</v>
      </c>
      <c r="U3" s="1">
        <v>0.49731476651940271</v>
      </c>
      <c r="V3" s="1">
        <v>1.4281061466206137</v>
      </c>
      <c r="W3" s="1">
        <v>0.10801468999783971</v>
      </c>
      <c r="X3" s="1">
        <v>0.32388204795852238</v>
      </c>
      <c r="Y3" s="1">
        <v>0.66923334449280214</v>
      </c>
      <c r="Z3" s="1">
        <v>0.22110849056603774</v>
      </c>
      <c r="AA3" s="5">
        <v>0.95285837264150941</v>
      </c>
      <c r="AB3" s="3" t="s">
        <v>29</v>
      </c>
    </row>
    <row r="4" spans="1:28" x14ac:dyDescent="0.25">
      <c r="A4" s="1">
        <v>28.86</v>
      </c>
      <c r="B4" s="1">
        <v>0.12048309647378376</v>
      </c>
      <c r="C4" s="1">
        <v>0.13787019481352225</v>
      </c>
      <c r="D4" s="1">
        <v>0.32448223593134795</v>
      </c>
      <c r="E4" s="1">
        <v>2.484</v>
      </c>
      <c r="F4" s="5">
        <v>0.91990079427369476</v>
      </c>
      <c r="G4" s="1">
        <v>0.54353687170666454</v>
      </c>
      <c r="H4" s="1">
        <v>1.8398015885473893</v>
      </c>
      <c r="I4" s="1">
        <v>0.37673060622233379</v>
      </c>
      <c r="J4" s="1">
        <v>0.2047669751822426</v>
      </c>
      <c r="K4" s="1">
        <v>0.11129840111939236</v>
      </c>
      <c r="L4" s="1">
        <v>58.603200000000001</v>
      </c>
      <c r="M4" s="1">
        <v>2.0992884086727499</v>
      </c>
      <c r="N4" s="1">
        <v>31.853000000000002</v>
      </c>
      <c r="O4" s="1">
        <v>18.117000000000001</v>
      </c>
      <c r="P4" s="5">
        <v>1.4965724732467951</v>
      </c>
      <c r="Q4" s="5">
        <v>3.25</v>
      </c>
      <c r="R4" s="1">
        <v>20.617000000000001</v>
      </c>
      <c r="S4" s="1">
        <v>47.542999999999999</v>
      </c>
      <c r="T4" s="1">
        <v>0.41897706867669654</v>
      </c>
      <c r="U4" s="1">
        <v>0.32580521381723204</v>
      </c>
      <c r="V4" s="1">
        <v>1.764400412911983</v>
      </c>
      <c r="W4" s="1">
        <v>0.18930231579832993</v>
      </c>
      <c r="X4" s="1">
        <v>0.3810655617020382</v>
      </c>
      <c r="Y4" s="1">
        <v>0.87874084493379245</v>
      </c>
      <c r="Z4" s="1">
        <v>0.2047669751822426</v>
      </c>
      <c r="AA4" s="5">
        <v>1.3501455893193548</v>
      </c>
      <c r="AB4" s="3" t="s">
        <v>29</v>
      </c>
    </row>
    <row r="5" spans="1:28" x14ac:dyDescent="0.25">
      <c r="A5" s="1">
        <v>20.669</v>
      </c>
      <c r="B5" s="1">
        <v>0.12543408806778719</v>
      </c>
      <c r="C5" s="1">
        <v>0.23270352426786137</v>
      </c>
      <c r="D5" s="1">
        <v>0.2600243960999894</v>
      </c>
      <c r="E5" s="1">
        <v>0.90300000000000002</v>
      </c>
      <c r="F5" s="5">
        <v>0.22789976945462792</v>
      </c>
      <c r="G5" s="1">
        <v>2.1939469320066336</v>
      </c>
      <c r="H5" s="1">
        <v>0.45579953890925579</v>
      </c>
      <c r="I5" s="1">
        <v>1.1716240220718848</v>
      </c>
      <c r="J5" s="1">
        <v>2.570480928689884</v>
      </c>
      <c r="K5" s="1">
        <v>5.639498747280733</v>
      </c>
      <c r="L5" s="1">
        <v>12.06</v>
      </c>
      <c r="M5" s="1">
        <v>2.9658099669637443</v>
      </c>
      <c r="N5" s="1">
        <v>26.459</v>
      </c>
      <c r="O5" s="1">
        <v>6.1520000000000001</v>
      </c>
      <c r="P5" s="5">
        <v>2.0503574207325928</v>
      </c>
      <c r="Q5" s="5">
        <v>5</v>
      </c>
      <c r="R5" s="1">
        <v>7.1989999999999998</v>
      </c>
      <c r="S5" s="1">
        <v>17.074999999999999</v>
      </c>
      <c r="T5" s="1">
        <v>0.5443228171747716</v>
      </c>
      <c r="U5" s="1">
        <v>0.51979936799083071</v>
      </c>
      <c r="V5" s="1">
        <v>1.3968774038361234</v>
      </c>
      <c r="W5" s="1">
        <v>1.4641288433382138</v>
      </c>
      <c r="X5" s="1">
        <v>0.36029282576866767</v>
      </c>
      <c r="Y5" s="1">
        <v>0.85456313376857895</v>
      </c>
      <c r="Z5" s="1">
        <v>2.570480928689884</v>
      </c>
      <c r="AA5" s="5">
        <v>1.9811340796019903</v>
      </c>
      <c r="AB5" s="3" t="s">
        <v>29</v>
      </c>
    </row>
    <row r="6" spans="1:28" x14ac:dyDescent="0.25">
      <c r="A6" s="1">
        <v>17.79</v>
      </c>
      <c r="B6" s="1">
        <v>0.13640659456053764</v>
      </c>
      <c r="C6" s="1">
        <v>0.1179655032832574</v>
      </c>
      <c r="D6" s="1">
        <v>0.3971530062529694</v>
      </c>
      <c r="E6" s="1">
        <v>1.2989999999999999</v>
      </c>
      <c r="F6" s="5">
        <v>0.51398097434419143</v>
      </c>
      <c r="G6" s="1">
        <v>0.97279865395401011</v>
      </c>
      <c r="H6" s="1">
        <v>1.0279619486883829</v>
      </c>
      <c r="I6" s="1">
        <v>0.38435668300182568</v>
      </c>
      <c r="J6" s="1">
        <v>0.3739016638624042</v>
      </c>
      <c r="K6" s="1">
        <v>0.36373103531651158</v>
      </c>
      <c r="L6" s="1">
        <v>10.698</v>
      </c>
      <c r="M6" s="1">
        <v>0.58497932935231967</v>
      </c>
      <c r="N6" s="1">
        <v>10.407</v>
      </c>
      <c r="O6" s="1">
        <v>7.35</v>
      </c>
      <c r="P6" s="5">
        <v>5.1283863368669023</v>
      </c>
      <c r="Q6" s="5">
        <v>3</v>
      </c>
      <c r="R6" s="1">
        <v>9.5229999999999997</v>
      </c>
      <c r="S6" s="1">
        <v>20.898</v>
      </c>
      <c r="T6" s="1">
        <v>0.38755431063894646</v>
      </c>
      <c r="U6" s="1">
        <v>0.30782437608790519</v>
      </c>
      <c r="V6" s="1">
        <v>1.8152007477752434</v>
      </c>
      <c r="W6" s="1">
        <v>0.1435544071202986</v>
      </c>
      <c r="X6" s="1">
        <v>0.35170829744473153</v>
      </c>
      <c r="Y6" s="1">
        <v>0.77181560432636775</v>
      </c>
      <c r="Z6" s="1">
        <v>0.3739016638624042</v>
      </c>
      <c r="AA6" s="5">
        <v>1.2636654514862591</v>
      </c>
      <c r="AB6" s="3" t="s">
        <v>29</v>
      </c>
    </row>
    <row r="7" spans="1:28" x14ac:dyDescent="0.25">
      <c r="A7" s="1">
        <v>26.39</v>
      </c>
      <c r="B7" s="1">
        <v>7.9866019298137789E-2</v>
      </c>
      <c r="C7" s="1">
        <v>0.1150482511991585</v>
      </c>
      <c r="D7" s="1">
        <v>0.23546265029615365</v>
      </c>
      <c r="E7" s="1">
        <v>2.5990000000000002</v>
      </c>
      <c r="F7" s="5">
        <v>0.86660312402196493</v>
      </c>
      <c r="G7" s="1">
        <v>0.57696537912241241</v>
      </c>
      <c r="H7" s="1">
        <v>1.7332062480439299</v>
      </c>
      <c r="I7" s="1">
        <v>0.42677895695222928</v>
      </c>
      <c r="J7" s="1">
        <v>0.24623668269941068</v>
      </c>
      <c r="K7" s="1">
        <v>0.14207004098751067</v>
      </c>
      <c r="L7" s="1">
        <v>121.834</v>
      </c>
      <c r="M7" s="1">
        <v>2.0414701026270761</v>
      </c>
      <c r="N7" s="1">
        <v>70.293999999999997</v>
      </c>
      <c r="O7" s="1">
        <v>30.186</v>
      </c>
      <c r="P7" s="5">
        <v>2.28258890946474</v>
      </c>
      <c r="Q7" s="5">
        <v>2.2749999999999999</v>
      </c>
      <c r="R7" s="1">
        <v>32.542000000000002</v>
      </c>
      <c r="S7" s="1">
        <v>64.55</v>
      </c>
      <c r="T7" s="1">
        <v>0.38273226017595274</v>
      </c>
      <c r="U7" s="1">
        <v>0.36743952740322489</v>
      </c>
      <c r="V7" s="1">
        <v>1.6614345168013887</v>
      </c>
      <c r="W7" s="1">
        <v>0.34082106893880715</v>
      </c>
      <c r="X7" s="1">
        <v>0.46763749031758328</v>
      </c>
      <c r="Y7" s="1">
        <v>0.92760125376436597</v>
      </c>
      <c r="Z7" s="1">
        <v>0.24623668269941068</v>
      </c>
      <c r="AA7" s="5">
        <v>1.4995330203391499</v>
      </c>
      <c r="AB7" s="3" t="s">
        <v>29</v>
      </c>
    </row>
    <row r="8" spans="1:28" x14ac:dyDescent="0.25">
      <c r="A8" s="1">
        <v>26.696000000000002</v>
      </c>
      <c r="B8" s="1">
        <v>0.21734924217994198</v>
      </c>
      <c r="C8" s="1">
        <v>0.13862023058794215</v>
      </c>
      <c r="D8" s="1">
        <v>0.58377409847432638</v>
      </c>
      <c r="E8" s="1">
        <v>0.67400000000000004</v>
      </c>
      <c r="F8" s="5">
        <v>0.19026548672566371</v>
      </c>
      <c r="G8" s="1">
        <v>2.6279069767441863</v>
      </c>
      <c r="H8" s="1">
        <v>0.38053097345132741</v>
      </c>
      <c r="I8" s="1">
        <v>2.5692263773908075</v>
      </c>
      <c r="J8" s="1">
        <v>6.7516879219804951</v>
      </c>
      <c r="K8" s="1">
        <v>17.742807794971998</v>
      </c>
      <c r="L8" s="1">
        <v>1.333</v>
      </c>
      <c r="M8" s="1">
        <v>2.5701817007187278</v>
      </c>
      <c r="N8" s="1">
        <v>3.5030000000000001</v>
      </c>
      <c r="O8" s="1">
        <v>2.5760000000000001</v>
      </c>
      <c r="P8" s="5">
        <v>1.0614967554644807</v>
      </c>
      <c r="Q8" s="5">
        <v>2.5</v>
      </c>
      <c r="R8" s="1">
        <v>3.101</v>
      </c>
      <c r="S8" s="1">
        <v>6.0830000000000002</v>
      </c>
      <c r="T8" s="1">
        <v>0.42011517383317015</v>
      </c>
      <c r="U8" s="1">
        <v>0.45269362694736548</v>
      </c>
      <c r="V8" s="1">
        <v>1.4968351582100754</v>
      </c>
      <c r="W8" s="1">
        <v>0.98635541673516358</v>
      </c>
      <c r="X8" s="1">
        <v>0.4234752589182969</v>
      </c>
      <c r="Y8" s="1">
        <v>0.83069977426636576</v>
      </c>
      <c r="Z8" s="1">
        <v>6.7516879219804951</v>
      </c>
      <c r="AA8" s="5">
        <v>1.7712093023255817</v>
      </c>
      <c r="AB8" s="3" t="s">
        <v>29</v>
      </c>
    </row>
    <row r="9" spans="1:28" x14ac:dyDescent="0.25">
      <c r="A9" s="1">
        <v>31.097999999999999</v>
      </c>
      <c r="B9" s="1">
        <v>0.23992413466097676</v>
      </c>
      <c r="C9" s="1">
        <v>0.25995524610483062</v>
      </c>
      <c r="D9" s="1">
        <v>0.47057044163498046</v>
      </c>
      <c r="E9" s="1">
        <v>1.012</v>
      </c>
      <c r="F9" s="5">
        <v>0.2770124580737901</v>
      </c>
      <c r="G9" s="1">
        <v>1.8049729729729731</v>
      </c>
      <c r="H9" s="1">
        <v>0.5540249161475802</v>
      </c>
      <c r="I9" s="1">
        <v>1.317680881648299</v>
      </c>
      <c r="J9" s="1">
        <v>2.3783783783783785</v>
      </c>
      <c r="K9" s="1">
        <v>4.2929086924762609</v>
      </c>
      <c r="L9" s="1">
        <v>4.625</v>
      </c>
      <c r="M9" s="1">
        <v>1.469104121543146</v>
      </c>
      <c r="N9" s="1">
        <v>8.3480000000000008</v>
      </c>
      <c r="O9" s="1">
        <v>3.536</v>
      </c>
      <c r="P9" s="5">
        <v>1.8226205311940182</v>
      </c>
      <c r="Q9" s="5">
        <v>3</v>
      </c>
      <c r="R9" s="1">
        <v>4.218</v>
      </c>
      <c r="S9" s="1">
        <v>9.7330000000000005</v>
      </c>
      <c r="T9" s="1">
        <v>0.57531321834460891</v>
      </c>
      <c r="U9" s="1">
        <v>0.61351919418526202</v>
      </c>
      <c r="V9" s="1">
        <v>1.2857664476342792</v>
      </c>
      <c r="W9" s="1">
        <v>0.82194595705332374</v>
      </c>
      <c r="X9" s="1">
        <v>0.36330011301756909</v>
      </c>
      <c r="Y9" s="1">
        <v>0.83831199620673302</v>
      </c>
      <c r="Z9" s="1">
        <v>2.3783783783783785</v>
      </c>
      <c r="AA9" s="5">
        <v>1.8266326486486488</v>
      </c>
      <c r="AB9" s="3" t="s">
        <v>29</v>
      </c>
    </row>
    <row r="10" spans="1:28" x14ac:dyDescent="0.25">
      <c r="A10" s="1">
        <v>21.47</v>
      </c>
      <c r="B10" s="1">
        <v>7.7275329135661139E-2</v>
      </c>
      <c r="C10" s="1">
        <v>9.2029787476042985E-2</v>
      </c>
      <c r="D10" s="1">
        <v>0.25472798135404262</v>
      </c>
      <c r="E10" s="1">
        <v>1.7549999999999999</v>
      </c>
      <c r="F10" s="6">
        <v>0.7958554087586347</v>
      </c>
      <c r="G10" s="1">
        <v>0.62825482430268809</v>
      </c>
      <c r="H10" s="1">
        <v>1.5917108175172692</v>
      </c>
      <c r="I10" s="1">
        <v>0.26825833277446182</v>
      </c>
      <c r="J10" s="1">
        <v>0.16853459172495153</v>
      </c>
      <c r="K10" s="1">
        <v>0.1058826703130847</v>
      </c>
      <c r="L10" s="1">
        <v>47.468000000000004</v>
      </c>
      <c r="M10" s="1">
        <v>4.998045864704868</v>
      </c>
      <c r="N10" s="1">
        <v>29.821999999999999</v>
      </c>
      <c r="O10" s="1">
        <v>19.858000000000001</v>
      </c>
      <c r="P10" s="6">
        <v>1.4005473718103518</v>
      </c>
      <c r="Q10" s="6">
        <v>7</v>
      </c>
      <c r="R10" s="1">
        <v>22.710999999999999</v>
      </c>
      <c r="S10" s="1">
        <v>46.634999999999998</v>
      </c>
      <c r="T10" s="1">
        <v>0.34230974965383432</v>
      </c>
      <c r="U10" s="1">
        <v>0.27427538636957555</v>
      </c>
      <c r="V10" s="1">
        <v>1.9230153370413936</v>
      </c>
      <c r="W10" s="1">
        <v>0.15010185483006327</v>
      </c>
      <c r="X10" s="1">
        <v>0.42581751903077092</v>
      </c>
      <c r="Y10" s="1">
        <v>0.87437805468715613</v>
      </c>
      <c r="Z10" s="1">
        <v>0.16853459172495153</v>
      </c>
      <c r="AA10" s="6">
        <v>1.1025872166512176</v>
      </c>
      <c r="AB10" s="3" t="s">
        <v>29</v>
      </c>
    </row>
    <row r="11" spans="1:28" x14ac:dyDescent="0.25">
      <c r="A11" s="1">
        <v>19.55</v>
      </c>
      <c r="B11" s="1">
        <v>0.19994731296101159</v>
      </c>
      <c r="C11" s="1">
        <v>0.1199372696676997</v>
      </c>
      <c r="D11" s="1">
        <v>0.57734909995601469</v>
      </c>
      <c r="E11" s="1">
        <v>1.518</v>
      </c>
      <c r="F11" s="5">
        <v>0.21745832022648634</v>
      </c>
      <c r="G11" s="1">
        <v>2.2992911905106319</v>
      </c>
      <c r="H11" s="1">
        <v>0.43491664045297268</v>
      </c>
      <c r="I11" s="1">
        <v>0.94369298521547662</v>
      </c>
      <c r="J11" s="1">
        <v>2.1698249674526253</v>
      </c>
      <c r="K11" s="1">
        <v>4.98905943261384</v>
      </c>
      <c r="L11" s="1">
        <v>6.9130000000000003</v>
      </c>
      <c r="M11" s="1">
        <v>1.6261934981059869</v>
      </c>
      <c r="N11" s="1">
        <v>15.895</v>
      </c>
      <c r="O11" s="1">
        <v>6.774</v>
      </c>
      <c r="P11" s="5">
        <v>1.8696670064358607</v>
      </c>
      <c r="Q11" s="5">
        <v>4</v>
      </c>
      <c r="R11" s="1">
        <v>7.5919999999999996</v>
      </c>
      <c r="S11" s="1">
        <v>15.076000000000001</v>
      </c>
      <c r="T11" s="1">
        <v>0.39077982884033352</v>
      </c>
      <c r="U11" s="1">
        <v>0.3822118637862536</v>
      </c>
      <c r="V11" s="1">
        <v>1.629011251837396</v>
      </c>
      <c r="W11" s="1">
        <v>0.79596710002653226</v>
      </c>
      <c r="X11" s="1">
        <v>0.44932342796497743</v>
      </c>
      <c r="Y11" s="1">
        <v>0.89225500526870394</v>
      </c>
      <c r="Z11" s="1">
        <v>2.1698249674526253</v>
      </c>
      <c r="AA11" s="5">
        <v>3.4903240271951392</v>
      </c>
      <c r="AB11" s="3" t="s">
        <v>29</v>
      </c>
    </row>
    <row r="12" spans="1:28" x14ac:dyDescent="0.25">
      <c r="A12" s="1">
        <v>28.777000000000001</v>
      </c>
      <c r="B12" s="1">
        <v>0.24484848484848484</v>
      </c>
      <c r="C12" s="1">
        <v>0.20675441281501886</v>
      </c>
      <c r="D12" s="1">
        <v>0.53848055740089273</v>
      </c>
      <c r="E12" s="1">
        <v>1.212</v>
      </c>
      <c r="F12" s="5">
        <v>0.29368115942028983</v>
      </c>
      <c r="G12" s="1">
        <v>1.70252664824319</v>
      </c>
      <c r="H12" s="1">
        <v>0.58736231884057966</v>
      </c>
      <c r="I12" s="1">
        <v>1.0434782608695652</v>
      </c>
      <c r="J12" s="1">
        <v>1.7765495459928939</v>
      </c>
      <c r="K12" s="1">
        <v>3.0246229439772425</v>
      </c>
      <c r="L12" s="1">
        <v>5.0659999999999998</v>
      </c>
      <c r="M12" s="1">
        <v>5.3035071090047392</v>
      </c>
      <c r="N12" s="1">
        <v>8.625</v>
      </c>
      <c r="O12" s="1">
        <v>4.258</v>
      </c>
      <c r="P12" s="5">
        <v>1.5084358021160997</v>
      </c>
      <c r="Q12" s="5">
        <v>8</v>
      </c>
      <c r="R12" s="1">
        <v>4.95</v>
      </c>
      <c r="S12" s="1">
        <v>10.561999999999999</v>
      </c>
      <c r="T12" s="1">
        <v>0.51307688940799168</v>
      </c>
      <c r="U12" s="1">
        <v>0.57066695252956512</v>
      </c>
      <c r="V12" s="1">
        <v>1.3331677648423299</v>
      </c>
      <c r="W12" s="1">
        <v>0.75743230448778642</v>
      </c>
      <c r="X12" s="1">
        <v>0.40314334406362434</v>
      </c>
      <c r="Y12" s="1">
        <v>0.86020202020202019</v>
      </c>
      <c r="Z12" s="1">
        <v>1.7765495459928939</v>
      </c>
      <c r="AA12" s="5">
        <v>2.0634622976707462</v>
      </c>
      <c r="AB12" s="3" t="s">
        <v>29</v>
      </c>
    </row>
    <row r="13" spans="1:28" x14ac:dyDescent="0.25">
      <c r="A13" s="1">
        <v>22.047000000000001</v>
      </c>
      <c r="B13" s="1">
        <v>0.13297717338513843</v>
      </c>
      <c r="C13" s="1">
        <v>0.23501933373448305</v>
      </c>
      <c r="D13" s="1">
        <v>0.2742996805424211</v>
      </c>
      <c r="E13" s="1">
        <v>1.369</v>
      </c>
      <c r="F13" s="5">
        <v>0.26332536947375096</v>
      </c>
      <c r="G13" s="1">
        <v>1.8987916014292023</v>
      </c>
      <c r="H13" s="1">
        <v>0.52665073894750192</v>
      </c>
      <c r="I13" s="1">
        <v>1.0994354821658878</v>
      </c>
      <c r="J13" s="1">
        <v>2.0875988598498534</v>
      </c>
      <c r="K13" s="1">
        <v>3.9639151822360801</v>
      </c>
      <c r="L13" s="1">
        <v>24.908999999999999</v>
      </c>
      <c r="M13" s="1">
        <v>1.6709623398452347</v>
      </c>
      <c r="N13" s="1">
        <v>47.296999999999997</v>
      </c>
      <c r="O13" s="1">
        <v>9.8689999999999998</v>
      </c>
      <c r="P13" s="5">
        <v>2.1657795415670749</v>
      </c>
      <c r="Q13" s="5">
        <v>2.7749999999999999</v>
      </c>
      <c r="R13" s="1">
        <v>10.295</v>
      </c>
      <c r="S13" s="1">
        <v>23.594000000000001</v>
      </c>
      <c r="T13" s="1">
        <v>0.54702459678524007</v>
      </c>
      <c r="U13" s="1">
        <v>0.56229342661757997</v>
      </c>
      <c r="V13" s="1">
        <v>1.343057673395289</v>
      </c>
      <c r="W13" s="1">
        <v>1.6529626176146477</v>
      </c>
      <c r="X13" s="1">
        <v>0.41828430957022966</v>
      </c>
      <c r="Y13" s="1">
        <v>0.95862068965517244</v>
      </c>
      <c r="Z13" s="1">
        <v>2.0875988598498534</v>
      </c>
      <c r="AA13" s="5">
        <v>2.599445702356578</v>
      </c>
      <c r="AB13" s="3" t="s">
        <v>29</v>
      </c>
    </row>
    <row r="14" spans="1:28" x14ac:dyDescent="0.25">
      <c r="A14" s="1">
        <v>32.987000000000002</v>
      </c>
      <c r="B14" s="1">
        <v>0.23008956669087388</v>
      </c>
      <c r="C14" s="1">
        <v>0.33418963934767443</v>
      </c>
      <c r="D14" s="1">
        <v>0.39801591257971919</v>
      </c>
      <c r="E14" s="1">
        <v>1.901</v>
      </c>
      <c r="F14" s="5">
        <v>0.24418754014129737</v>
      </c>
      <c r="G14" s="1">
        <v>2.0476065228826932</v>
      </c>
      <c r="H14" s="1">
        <v>0.48837508028259474</v>
      </c>
      <c r="I14" s="1">
        <v>1.2845215157353886</v>
      </c>
      <c r="J14" s="1">
        <v>2.6301946344029457</v>
      </c>
      <c r="K14" s="1">
        <v>5.3856036898545323</v>
      </c>
      <c r="L14" s="1">
        <v>22.812000000000001</v>
      </c>
      <c r="M14" s="1">
        <v>1.5375449897157347</v>
      </c>
      <c r="N14" s="1">
        <v>46.71</v>
      </c>
      <c r="O14" s="1">
        <v>7.4930000000000003</v>
      </c>
      <c r="P14" s="5">
        <v>3.2975443610295758</v>
      </c>
      <c r="Q14" s="5">
        <v>3.1374999999999997</v>
      </c>
      <c r="R14" s="1">
        <v>8.2620000000000005</v>
      </c>
      <c r="S14" s="1">
        <v>20.359000000000002</v>
      </c>
      <c r="T14" s="1">
        <v>0.65230626568985317</v>
      </c>
      <c r="U14" s="1">
        <v>0.69160853184566218</v>
      </c>
      <c r="V14" s="1">
        <v>1.2110051627733847</v>
      </c>
      <c r="W14" s="1">
        <v>2.2594429981826218</v>
      </c>
      <c r="X14" s="1">
        <v>0.36804361707353012</v>
      </c>
      <c r="Y14" s="1">
        <v>0.90692326313241345</v>
      </c>
      <c r="Z14" s="1">
        <v>2.6301946344029457</v>
      </c>
      <c r="AA14" s="5">
        <v>3.8924999999999996</v>
      </c>
      <c r="AB14" s="3" t="s">
        <v>29</v>
      </c>
    </row>
    <row r="15" spans="1:28" x14ac:dyDescent="0.25">
      <c r="A15" s="1">
        <v>21.009</v>
      </c>
      <c r="B15" s="1">
        <v>6.5082829439335924E-2</v>
      </c>
      <c r="C15" s="1">
        <v>0.12938288391784217</v>
      </c>
      <c r="D15" s="1">
        <v>0.1809372610046916</v>
      </c>
      <c r="E15" s="1">
        <v>1.819</v>
      </c>
      <c r="F15" s="5">
        <v>0.80400782791319292</v>
      </c>
      <c r="G15" s="1">
        <v>0.62188449246539423</v>
      </c>
      <c r="H15" s="1">
        <v>1.6080156558263858</v>
      </c>
      <c r="I15" s="1">
        <v>0.270476675364348</v>
      </c>
      <c r="J15" s="1">
        <v>0.16820524998268477</v>
      </c>
      <c r="K15" s="1">
        <v>0.10460423651549668</v>
      </c>
      <c r="L15" s="1">
        <v>101.06699999999999</v>
      </c>
      <c r="M15" s="1">
        <v>2.9449706910320321</v>
      </c>
      <c r="N15" s="1">
        <v>62.851999999999997</v>
      </c>
      <c r="O15" s="1">
        <v>24.998999999999999</v>
      </c>
      <c r="P15" s="5">
        <v>2.1202142207103862</v>
      </c>
      <c r="Q15" s="5">
        <v>3.5</v>
      </c>
      <c r="R15" s="1">
        <v>27.949000000000002</v>
      </c>
      <c r="S15" s="1">
        <v>57.57</v>
      </c>
      <c r="T15" s="1">
        <v>0.40587609465953495</v>
      </c>
      <c r="U15" s="1">
        <v>0.3832011288042444</v>
      </c>
      <c r="V15" s="1">
        <v>1.6269071801907593</v>
      </c>
      <c r="W15" s="1">
        <v>0.20844189682126107</v>
      </c>
      <c r="X15" s="1">
        <v>0.43423658155289213</v>
      </c>
      <c r="Y15" s="1">
        <v>0.89445060646176955</v>
      </c>
      <c r="Z15" s="1">
        <v>0.16820524998268477</v>
      </c>
      <c r="AA15" s="5">
        <v>1.1312078917945521</v>
      </c>
      <c r="AB15" s="3" t="s">
        <v>29</v>
      </c>
    </row>
    <row r="16" spans="1:28" x14ac:dyDescent="0.25">
      <c r="A16" s="1">
        <v>13.16</v>
      </c>
      <c r="B16" s="1">
        <v>0.1435479765843726</v>
      </c>
      <c r="C16" s="1">
        <v>0.13678139482819279</v>
      </c>
      <c r="D16" s="1">
        <v>0.38813567401679366</v>
      </c>
      <c r="E16" s="1">
        <v>1.1279999999999999</v>
      </c>
      <c r="F16" s="6">
        <v>0.24790137951276783</v>
      </c>
      <c r="G16" s="1">
        <v>2.0169310916410135</v>
      </c>
      <c r="H16" s="1">
        <v>0.49580275902553567</v>
      </c>
      <c r="I16" s="1">
        <v>1.1740534194305841</v>
      </c>
      <c r="J16" s="1">
        <v>2.3679848448969927</v>
      </c>
      <c r="K16" s="1">
        <v>4.7760622582074674</v>
      </c>
      <c r="L16" s="1">
        <v>8.4459999999999997</v>
      </c>
      <c r="M16" s="1">
        <v>2.0653350553792786</v>
      </c>
      <c r="N16" s="1">
        <v>17.035</v>
      </c>
      <c r="O16" s="1">
        <v>6.843</v>
      </c>
      <c r="P16" s="6">
        <v>2.1118313072064381</v>
      </c>
      <c r="Q16" s="6">
        <v>4.1666666666666661</v>
      </c>
      <c r="R16" s="1">
        <v>7.8579999999999997</v>
      </c>
      <c r="S16" s="1">
        <v>16.398</v>
      </c>
      <c r="T16" s="1">
        <v>0.41731939911689797</v>
      </c>
      <c r="U16" s="1">
        <v>0.39471095206904178</v>
      </c>
      <c r="V16" s="1">
        <v>1.6030112758120829</v>
      </c>
      <c r="W16" s="1">
        <v>0.97572874740822058</v>
      </c>
      <c r="X16" s="1">
        <v>0.41730698865715332</v>
      </c>
      <c r="Y16" s="1">
        <v>0.87083227284296261</v>
      </c>
      <c r="Z16" s="1">
        <v>2.3679848448969927</v>
      </c>
      <c r="AA16" s="6">
        <v>2.2750982713710628</v>
      </c>
      <c r="AB16" s="3" t="s">
        <v>29</v>
      </c>
    </row>
    <row r="17" spans="1:28" x14ac:dyDescent="0.25">
      <c r="A17" s="1">
        <v>24.74</v>
      </c>
      <c r="B17" s="1">
        <v>5.9779364623173355E-2</v>
      </c>
      <c r="C17" s="1">
        <v>0.14371823520419608</v>
      </c>
      <c r="D17" s="1">
        <v>0.1576868061639741</v>
      </c>
      <c r="E17" s="1">
        <v>2.7040000000000002</v>
      </c>
      <c r="F17" s="6">
        <v>0.50685165267033461</v>
      </c>
      <c r="G17" s="1">
        <v>0.98648193680688057</v>
      </c>
      <c r="H17" s="1">
        <v>1.0137033053406692</v>
      </c>
      <c r="I17" s="1">
        <v>0.59639542740523166</v>
      </c>
      <c r="J17" s="1">
        <v>0.58833331632948027</v>
      </c>
      <c r="K17" s="1">
        <v>0.58038018938072078</v>
      </c>
      <c r="L17" s="1">
        <v>294.05099999999999</v>
      </c>
      <c r="M17" s="1">
        <v>1.5596413222638568</v>
      </c>
      <c r="N17" s="1">
        <v>290.07600000000002</v>
      </c>
      <c r="O17" s="1">
        <v>42.481999999999999</v>
      </c>
      <c r="P17" s="6">
        <v>2.3603094075143791</v>
      </c>
      <c r="Q17" s="6">
        <v>3.5375000000000001</v>
      </c>
      <c r="R17" s="1">
        <v>45.232999999999997</v>
      </c>
      <c r="S17" s="1">
        <v>83.224000000000004</v>
      </c>
      <c r="T17" s="1">
        <v>0.42777066327827068</v>
      </c>
      <c r="U17" s="1">
        <v>0.53350114241400559</v>
      </c>
      <c r="V17" s="1">
        <v>1.3788229036367396</v>
      </c>
      <c r="W17" s="1">
        <v>1.7422858790733442</v>
      </c>
      <c r="X17" s="1">
        <v>0.51045371527444006</v>
      </c>
      <c r="Y17" s="1">
        <v>0.93918157097694166</v>
      </c>
      <c r="Z17" s="1">
        <v>0.58833331632948027</v>
      </c>
      <c r="AA17" s="6">
        <v>2.6674471571258054</v>
      </c>
      <c r="AB17" s="3" t="s">
        <v>29</v>
      </c>
    </row>
    <row r="18" spans="1:28" x14ac:dyDescent="0.25">
      <c r="A18" s="1">
        <v>24.736999999999998</v>
      </c>
      <c r="B18" s="1">
        <v>5.0164989776707095E-2</v>
      </c>
      <c r="C18" s="1">
        <v>0.122615246133938</v>
      </c>
      <c r="D18" s="1">
        <v>0.14326116909855552</v>
      </c>
      <c r="E18" s="1">
        <v>2.4780000000000002</v>
      </c>
      <c r="F18" s="6">
        <v>0.62121382002408543</v>
      </c>
      <c r="G18" s="1">
        <v>0.80487584770830478</v>
      </c>
      <c r="H18" s="1">
        <v>1.2424276400481709</v>
      </c>
      <c r="I18" s="1">
        <v>0.47340226734770147</v>
      </c>
      <c r="J18" s="1">
        <v>0.38103005123851474</v>
      </c>
      <c r="K18" s="1">
        <v>0.30668188549293834</v>
      </c>
      <c r="L18" s="1">
        <v>299.18900000000002</v>
      </c>
      <c r="M18" s="1">
        <v>2.8501158570525997</v>
      </c>
      <c r="N18" s="1">
        <v>240.81</v>
      </c>
      <c r="O18" s="1">
        <v>46.746000000000002</v>
      </c>
      <c r="P18" s="6">
        <v>2.7315678685989453</v>
      </c>
      <c r="Q18" s="6">
        <v>3.4654411764705881</v>
      </c>
      <c r="R18" s="1">
        <v>49.396999999999998</v>
      </c>
      <c r="S18" s="1">
        <v>119.298</v>
      </c>
      <c r="T18" s="1">
        <v>0.39511843814882286</v>
      </c>
      <c r="U18" s="1">
        <v>0.26417344542318094</v>
      </c>
      <c r="V18" s="1">
        <v>1.9594382676404531</v>
      </c>
      <c r="W18" s="1">
        <v>0.77117805830776709</v>
      </c>
      <c r="X18" s="1">
        <v>0.39184227732233567</v>
      </c>
      <c r="Y18" s="1">
        <v>0.94633277324533882</v>
      </c>
      <c r="Z18" s="1">
        <v>0.38103005123851474</v>
      </c>
      <c r="AA18" s="6">
        <v>1.9944823506211795</v>
      </c>
      <c r="AB18" s="3" t="s">
        <v>29</v>
      </c>
    </row>
    <row r="19" spans="1:28" x14ac:dyDescent="0.25">
      <c r="A19" s="1">
        <v>26.63</v>
      </c>
      <c r="B19" s="1">
        <v>7.0627372371731986E-2</v>
      </c>
      <c r="C19" s="1">
        <v>8.9563787796689248E-2</v>
      </c>
      <c r="D19" s="1">
        <v>0.23599718509260464</v>
      </c>
      <c r="E19" s="1">
        <v>3.3119999999999998</v>
      </c>
      <c r="F19" s="6">
        <v>0.67031168106294203</v>
      </c>
      <c r="G19" s="1">
        <v>0.74592165723134729</v>
      </c>
      <c r="H19" s="1">
        <v>1.3406233621258841</v>
      </c>
      <c r="I19" s="1">
        <v>0.30630373077944084</v>
      </c>
      <c r="J19" s="1">
        <v>0.22847858647914496</v>
      </c>
      <c r="K19" s="1">
        <v>0.1704271258683995</v>
      </c>
      <c r="L19" s="1">
        <v>196.95500000000001</v>
      </c>
      <c r="M19" s="1">
        <v>2.1504249686297312</v>
      </c>
      <c r="N19" s="1">
        <v>146.91300000000001</v>
      </c>
      <c r="O19" s="1">
        <v>43.957000000000001</v>
      </c>
      <c r="P19" s="6">
        <v>1.9280062519163723</v>
      </c>
      <c r="Q19" s="6">
        <v>2.8</v>
      </c>
      <c r="R19" s="1">
        <v>46.893999999999998</v>
      </c>
      <c r="S19" s="1">
        <v>109.709</v>
      </c>
      <c r="T19" s="1">
        <v>0.33769239908386056</v>
      </c>
      <c r="U19" s="1">
        <v>0.20563278695719656</v>
      </c>
      <c r="V19" s="1">
        <v>2.2209050158351782</v>
      </c>
      <c r="W19" s="1">
        <v>0.32814080886709385</v>
      </c>
      <c r="X19" s="1">
        <v>0.40066904264919012</v>
      </c>
      <c r="Y19" s="1">
        <v>0.93736938627542976</v>
      </c>
      <c r="Z19" s="1">
        <v>0.22847858647914496</v>
      </c>
      <c r="AA19" s="6">
        <v>2.470492528750222</v>
      </c>
      <c r="AB19" s="3" t="s">
        <v>29</v>
      </c>
    </row>
    <row r="20" spans="1:28" x14ac:dyDescent="0.25">
      <c r="A20" s="1">
        <v>24.187999999999999</v>
      </c>
      <c r="B20" s="1">
        <v>4.9242187010709586E-2</v>
      </c>
      <c r="C20" s="1">
        <v>0.20835761225429997</v>
      </c>
      <c r="D20" s="1">
        <v>0.10787794062575692</v>
      </c>
      <c r="E20" s="1">
        <v>3.145</v>
      </c>
      <c r="F20" s="6">
        <v>0.9676257354682406</v>
      </c>
      <c r="G20" s="1">
        <v>0.51672871201389314</v>
      </c>
      <c r="H20" s="1">
        <v>1.935251470936481</v>
      </c>
      <c r="I20" s="1">
        <v>0.25046906024008592</v>
      </c>
      <c r="J20" s="1">
        <v>0.12942455489718982</v>
      </c>
      <c r="K20" s="1">
        <v>6.6877383554996297E-2</v>
      </c>
      <c r="L20" s="1">
        <v>849.91600000000005</v>
      </c>
      <c r="M20" s="1">
        <v>1.8946336280820693</v>
      </c>
      <c r="N20" s="1">
        <v>439.17599999999999</v>
      </c>
      <c r="O20" s="1">
        <v>61.167999999999999</v>
      </c>
      <c r="P20" s="6">
        <v>2.8396278326176265</v>
      </c>
      <c r="Q20" s="6">
        <v>3.55</v>
      </c>
      <c r="R20" s="1">
        <v>63.868000000000002</v>
      </c>
      <c r="S20" s="1">
        <v>185.964</v>
      </c>
      <c r="T20" s="1">
        <v>0.51506227911658464</v>
      </c>
      <c r="U20" s="1">
        <v>0.3088361365580658</v>
      </c>
      <c r="V20" s="1">
        <v>1.812224970710677</v>
      </c>
      <c r="W20" s="1">
        <v>0.48934202318728354</v>
      </c>
      <c r="X20" s="1">
        <v>0.3289238777397776</v>
      </c>
      <c r="Y20" s="1">
        <v>0.95772530844867532</v>
      </c>
      <c r="Z20" s="1">
        <v>0.12942455489718982</v>
      </c>
      <c r="AA20" s="6">
        <v>1.6251117992836939</v>
      </c>
      <c r="AB20" s="3" t="s">
        <v>29</v>
      </c>
    </row>
    <row r="21" spans="1:28" x14ac:dyDescent="0.25">
      <c r="A21" s="1">
        <v>21.483000000000001</v>
      </c>
      <c r="B21" s="1">
        <v>3.9492747725015875E-2</v>
      </c>
      <c r="C21" s="1">
        <v>0.12830029737197446</v>
      </c>
      <c r="D21" s="1">
        <v>0.11025632672490004</v>
      </c>
      <c r="E21" s="1">
        <v>2.4260000000000002</v>
      </c>
      <c r="F21" s="6">
        <v>0.71250456220492842</v>
      </c>
      <c r="G21" s="1">
        <v>0.70174989259393894</v>
      </c>
      <c r="H21" s="1">
        <v>1.4250091244098568</v>
      </c>
      <c r="I21" s="1">
        <v>0.33848617210403004</v>
      </c>
      <c r="J21" s="1">
        <v>0.23753263491853663</v>
      </c>
      <c r="K21" s="1">
        <v>0.16668850104163838</v>
      </c>
      <c r="L21" s="1">
        <v>484.14400000000001</v>
      </c>
      <c r="M21" s="1">
        <v>2.6389779608212356</v>
      </c>
      <c r="N21" s="1">
        <v>339.74799999999999</v>
      </c>
      <c r="O21" s="1">
        <v>58.737000000000002</v>
      </c>
      <c r="P21" s="6">
        <v>2.5827867608659498</v>
      </c>
      <c r="Q21" s="6">
        <v>3.4348684210526317</v>
      </c>
      <c r="R21" s="1">
        <v>61.429000000000002</v>
      </c>
      <c r="S21" s="1">
        <v>135.41800000000001</v>
      </c>
      <c r="T21" s="1">
        <v>0.4041744823900672</v>
      </c>
      <c r="U21" s="1">
        <v>0.3317658094929839</v>
      </c>
      <c r="V21" s="1">
        <v>1.7484787241616147</v>
      </c>
      <c r="W21" s="1">
        <v>0.67199338344976289</v>
      </c>
      <c r="X21" s="1">
        <v>0.43374588311745854</v>
      </c>
      <c r="Y21" s="1">
        <v>0.9561770499275587</v>
      </c>
      <c r="Z21" s="1">
        <v>0.23753263491853663</v>
      </c>
      <c r="AA21" s="6">
        <v>1.7024452394328959</v>
      </c>
      <c r="AB21" s="3" t="s">
        <v>29</v>
      </c>
    </row>
    <row r="22" spans="1:28" x14ac:dyDescent="0.25">
      <c r="A22" s="1">
        <v>24.164000000000001</v>
      </c>
      <c r="B22" s="1">
        <v>9.9093957337518732E-2</v>
      </c>
      <c r="C22" s="1">
        <v>7.2571097879398569E-2</v>
      </c>
      <c r="D22" s="1">
        <v>0.36784539687153783</v>
      </c>
      <c r="E22" s="1">
        <v>2.778</v>
      </c>
      <c r="F22" s="6">
        <v>0.65812005261821782</v>
      </c>
      <c r="G22" s="1">
        <v>0.75973980432724342</v>
      </c>
      <c r="H22" s="1">
        <v>1.3162401052364359</v>
      </c>
      <c r="I22" s="1">
        <v>0.32309432046340958</v>
      </c>
      <c r="J22" s="1">
        <v>0.24546761580811446</v>
      </c>
      <c r="K22" s="1">
        <v>0.18649151840273184</v>
      </c>
      <c r="L22" s="1">
        <v>57.033999999999999</v>
      </c>
      <c r="M22" s="1">
        <v>4.1820517441945197</v>
      </c>
      <c r="N22" s="1">
        <v>43.331000000000003</v>
      </c>
      <c r="O22" s="1">
        <v>27.669</v>
      </c>
      <c r="P22" s="6">
        <v>1.1477121514377386</v>
      </c>
      <c r="Q22" s="6">
        <v>3.166666666666667</v>
      </c>
      <c r="R22" s="1">
        <v>28.033999999999999</v>
      </c>
      <c r="S22" s="1">
        <v>57.518999999999998</v>
      </c>
      <c r="T22" s="1">
        <v>0.30397432724639156</v>
      </c>
      <c r="U22" s="1">
        <v>0.21663121790680226</v>
      </c>
      <c r="V22" s="1">
        <v>2.1637926690467952</v>
      </c>
      <c r="W22" s="1">
        <v>0.17385559554234253</v>
      </c>
      <c r="X22" s="1">
        <v>0.48104104730610758</v>
      </c>
      <c r="Y22" s="1">
        <v>0.98698009559820221</v>
      </c>
      <c r="Z22" s="1">
        <v>0.24546761580811446</v>
      </c>
      <c r="AA22" s="6">
        <v>2.1105571764210822</v>
      </c>
      <c r="AB22" s="3" t="s">
        <v>29</v>
      </c>
    </row>
    <row r="23" spans="1:28" x14ac:dyDescent="0.25">
      <c r="A23" s="1">
        <v>25.061</v>
      </c>
      <c r="B23" s="1">
        <v>0.12798581412329196</v>
      </c>
      <c r="C23" s="1">
        <v>0.14076183121007554</v>
      </c>
      <c r="D23" s="1">
        <v>0.34112958139737432</v>
      </c>
      <c r="E23" s="1">
        <v>2.4540000000000002</v>
      </c>
      <c r="F23" s="6">
        <v>0.72333109694733311</v>
      </c>
      <c r="G23" s="1">
        <v>0.69124637681159418</v>
      </c>
      <c r="H23" s="1">
        <v>1.4466621938946662</v>
      </c>
      <c r="I23" s="1">
        <v>0.22363860002236385</v>
      </c>
      <c r="J23" s="1">
        <v>0.15458937198067632</v>
      </c>
      <c r="K23" s="1">
        <v>0.10685934327522228</v>
      </c>
      <c r="L23" s="1">
        <v>51.75</v>
      </c>
      <c r="M23" s="1">
        <v>4.7944889307583614</v>
      </c>
      <c r="N23" s="1">
        <v>35.771999999999998</v>
      </c>
      <c r="O23" s="1">
        <v>16.417999999999999</v>
      </c>
      <c r="P23" s="6">
        <v>1.4600096279485593</v>
      </c>
      <c r="Q23" s="6">
        <v>7</v>
      </c>
      <c r="R23" s="1">
        <v>19.173999999999999</v>
      </c>
      <c r="S23" s="1">
        <v>41.365000000000002</v>
      </c>
      <c r="T23" s="1">
        <v>0.4233480009235952</v>
      </c>
      <c r="U23" s="1">
        <v>0.3800617474512592</v>
      </c>
      <c r="V23" s="1">
        <v>1.633612640876988</v>
      </c>
      <c r="W23" s="1">
        <v>0.16922519037833916</v>
      </c>
      <c r="X23" s="1">
        <v>0.39690559651879603</v>
      </c>
      <c r="Y23" s="1">
        <v>0.85626369041410244</v>
      </c>
      <c r="Z23" s="1">
        <v>0.15458937198067632</v>
      </c>
      <c r="AA23" s="6">
        <v>1.6963186086956523</v>
      </c>
      <c r="AB23" s="3" t="s">
        <v>29</v>
      </c>
    </row>
    <row r="24" spans="1:28" x14ac:dyDescent="0.25">
      <c r="A24" s="1">
        <v>25.425999999999998</v>
      </c>
      <c r="B24" s="1">
        <v>9.3487439757751534E-2</v>
      </c>
      <c r="C24" s="1">
        <v>0.16078963389761403</v>
      </c>
      <c r="D24" s="1">
        <v>0.23314399994751189</v>
      </c>
      <c r="E24" s="1">
        <v>2.1920000000000002</v>
      </c>
      <c r="F24" s="6">
        <v>0.80537181799959912</v>
      </c>
      <c r="G24" s="1">
        <v>0.62083125933300143</v>
      </c>
      <c r="H24" s="1">
        <v>1.6107436359991985</v>
      </c>
      <c r="I24" s="1">
        <v>0.34621622114105577</v>
      </c>
      <c r="J24" s="1">
        <v>0.21494185257251458</v>
      </c>
      <c r="K24" s="1">
        <v>0.13344262101596255</v>
      </c>
      <c r="L24" s="1">
        <v>88.396000000000001</v>
      </c>
      <c r="M24" s="1">
        <v>2.6953299969921516</v>
      </c>
      <c r="N24" s="1">
        <v>54.878999999999998</v>
      </c>
      <c r="O24" s="1">
        <v>21.393000000000001</v>
      </c>
      <c r="P24" s="6">
        <v>1.4574745233000304</v>
      </c>
      <c r="Q24" s="6">
        <v>3.75</v>
      </c>
      <c r="R24" s="1">
        <v>23.446999999999999</v>
      </c>
      <c r="S24" s="1">
        <v>50.435000000000002</v>
      </c>
      <c r="T24" s="1">
        <v>0.45246405411030344</v>
      </c>
      <c r="U24" s="1">
        <v>0.43669520864007805</v>
      </c>
      <c r="V24" s="1">
        <v>1.5240069665930289</v>
      </c>
      <c r="W24" s="1">
        <v>0.27758501040943789</v>
      </c>
      <c r="X24" s="1">
        <v>0.42416972340636461</v>
      </c>
      <c r="Y24" s="1">
        <v>0.91239817460655959</v>
      </c>
      <c r="Z24" s="1">
        <v>0.21494185257251458</v>
      </c>
      <c r="AA24" s="6">
        <v>1.3608621204579392</v>
      </c>
      <c r="AB24" s="3" t="s">
        <v>29</v>
      </c>
    </row>
    <row r="25" spans="1:28" x14ac:dyDescent="0.25">
      <c r="A25" s="1">
        <v>28.131499999999999</v>
      </c>
      <c r="B25" s="1">
        <v>0.22792829222267155</v>
      </c>
      <c r="C25" s="1">
        <v>0.13473000883823047</v>
      </c>
      <c r="D25" s="1">
        <v>0.62096349159213948</v>
      </c>
      <c r="E25" s="1">
        <v>3.3820000000000001</v>
      </c>
      <c r="F25" s="6">
        <v>0.78011256048811273</v>
      </c>
      <c r="G25" s="1">
        <v>0.64093314904089271</v>
      </c>
      <c r="H25" s="1">
        <v>1.5602251209762255</v>
      </c>
      <c r="I25" s="1">
        <v>0.47338523038081215</v>
      </c>
      <c r="J25" s="1">
        <v>0.3034082864174224</v>
      </c>
      <c r="K25" s="1">
        <v>0.19446442845861966</v>
      </c>
      <c r="L25" s="1">
        <v>29.663</v>
      </c>
      <c r="M25" s="1">
        <v>1.3394255196264846</v>
      </c>
      <c r="N25" s="1">
        <v>19.012</v>
      </c>
      <c r="O25" s="1">
        <v>11.266999999999999</v>
      </c>
      <c r="P25" s="6">
        <v>1.8843209687448845</v>
      </c>
      <c r="Q25" s="6">
        <v>2.5</v>
      </c>
      <c r="R25" s="1">
        <v>14.837999999999999</v>
      </c>
      <c r="S25" s="1">
        <v>32.887999999999998</v>
      </c>
      <c r="T25" s="1">
        <v>0.41417819246714688</v>
      </c>
      <c r="U25" s="1">
        <v>0.34462756241225406</v>
      </c>
      <c r="V25" s="1">
        <v>1.7155412363075446</v>
      </c>
      <c r="W25" s="1">
        <v>0.18243736317197762</v>
      </c>
      <c r="X25" s="1">
        <v>0.34258696180977866</v>
      </c>
      <c r="Y25" s="1">
        <v>0.75933414206766414</v>
      </c>
      <c r="Z25" s="1">
        <v>0.3034082864174224</v>
      </c>
      <c r="AA25" s="6">
        <v>2.1676359100562994</v>
      </c>
      <c r="AB25" s="3" t="s">
        <v>29</v>
      </c>
    </row>
    <row r="26" spans="1:28" x14ac:dyDescent="0.25">
      <c r="A26" s="1">
        <v>22.556000000000001</v>
      </c>
      <c r="B26" s="1">
        <v>6.6782608695652168E-2</v>
      </c>
      <c r="C26" s="1">
        <v>0.1595523629489603</v>
      </c>
      <c r="D26" s="1">
        <v>0.16719056270739907</v>
      </c>
      <c r="E26" s="1">
        <v>0.96</v>
      </c>
      <c r="F26" s="6">
        <v>0.78905801263641584</v>
      </c>
      <c r="G26" s="1">
        <v>0.63366696997270244</v>
      </c>
      <c r="H26" s="1">
        <v>1.5781160252728317</v>
      </c>
      <c r="I26" s="1">
        <v>0.52651732720658628</v>
      </c>
      <c r="J26" s="1">
        <v>0.33363663936912347</v>
      </c>
      <c r="K26" s="1">
        <v>0.21141451834090771</v>
      </c>
      <c r="L26" s="1">
        <v>32.97</v>
      </c>
      <c r="M26" s="1">
        <v>1.8179008013782854</v>
      </c>
      <c r="N26" s="1">
        <v>20.891999999999999</v>
      </c>
      <c r="O26" s="1">
        <v>11.887</v>
      </c>
      <c r="P26" s="6">
        <v>2.0031903711219954</v>
      </c>
      <c r="Q26" s="6">
        <v>3</v>
      </c>
      <c r="R26" s="1">
        <v>14.375</v>
      </c>
      <c r="S26" s="1">
        <v>29.562999999999999</v>
      </c>
      <c r="T26" s="1">
        <v>0.45071984420763384</v>
      </c>
      <c r="U26" s="1">
        <v>0.47405835416876635</v>
      </c>
      <c r="V26" s="1">
        <v>1.4627168472615439</v>
      </c>
      <c r="W26" s="1">
        <v>0.27060853093393772</v>
      </c>
      <c r="X26" s="1">
        <v>0.40209045090146472</v>
      </c>
      <c r="Y26" s="1">
        <v>0.82692173913043476</v>
      </c>
      <c r="Z26" s="1">
        <v>0.33363663936912347</v>
      </c>
      <c r="AA26" s="6">
        <v>0.60832029117379427</v>
      </c>
      <c r="AB26" s="3" t="s">
        <v>29</v>
      </c>
    </row>
    <row r="27" spans="1:28" x14ac:dyDescent="0.25">
      <c r="A27" s="1">
        <v>18.190000000000001</v>
      </c>
      <c r="B27" s="1">
        <v>0.21369539551357733</v>
      </c>
      <c r="C27" s="1">
        <v>0.16223747541500039</v>
      </c>
      <c r="D27" s="1">
        <v>0.53054176116840246</v>
      </c>
      <c r="E27" s="1">
        <v>1.448</v>
      </c>
      <c r="F27" s="6">
        <v>0.60887690044139287</v>
      </c>
      <c r="G27" s="1">
        <v>0.82118405155054375</v>
      </c>
      <c r="H27" s="1">
        <v>1.2177538008827855</v>
      </c>
      <c r="I27" s="1">
        <v>0.49043648847474247</v>
      </c>
      <c r="J27" s="1">
        <v>0.40273862263391058</v>
      </c>
      <c r="K27" s="1">
        <v>0.33072253385040024</v>
      </c>
      <c r="L27" s="1">
        <v>7.4489999999999998</v>
      </c>
      <c r="M27" s="1">
        <v>0.78442977464147512</v>
      </c>
      <c r="N27" s="1">
        <v>6.117</v>
      </c>
      <c r="O27" s="1">
        <v>4.6619999999999999</v>
      </c>
      <c r="P27" s="6">
        <v>2.5496227510156699</v>
      </c>
      <c r="Q27" s="6">
        <v>2</v>
      </c>
      <c r="R27" s="1">
        <v>6.7759999999999998</v>
      </c>
      <c r="S27" s="1">
        <v>13.984</v>
      </c>
      <c r="T27" s="1">
        <v>0.45449661091847232</v>
      </c>
      <c r="U27" s="1">
        <v>0.47867969728951359</v>
      </c>
      <c r="V27" s="1">
        <v>1.4556389297248875</v>
      </c>
      <c r="W27" s="1">
        <v>0.14302059496567507</v>
      </c>
      <c r="X27" s="1">
        <v>0.33338100686498856</v>
      </c>
      <c r="Y27" s="1">
        <v>0.68801652892561982</v>
      </c>
      <c r="Z27" s="1">
        <v>0.40273862263391058</v>
      </c>
      <c r="AA27" s="6">
        <v>1.1890745066451873</v>
      </c>
      <c r="AB27" s="3" t="s">
        <v>29</v>
      </c>
    </row>
    <row r="28" spans="1:28" x14ac:dyDescent="0.25">
      <c r="A28" s="1">
        <v>24.818000000000001</v>
      </c>
      <c r="B28" s="1">
        <v>0.17093541202672607</v>
      </c>
      <c r="C28" s="1">
        <v>0.17402360768713118</v>
      </c>
      <c r="D28" s="1">
        <v>0.40975848862760045</v>
      </c>
      <c r="E28" s="1">
        <v>0.92100000000000004</v>
      </c>
      <c r="F28" s="6">
        <v>0.67921484269965038</v>
      </c>
      <c r="G28" s="1">
        <v>0.73614410134600161</v>
      </c>
      <c r="H28" s="1">
        <v>1.3584296853993008</v>
      </c>
      <c r="I28" s="1">
        <v>0.2688894864210809</v>
      </c>
      <c r="J28" s="1">
        <v>0.19794140934283452</v>
      </c>
      <c r="K28" s="1">
        <v>0.14571340089984197</v>
      </c>
      <c r="L28" s="1">
        <v>5.0519999999999996</v>
      </c>
      <c r="M28" s="1">
        <v>1</v>
      </c>
      <c r="N28" s="1">
        <v>3.7189999999999999</v>
      </c>
      <c r="O28" s="1">
        <v>3.7189999999999999</v>
      </c>
      <c r="P28" s="6">
        <v>0.23</v>
      </c>
      <c r="Q28" s="6">
        <v>2</v>
      </c>
      <c r="R28" s="1">
        <v>5.3879999999999999</v>
      </c>
      <c r="S28" s="1">
        <v>11.734999999999999</v>
      </c>
      <c r="T28" s="1">
        <v>0.47071619796299075</v>
      </c>
      <c r="U28" s="1">
        <v>0.46100646733924472</v>
      </c>
      <c r="V28" s="1">
        <v>1.4832783463356716</v>
      </c>
      <c r="W28" s="1">
        <v>8.52151682999574E-2</v>
      </c>
      <c r="X28" s="1">
        <v>0.31691521090754154</v>
      </c>
      <c r="Y28" s="1">
        <v>0.69023756495916855</v>
      </c>
      <c r="Z28" s="1">
        <v>0.19794140934283452</v>
      </c>
      <c r="AA28" s="6">
        <v>0.67798871733966748</v>
      </c>
      <c r="AB28" s="3" t="s">
        <v>29</v>
      </c>
    </row>
    <row r="29" spans="1:28" x14ac:dyDescent="0.25">
      <c r="A29" s="1">
        <v>23.98</v>
      </c>
      <c r="B29" s="1">
        <v>0.13537422260347415</v>
      </c>
      <c r="C29" s="1">
        <v>0.16621868746570537</v>
      </c>
      <c r="D29" s="1">
        <v>0.33204431681528163</v>
      </c>
      <c r="E29" s="1">
        <v>2.5249999999999999</v>
      </c>
      <c r="F29" s="6">
        <v>0.74800796812748993</v>
      </c>
      <c r="G29" s="1">
        <v>0.66844207723035964</v>
      </c>
      <c r="H29" s="1">
        <v>1.4960159362549799</v>
      </c>
      <c r="I29" s="1">
        <v>0.38805815698245977</v>
      </c>
      <c r="J29" s="1">
        <v>0.25939440053954038</v>
      </c>
      <c r="K29" s="1">
        <v>0.1733901319185743</v>
      </c>
      <c r="L29" s="1">
        <v>57.826999999999998</v>
      </c>
      <c r="M29" s="1">
        <v>2.7569560698653786</v>
      </c>
      <c r="N29" s="1">
        <v>38.654000000000003</v>
      </c>
      <c r="O29" s="1">
        <v>16.443999999999999</v>
      </c>
      <c r="P29" s="6">
        <v>2.2791389455784969</v>
      </c>
      <c r="Q29" s="6">
        <v>3.333333333333333</v>
      </c>
      <c r="R29" s="1">
        <v>18.652000000000001</v>
      </c>
      <c r="S29" s="1">
        <v>41.756</v>
      </c>
      <c r="T29" s="1">
        <v>0.46003935261595941</v>
      </c>
      <c r="U29" s="1">
        <v>0.41677604429813436</v>
      </c>
      <c r="V29" s="1">
        <v>1.5600006939579969</v>
      </c>
      <c r="W29" s="1">
        <v>0.26343519494204426</v>
      </c>
      <c r="X29" s="1">
        <v>0.39381166778427051</v>
      </c>
      <c r="Y29" s="1">
        <v>0.88162127385803124</v>
      </c>
      <c r="Z29" s="1">
        <v>0.25939440053954038</v>
      </c>
      <c r="AA29" s="6">
        <v>1.6878162450066581</v>
      </c>
      <c r="AB29" s="3" t="s">
        <v>29</v>
      </c>
    </row>
    <row r="30" spans="1:28" x14ac:dyDescent="0.25">
      <c r="A30" s="1">
        <v>21.050999999999998</v>
      </c>
      <c r="B30" s="1">
        <v>0.15616906375709486</v>
      </c>
      <c r="C30" s="1">
        <v>0.1005272758102141</v>
      </c>
      <c r="D30" s="1">
        <v>0.49255309212065629</v>
      </c>
      <c r="E30" s="1">
        <v>2.8340000000000001</v>
      </c>
      <c r="F30" s="6">
        <v>0.63825480064779816</v>
      </c>
      <c r="G30" s="1">
        <v>0.78338619543875554</v>
      </c>
      <c r="H30" s="1">
        <v>1.2765096012955963</v>
      </c>
      <c r="I30" s="1">
        <v>0.30847536053057761</v>
      </c>
      <c r="J30" s="1">
        <v>0.24165533907264766</v>
      </c>
      <c r="K30" s="1">
        <v>0.1893094566835839</v>
      </c>
      <c r="L30" s="1">
        <v>33.104999999999997</v>
      </c>
      <c r="M30" s="1">
        <v>1.7203826211594651</v>
      </c>
      <c r="N30" s="1">
        <v>25.934000000000001</v>
      </c>
      <c r="O30" s="1">
        <v>15.388999999999999</v>
      </c>
      <c r="P30" s="6">
        <v>2.1746780319899379</v>
      </c>
      <c r="Q30" s="6">
        <v>2.25</v>
      </c>
      <c r="R30" s="1">
        <v>18.146999999999998</v>
      </c>
      <c r="S30" s="1">
        <v>36.351999999999997</v>
      </c>
      <c r="T30" s="1">
        <v>0.35776431192345487</v>
      </c>
      <c r="U30" s="1">
        <v>0.31480878039423071</v>
      </c>
      <c r="V30" s="1">
        <v>1.794951619744243</v>
      </c>
      <c r="W30" s="1">
        <v>0.13754401408450706</v>
      </c>
      <c r="X30" s="1">
        <v>0.42333296654929581</v>
      </c>
      <c r="Y30" s="1">
        <v>0.84801895630131707</v>
      </c>
      <c r="Z30" s="1">
        <v>0.24165533907264766</v>
      </c>
      <c r="AA30" s="6">
        <v>2.2201164778734332</v>
      </c>
      <c r="AB30" s="3" t="s">
        <v>29</v>
      </c>
    </row>
    <row r="31" spans="1:28" x14ac:dyDescent="0.25">
      <c r="A31" s="1">
        <v>25.646000000000001</v>
      </c>
      <c r="B31" s="1">
        <v>8.8519158743877849E-2</v>
      </c>
      <c r="C31" s="1">
        <v>0.14994517482426936</v>
      </c>
      <c r="D31" s="1">
        <v>0.22859726519235676</v>
      </c>
      <c r="E31" s="1">
        <v>2.4580000000000002</v>
      </c>
      <c r="F31" s="6">
        <v>0.80963151776585773</v>
      </c>
      <c r="G31" s="1">
        <v>0.61756489097624045</v>
      </c>
      <c r="H31" s="1">
        <v>1.6192630355317155</v>
      </c>
      <c r="I31" s="1">
        <v>0.50419461912298158</v>
      </c>
      <c r="J31" s="1">
        <v>0.31137289498949117</v>
      </c>
      <c r="K31" s="1">
        <v>0.19229296794714149</v>
      </c>
      <c r="L31" s="1">
        <v>115.617</v>
      </c>
      <c r="M31" s="1">
        <v>3.5473548236489902</v>
      </c>
      <c r="N31" s="1">
        <v>71.400999999999996</v>
      </c>
      <c r="O31" s="1">
        <v>25.632999999999999</v>
      </c>
      <c r="P31" s="6">
        <v>2.0980871444802918</v>
      </c>
      <c r="Q31" s="6">
        <v>2.3535714285714286</v>
      </c>
      <c r="R31" s="1">
        <v>27.768000000000001</v>
      </c>
      <c r="S31" s="1">
        <v>60.220999999999997</v>
      </c>
      <c r="T31" s="1">
        <v>0.43693949939149146</v>
      </c>
      <c r="U31" s="1">
        <v>0.4006227745892566</v>
      </c>
      <c r="V31" s="1">
        <v>1.5911398345081396</v>
      </c>
      <c r="W31" s="1">
        <v>0.43174307965659819</v>
      </c>
      <c r="X31" s="1">
        <v>0.42564886003221469</v>
      </c>
      <c r="Y31" s="1">
        <v>0.92311293575338516</v>
      </c>
      <c r="Z31" s="1">
        <v>0.31137289498949117</v>
      </c>
      <c r="AA31" s="6">
        <v>1.5179745020195992</v>
      </c>
      <c r="AB31" s="3" t="s">
        <v>29</v>
      </c>
    </row>
    <row r="32" spans="1:28" x14ac:dyDescent="0.25">
      <c r="A32" s="1">
        <v>17.350000000000001</v>
      </c>
      <c r="B32" s="1">
        <v>7.7330909641748088E-2</v>
      </c>
      <c r="C32" s="1">
        <v>7.8322470538006561E-2</v>
      </c>
      <c r="D32" s="1">
        <v>0.27631847908966195</v>
      </c>
      <c r="E32" s="1">
        <v>3.0630000000000002</v>
      </c>
      <c r="F32" s="6">
        <v>0.63198444700460832</v>
      </c>
      <c r="G32" s="1">
        <v>0.79115871026546647</v>
      </c>
      <c r="H32" s="1">
        <v>1.2639688940092166</v>
      </c>
      <c r="I32" s="1">
        <v>0.32916392363396979</v>
      </c>
      <c r="J32" s="1">
        <v>0.26042090528817202</v>
      </c>
      <c r="K32" s="1">
        <v>0.20603426755395537</v>
      </c>
      <c r="L32" s="1">
        <v>122.878</v>
      </c>
      <c r="M32" s="1">
        <v>5.992613052997414</v>
      </c>
      <c r="N32" s="1">
        <v>97.215999999999994</v>
      </c>
      <c r="O32" s="1">
        <v>36.951000000000001</v>
      </c>
      <c r="P32" s="6">
        <v>2.0576004899808416</v>
      </c>
      <c r="Q32" s="6">
        <v>5.0999999999999996</v>
      </c>
      <c r="R32" s="1">
        <v>39.609000000000002</v>
      </c>
      <c r="S32" s="1">
        <v>80.846000000000004</v>
      </c>
      <c r="T32" s="1">
        <v>0.31578990916485072</v>
      </c>
      <c r="U32" s="1">
        <v>0.23624733792040825</v>
      </c>
      <c r="V32" s="1">
        <v>2.0720140882641744</v>
      </c>
      <c r="W32" s="1">
        <v>0.32159908962719241</v>
      </c>
      <c r="X32" s="1">
        <v>0.45705415233901492</v>
      </c>
      <c r="Y32" s="1">
        <v>0.93289403923350755</v>
      </c>
      <c r="Z32" s="1">
        <v>0.26042090528817202</v>
      </c>
      <c r="AA32" s="6">
        <v>2.423319129543124</v>
      </c>
      <c r="AB32" s="3" t="s">
        <v>29</v>
      </c>
    </row>
    <row r="33" spans="1:28" x14ac:dyDescent="0.25">
      <c r="A33" s="1">
        <v>22.925000000000001</v>
      </c>
      <c r="B33" s="1">
        <v>6.070795152231747E-2</v>
      </c>
      <c r="C33" s="1">
        <v>0.19941880479019369</v>
      </c>
      <c r="D33" s="1">
        <v>0.23548447411953893</v>
      </c>
      <c r="E33" s="1">
        <v>1.643</v>
      </c>
      <c r="F33" s="7">
        <v>0.8993496896245935</v>
      </c>
      <c r="G33" s="1">
        <v>0.55595727198027933</v>
      </c>
      <c r="H33" s="1">
        <v>1.7986993792491872</v>
      </c>
      <c r="I33" s="1">
        <v>0.40644398462902753</v>
      </c>
      <c r="J33" s="1">
        <v>0.22596548890714874</v>
      </c>
      <c r="K33" s="1">
        <v>0.12562715677450847</v>
      </c>
      <c r="L33" s="1">
        <v>48.68</v>
      </c>
      <c r="M33" s="1">
        <v>4.7967845297655849</v>
      </c>
      <c r="N33" s="1">
        <v>27.064</v>
      </c>
      <c r="O33" s="1">
        <v>12.271000000000001</v>
      </c>
      <c r="P33" s="7">
        <v>2.0847298722606356</v>
      </c>
      <c r="Q33" s="7">
        <v>10</v>
      </c>
      <c r="R33" s="1">
        <v>15.624000000000001</v>
      </c>
      <c r="S33" s="1">
        <v>36.548000000000002</v>
      </c>
      <c r="T33" s="1">
        <v>0.50389275468366923</v>
      </c>
      <c r="U33" s="1">
        <v>0.45796596256004224</v>
      </c>
      <c r="V33" s="1">
        <v>1.4881940546137251</v>
      </c>
      <c r="W33" s="1">
        <v>0.2736127831892306</v>
      </c>
      <c r="X33" s="1">
        <v>0.3357502462515049</v>
      </c>
      <c r="Y33" s="1">
        <v>0.78539426523297495</v>
      </c>
      <c r="Z33" s="1">
        <v>0.22596548890714874</v>
      </c>
      <c r="AA33" s="7">
        <v>0.91343779786359891</v>
      </c>
      <c r="AB33" s="3" t="s">
        <v>30</v>
      </c>
    </row>
    <row r="34" spans="1:28" x14ac:dyDescent="0.25">
      <c r="A34" s="1">
        <v>24.951000000000001</v>
      </c>
      <c r="B34" s="1">
        <v>9.5370754310605127E-3</v>
      </c>
      <c r="C34" s="1">
        <v>0.22021574158834387</v>
      </c>
      <c r="D34" s="1">
        <v>0.18920059627722505</v>
      </c>
      <c r="E34" s="1">
        <v>2.3690000000000002</v>
      </c>
      <c r="F34" s="7">
        <v>0.31557695481865866</v>
      </c>
      <c r="G34" s="1">
        <v>1.5843995968822158</v>
      </c>
      <c r="H34" s="1">
        <v>0.63115390963731732</v>
      </c>
      <c r="I34" s="1">
        <v>0.60789294642893077</v>
      </c>
      <c r="J34" s="1">
        <v>0.96314533926954038</v>
      </c>
      <c r="K34" s="1">
        <v>1.5260070872776448</v>
      </c>
      <c r="L34" s="1">
        <v>156.77799999999999</v>
      </c>
      <c r="M34" s="1">
        <v>12.29380668025359</v>
      </c>
      <c r="N34" s="1">
        <v>248.399</v>
      </c>
      <c r="O34" s="1">
        <v>25.370999999999999</v>
      </c>
      <c r="P34" s="7">
        <v>11.333945066205336</v>
      </c>
      <c r="Q34" s="7">
        <v>15.384615384615385</v>
      </c>
      <c r="R34" s="1">
        <v>26.681999999999999</v>
      </c>
      <c r="S34" s="1">
        <v>76.998999999999995</v>
      </c>
      <c r="T34" s="1">
        <v>0.52951618536496048</v>
      </c>
      <c r="U34" s="1">
        <v>0.3322957708541775</v>
      </c>
      <c r="V34" s="1">
        <v>1.7470838885995312</v>
      </c>
      <c r="W34" s="1">
        <v>1.6104105248120106</v>
      </c>
      <c r="X34" s="1">
        <v>0.3294977856855284</v>
      </c>
      <c r="Y34" s="1">
        <v>0.95086575219248937</v>
      </c>
      <c r="Z34" s="1">
        <v>0.96314533926954038</v>
      </c>
      <c r="AA34" s="7">
        <v>3.7534426450139695</v>
      </c>
      <c r="AB34" s="3" t="s">
        <v>30</v>
      </c>
    </row>
    <row r="35" spans="1:28" x14ac:dyDescent="0.25">
      <c r="A35" s="1">
        <v>13.865</v>
      </c>
      <c r="B35" s="1">
        <v>1.9535687888657025E-3</v>
      </c>
      <c r="C35" s="1">
        <v>0.17054925076399616</v>
      </c>
      <c r="D35" s="1">
        <v>4.9697979817078415E-2</v>
      </c>
      <c r="E35" s="1">
        <v>0.748</v>
      </c>
      <c r="F35" s="7">
        <v>0.29581680330330723</v>
      </c>
      <c r="G35" s="1">
        <v>1.6902352889242043</v>
      </c>
      <c r="H35" s="1">
        <v>0.59163360660661446</v>
      </c>
      <c r="I35" s="1">
        <v>1.5670337878601892E-2</v>
      </c>
      <c r="J35" s="1">
        <v>2.6486558071778573E-2</v>
      </c>
      <c r="K35" s="1">
        <v>4.4768515135060374E-2</v>
      </c>
      <c r="L35" s="1">
        <v>226.53</v>
      </c>
      <c r="M35" s="1">
        <v>3.6358902095331458</v>
      </c>
      <c r="N35" s="1">
        <v>382.88900000000001</v>
      </c>
      <c r="O35" s="1">
        <v>30.888000000000002</v>
      </c>
      <c r="P35" s="7">
        <v>1.3751790378296402</v>
      </c>
      <c r="Q35" s="7">
        <v>5</v>
      </c>
      <c r="R35" s="1">
        <v>36.445</v>
      </c>
      <c r="S35" s="1">
        <v>101.79300000000001</v>
      </c>
      <c r="T35" s="1">
        <v>0.46599361626279129</v>
      </c>
      <c r="U35" s="1">
        <v>0.2747259989446259</v>
      </c>
      <c r="V35" s="1">
        <v>1.9214376004673708</v>
      </c>
      <c r="W35" s="1">
        <v>4.9119291110390692E-2</v>
      </c>
      <c r="X35" s="1">
        <v>0.30343933276354956</v>
      </c>
      <c r="Y35" s="1">
        <v>0.84752366579777749</v>
      </c>
      <c r="Z35" s="1">
        <v>2.6486558071778573E-2</v>
      </c>
      <c r="AA35" s="7">
        <v>1.2642959961153049</v>
      </c>
      <c r="AB35" s="3" t="s">
        <v>30</v>
      </c>
    </row>
    <row r="36" spans="1:28" x14ac:dyDescent="0.25">
      <c r="A36" s="1">
        <v>11.996</v>
      </c>
      <c r="B36" s="1">
        <v>1.3166015223205102E-2</v>
      </c>
      <c r="C36" s="1">
        <v>0.1165313044590344</v>
      </c>
      <c r="D36" s="1">
        <v>6.8986241176971969E-2</v>
      </c>
      <c r="E36" s="1">
        <v>0.192</v>
      </c>
      <c r="F36" s="7">
        <v>0.26558321333059043</v>
      </c>
      <c r="G36" s="1">
        <v>1.8826491092176607</v>
      </c>
      <c r="H36" s="1">
        <v>0.53116642666118086</v>
      </c>
      <c r="I36" s="1">
        <v>1.2343139271754782</v>
      </c>
      <c r="J36" s="1">
        <v>2.3237800154918666</v>
      </c>
      <c r="K36" s="1">
        <v>4.3748623761835645</v>
      </c>
      <c r="L36" s="1">
        <v>7.7460000000000004</v>
      </c>
      <c r="M36" s="1">
        <v>0.92411788007237472</v>
      </c>
      <c r="N36" s="1">
        <v>14.583</v>
      </c>
      <c r="O36" s="1">
        <v>7.11</v>
      </c>
      <c r="P36" s="7">
        <v>8.063170672887253</v>
      </c>
      <c r="Q36" s="7">
        <v>4.75</v>
      </c>
      <c r="R36" s="1">
        <v>8.1530000000000005</v>
      </c>
      <c r="S36" s="1">
        <v>17.364000000000001</v>
      </c>
      <c r="T36" s="1">
        <v>0.38519120581448324</v>
      </c>
      <c r="U36" s="1">
        <v>0.32284034470068845</v>
      </c>
      <c r="V36" s="1">
        <v>1.7724837592682867</v>
      </c>
      <c r="W36" s="1">
        <v>0.86385625431928126</v>
      </c>
      <c r="X36" s="1">
        <v>0.4094678645473393</v>
      </c>
      <c r="Y36" s="1">
        <v>0.87207163007481903</v>
      </c>
      <c r="Z36" s="1">
        <v>2.3237800154918666</v>
      </c>
      <c r="AA36" s="7">
        <v>0.36146862896979087</v>
      </c>
      <c r="AB36" s="3" t="s">
        <v>30</v>
      </c>
    </row>
    <row r="37" spans="1:28" x14ac:dyDescent="0.25">
      <c r="A37" s="1">
        <v>25.62</v>
      </c>
      <c r="B37" s="1">
        <v>8.9257430354979961E-2</v>
      </c>
      <c r="C37" s="1">
        <v>0.12840607958749795</v>
      </c>
      <c r="D37" s="1">
        <v>0.66995464204588218</v>
      </c>
      <c r="E37" s="1">
        <v>1.9159999999999999</v>
      </c>
      <c r="F37" s="7">
        <v>0.19051057486257336</v>
      </c>
      <c r="G37" s="1">
        <v>2.6245262256999635</v>
      </c>
      <c r="H37" s="1">
        <v>0.38102114972514672</v>
      </c>
      <c r="I37" s="1">
        <v>0.7919500605608869</v>
      </c>
      <c r="J37" s="1">
        <v>2.0784937033867221</v>
      </c>
      <c r="K37" s="1">
        <v>5.4550612344906932</v>
      </c>
      <c r="L37" s="1">
        <v>8.1790000000000003</v>
      </c>
      <c r="M37" s="1">
        <v>3.5270914302957586</v>
      </c>
      <c r="N37" s="1">
        <v>21.466000000000001</v>
      </c>
      <c r="O37" s="1">
        <v>7.6509999999999998</v>
      </c>
      <c r="P37" s="7">
        <v>1.2048069525120848</v>
      </c>
      <c r="Q37" s="7">
        <v>3.5</v>
      </c>
      <c r="R37" s="1">
        <v>7.9809999999999999</v>
      </c>
      <c r="S37" s="1">
        <v>16.638000000000002</v>
      </c>
      <c r="T37" s="1">
        <v>0.40434106681762244</v>
      </c>
      <c r="U37" s="1">
        <v>0.37128536616642244</v>
      </c>
      <c r="V37" s="1">
        <v>1.6528074037012017</v>
      </c>
      <c r="W37" s="1">
        <v>0.7212405337179949</v>
      </c>
      <c r="X37" s="1">
        <v>0.45985094362303158</v>
      </c>
      <c r="Y37" s="1">
        <v>0.95865179802029821</v>
      </c>
      <c r="Z37" s="1">
        <v>2.0784937033867221</v>
      </c>
      <c r="AA37" s="7">
        <v>5.0285922484411296</v>
      </c>
      <c r="AB37" s="3" t="s">
        <v>30</v>
      </c>
    </row>
    <row r="38" spans="1:28" x14ac:dyDescent="0.25">
      <c r="A38" s="1">
        <v>25.4</v>
      </c>
      <c r="B38" s="1">
        <v>5.4342596623061235E-2</v>
      </c>
      <c r="C38" s="1">
        <v>0.13637854070286501</v>
      </c>
      <c r="D38" s="1">
        <v>0.4629229088099307</v>
      </c>
      <c r="E38" s="1">
        <v>2.3719999999999999</v>
      </c>
      <c r="F38" s="7">
        <v>0.30075144905954315</v>
      </c>
      <c r="G38" s="1">
        <v>1.6625023804989527</v>
      </c>
      <c r="H38" s="1">
        <v>0.6015028981190863</v>
      </c>
      <c r="I38" s="1">
        <v>0.8934912598226763</v>
      </c>
      <c r="J38" s="1">
        <v>1.4854313464102076</v>
      </c>
      <c r="K38" s="1">
        <v>2.4695331494747346</v>
      </c>
      <c r="L38" s="1">
        <v>26.254999999999999</v>
      </c>
      <c r="M38" s="1">
        <v>1.7313872584250509</v>
      </c>
      <c r="N38" s="1">
        <v>43.649000000000001</v>
      </c>
      <c r="O38" s="1">
        <v>12.795</v>
      </c>
      <c r="P38" s="7">
        <v>1.9245271900756487</v>
      </c>
      <c r="Q38" s="7">
        <v>3.1666666666666665</v>
      </c>
      <c r="R38" s="1">
        <v>13.875</v>
      </c>
      <c r="S38" s="1">
        <v>29.146000000000001</v>
      </c>
      <c r="T38" s="1">
        <v>0.41670439291680345</v>
      </c>
      <c r="U38" s="1">
        <v>0.38838635668020582</v>
      </c>
      <c r="V38" s="1">
        <v>1.6160105175208694</v>
      </c>
      <c r="W38" s="1">
        <v>0.96068071090372609</v>
      </c>
      <c r="X38" s="1">
        <v>0.4389967748576134</v>
      </c>
      <c r="Y38" s="1">
        <v>0.92216216216216218</v>
      </c>
      <c r="Z38" s="1">
        <v>1.4854313464102076</v>
      </c>
      <c r="AA38" s="7">
        <v>3.9434556465435158</v>
      </c>
      <c r="AB38" s="3" t="s">
        <v>30</v>
      </c>
    </row>
    <row r="39" spans="1:28" x14ac:dyDescent="0.25">
      <c r="A39" s="1">
        <v>31.207999999999998</v>
      </c>
      <c r="B39" s="1">
        <v>2.2566909975669101E-2</v>
      </c>
      <c r="C39" s="1">
        <v>0.21538965007229269</v>
      </c>
      <c r="D39" s="1">
        <v>0.27218083855187508</v>
      </c>
      <c r="E39" s="1">
        <v>2.226</v>
      </c>
      <c r="F39" s="7">
        <v>0.33904095701540954</v>
      </c>
      <c r="G39" s="1">
        <v>1.4747480788206802</v>
      </c>
      <c r="H39" s="1">
        <v>0.67808191403081908</v>
      </c>
      <c r="I39" s="1">
        <v>0.69951338199513369</v>
      </c>
      <c r="J39" s="1">
        <v>1.03160601620668</v>
      </c>
      <c r="K39" s="1">
        <v>1.5213589905006568</v>
      </c>
      <c r="L39" s="1">
        <v>66.885999999999996</v>
      </c>
      <c r="M39" s="1">
        <v>3.4082555816645765</v>
      </c>
      <c r="N39" s="1">
        <v>98.64</v>
      </c>
      <c r="O39" s="1">
        <v>16.071999999999999</v>
      </c>
      <c r="P39" s="7">
        <v>2.1480335552407803</v>
      </c>
      <c r="Q39" s="7">
        <v>8.3333333333333339</v>
      </c>
      <c r="R39" s="1">
        <v>17.622</v>
      </c>
      <c r="S39" s="1">
        <v>38.847999999999999</v>
      </c>
      <c r="T39" s="1">
        <v>0.52368179269353254</v>
      </c>
      <c r="U39" s="1">
        <v>0.55693916378396469</v>
      </c>
      <c r="V39" s="1">
        <v>1.349498128249581</v>
      </c>
      <c r="W39" s="1">
        <v>1.4415156507413509</v>
      </c>
      <c r="X39" s="1">
        <v>0.41371499176276771</v>
      </c>
      <c r="Y39" s="1">
        <v>0.91204176597435016</v>
      </c>
      <c r="Z39" s="1">
        <v>1.03160601620668</v>
      </c>
      <c r="AA39" s="7">
        <v>3.2827892234548339</v>
      </c>
      <c r="AB39" s="3" t="s">
        <v>30</v>
      </c>
    </row>
    <row r="40" spans="1:28" x14ac:dyDescent="0.25">
      <c r="A40" s="1">
        <v>23.64</v>
      </c>
      <c r="B40" s="1">
        <v>2.145531301303823E-2</v>
      </c>
      <c r="C40" s="1">
        <v>0.19945856716062516</v>
      </c>
      <c r="D40" s="1">
        <v>0.29967916936541228</v>
      </c>
      <c r="E40" s="1">
        <v>2.4700000000000002</v>
      </c>
      <c r="F40" s="7">
        <v>0.2950452993754506</v>
      </c>
      <c r="G40" s="1">
        <v>1.694655027747928</v>
      </c>
      <c r="H40" s="1">
        <v>0.59009059875090131</v>
      </c>
      <c r="I40" s="1">
        <v>0.55592713879937106</v>
      </c>
      <c r="J40" s="1">
        <v>0.94210472082787444</v>
      </c>
      <c r="K40" s="1">
        <v>1.5965425018160155</v>
      </c>
      <c r="L40" s="1">
        <v>67.933000000000007</v>
      </c>
      <c r="M40" s="1">
        <v>1.5654130200572374</v>
      </c>
      <c r="N40" s="1">
        <v>115.123</v>
      </c>
      <c r="O40" s="1">
        <v>17.818999999999999</v>
      </c>
      <c r="P40" s="7">
        <v>2.3466001607944036</v>
      </c>
      <c r="Q40" s="7">
        <v>4.0333333333333332</v>
      </c>
      <c r="R40" s="1">
        <v>18.454999999999998</v>
      </c>
      <c r="S40" s="1">
        <v>42.63</v>
      </c>
      <c r="T40" s="1">
        <v>0.50394298809004401</v>
      </c>
      <c r="U40" s="1">
        <v>0.46974264914680625</v>
      </c>
      <c r="V40" s="1">
        <v>1.4694207536325918</v>
      </c>
      <c r="W40" s="1">
        <v>1.1963406052076002</v>
      </c>
      <c r="X40" s="1">
        <v>0.41799202439596522</v>
      </c>
      <c r="Y40" s="1">
        <v>0.96553779463560019</v>
      </c>
      <c r="Z40" s="1">
        <v>0.94210472082787444</v>
      </c>
      <c r="AA40" s="7">
        <v>4.1857979185373821</v>
      </c>
      <c r="AB40" s="3" t="s">
        <v>30</v>
      </c>
    </row>
    <row r="41" spans="1:28" x14ac:dyDescent="0.25">
      <c r="A41" s="1">
        <v>26.32</v>
      </c>
      <c r="B41" s="1">
        <v>2.5574150546982536E-2</v>
      </c>
      <c r="C41" s="1">
        <v>0.19583600199283283</v>
      </c>
      <c r="D41" s="1">
        <v>0.23373511483620005</v>
      </c>
      <c r="E41" s="1">
        <v>1.4119999999999999</v>
      </c>
      <c r="F41" s="7">
        <v>0.33048974860537561</v>
      </c>
      <c r="G41" s="1">
        <v>1.5129062311612869</v>
      </c>
      <c r="H41" s="1">
        <v>0.66097949721075122</v>
      </c>
      <c r="I41" s="1">
        <v>0.7788161993769469</v>
      </c>
      <c r="J41" s="1">
        <v>1.1782758809667342</v>
      </c>
      <c r="K41" s="1">
        <v>1.7826209223416269</v>
      </c>
      <c r="L41" s="1">
        <v>36.494</v>
      </c>
      <c r="M41" s="1">
        <v>5.4041163715194704</v>
      </c>
      <c r="N41" s="1">
        <v>55.212000000000003</v>
      </c>
      <c r="O41" s="1">
        <v>11.622</v>
      </c>
      <c r="P41" s="7">
        <v>2.9434582789319634</v>
      </c>
      <c r="Q41" s="7">
        <v>6</v>
      </c>
      <c r="R41" s="1">
        <v>13.651</v>
      </c>
      <c r="S41" s="1">
        <v>30.63</v>
      </c>
      <c r="T41" s="1">
        <v>0.49934571392984728</v>
      </c>
      <c r="U41" s="1">
        <v>0.48880691164128093</v>
      </c>
      <c r="V41" s="1">
        <v>1.4404808752178901</v>
      </c>
      <c r="W41" s="1">
        <v>1.1753183153770814</v>
      </c>
      <c r="X41" s="1">
        <v>0.3794319294809011</v>
      </c>
      <c r="Y41" s="1">
        <v>0.85136620027836785</v>
      </c>
      <c r="Z41" s="1">
        <v>1.1782758809667342</v>
      </c>
      <c r="AA41" s="7">
        <v>2.1362235983997371</v>
      </c>
      <c r="AB41" s="3" t="s">
        <v>30</v>
      </c>
    </row>
    <row r="42" spans="1:28" x14ac:dyDescent="0.25">
      <c r="A42" s="1">
        <v>32.57</v>
      </c>
      <c r="B42" s="1">
        <v>9.2207536003156454E-2</v>
      </c>
      <c r="C42" s="1">
        <v>0.17524551431754321</v>
      </c>
      <c r="D42" s="1">
        <v>0.56423932487806239</v>
      </c>
      <c r="E42" s="1">
        <v>2.3370000000000002</v>
      </c>
      <c r="F42" s="7">
        <v>0.33842967054645889</v>
      </c>
      <c r="G42" s="1">
        <v>1.4774118332847566</v>
      </c>
      <c r="H42" s="1">
        <v>0.67685934109291779</v>
      </c>
      <c r="I42" s="1">
        <v>1.0652988755178536</v>
      </c>
      <c r="J42" s="1">
        <v>1.5738851646750218</v>
      </c>
      <c r="K42" s="1">
        <v>2.3252765665222048</v>
      </c>
      <c r="L42" s="1">
        <v>17.155000000000001</v>
      </c>
      <c r="M42" s="1">
        <v>4.4694353061965781</v>
      </c>
      <c r="N42" s="1">
        <v>25.344999999999999</v>
      </c>
      <c r="O42" s="1">
        <v>9.84</v>
      </c>
      <c r="P42" s="7">
        <v>2.1096276990031066</v>
      </c>
      <c r="Q42" s="7">
        <v>4.666666666666667</v>
      </c>
      <c r="R42" s="1">
        <v>9.8940000000000001</v>
      </c>
      <c r="S42" s="1">
        <v>20.686</v>
      </c>
      <c r="T42" s="1">
        <v>0.47236587394364987</v>
      </c>
      <c r="U42" s="1">
        <v>0.50378768346585101</v>
      </c>
      <c r="V42" s="1">
        <v>1.4189019739002486</v>
      </c>
      <c r="W42" s="1">
        <v>0.96683747462051628</v>
      </c>
      <c r="X42" s="1">
        <v>0.47568403751329402</v>
      </c>
      <c r="Y42" s="1">
        <v>0.99454214675560948</v>
      </c>
      <c r="Z42" s="1">
        <v>1.5738851646750218</v>
      </c>
      <c r="AA42" s="7">
        <v>3.4527114543864763</v>
      </c>
      <c r="AB42" s="3" t="s">
        <v>30</v>
      </c>
    </row>
    <row r="43" spans="1:28" x14ac:dyDescent="0.25">
      <c r="A43" s="1">
        <v>21.027000000000001</v>
      </c>
      <c r="B43" s="1">
        <v>4.8544694955633044E-2</v>
      </c>
      <c r="C43" s="1">
        <v>0.26967120984315546</v>
      </c>
      <c r="D43" s="1">
        <v>0.35098486899558778</v>
      </c>
      <c r="E43" s="1">
        <v>1.4059999999999999</v>
      </c>
      <c r="F43" s="7">
        <v>0.27702586058074097</v>
      </c>
      <c r="G43" s="1">
        <v>1.804885648407802</v>
      </c>
      <c r="H43" s="1">
        <v>0.55405172116148194</v>
      </c>
      <c r="I43" s="1">
        <v>0.96675068190449887</v>
      </c>
      <c r="J43" s="1">
        <v>1.7448744313578861</v>
      </c>
      <c r="K43" s="1">
        <v>3.1492988194315732</v>
      </c>
      <c r="L43" s="1">
        <v>16.047000000000001</v>
      </c>
      <c r="M43" s="1">
        <v>2.027347346912963</v>
      </c>
      <c r="N43" s="1">
        <v>28.963000000000001</v>
      </c>
      <c r="O43" s="1">
        <v>7.11</v>
      </c>
      <c r="P43" s="7">
        <v>2.6490751785075815</v>
      </c>
      <c r="Q43" s="7">
        <v>4.75</v>
      </c>
      <c r="R43" s="1">
        <v>7.7140000000000004</v>
      </c>
      <c r="S43" s="1">
        <v>17.802</v>
      </c>
      <c r="T43" s="1">
        <v>0.58596591065426307</v>
      </c>
      <c r="U43" s="1">
        <v>0.6363061535956982</v>
      </c>
      <c r="V43" s="1">
        <v>1.2625340628846877</v>
      </c>
      <c r="W43" s="1">
        <v>1.1796427367711493</v>
      </c>
      <c r="X43" s="1">
        <v>0.39939332659251769</v>
      </c>
      <c r="Y43" s="1">
        <v>0.92170080373347163</v>
      </c>
      <c r="Z43" s="1">
        <v>1.7448744313578861</v>
      </c>
      <c r="AA43" s="7">
        <v>2.5376692216613694</v>
      </c>
      <c r="AB43" s="3" t="s">
        <v>30</v>
      </c>
    </row>
    <row r="44" spans="1:28" x14ac:dyDescent="0.25">
      <c r="A44" s="1">
        <v>25.52</v>
      </c>
      <c r="B44" s="1">
        <v>0.11497529456480426</v>
      </c>
      <c r="C44" s="1">
        <v>0.20707715230931747</v>
      </c>
      <c r="D44" s="1">
        <v>0.46879509189701496</v>
      </c>
      <c r="E44" s="1">
        <v>1.21</v>
      </c>
      <c r="F44" s="7">
        <v>0.31651463321930828</v>
      </c>
      <c r="G44" s="1">
        <v>1.579705794055839</v>
      </c>
      <c r="H44" s="1">
        <v>0.63302926643861657</v>
      </c>
      <c r="I44" s="1">
        <v>1.1402508551881414</v>
      </c>
      <c r="J44" s="1">
        <v>1.8012608826178325</v>
      </c>
      <c r="K44" s="1">
        <v>2.8454622528775246</v>
      </c>
      <c r="L44" s="1">
        <v>6.6619999999999999</v>
      </c>
      <c r="M44" s="1">
        <v>6.3598326359832642</v>
      </c>
      <c r="N44" s="1">
        <v>10.523999999999999</v>
      </c>
      <c r="O44" s="1">
        <v>5.1210000000000004</v>
      </c>
      <c r="P44" s="7">
        <v>0.78618421052631571</v>
      </c>
      <c r="Q44" s="7">
        <v>5</v>
      </c>
      <c r="R44" s="1">
        <v>5.6719999999999997</v>
      </c>
      <c r="S44" s="1">
        <v>13.183</v>
      </c>
      <c r="T44" s="1">
        <v>0.51347718462592795</v>
      </c>
      <c r="U44" s="1">
        <v>0.48171036173618842</v>
      </c>
      <c r="V44" s="1">
        <v>1.4510526531979331</v>
      </c>
      <c r="W44" s="1">
        <v>0.75855268148372901</v>
      </c>
      <c r="X44" s="1">
        <v>0.38845482818781768</v>
      </c>
      <c r="Y44" s="1">
        <v>0.90285613540197474</v>
      </c>
      <c r="Z44" s="1">
        <v>1.8012608826178325</v>
      </c>
      <c r="AA44" s="7">
        <v>1.9114440108075652</v>
      </c>
      <c r="AB44" s="3" t="s">
        <v>30</v>
      </c>
    </row>
    <row r="45" spans="1:28" x14ac:dyDescent="0.25">
      <c r="A45" s="1">
        <v>18.969000000000001</v>
      </c>
      <c r="B45" s="1">
        <v>9.6005821927393868E-3</v>
      </c>
      <c r="C45" s="1">
        <v>0.23296034173338503</v>
      </c>
      <c r="D45" s="1">
        <v>0.15641791314295525</v>
      </c>
      <c r="E45" s="1">
        <v>1.3720000000000001</v>
      </c>
      <c r="F45" s="7">
        <v>0.26918367061326171</v>
      </c>
      <c r="G45" s="1">
        <v>1.8574677983285024</v>
      </c>
      <c r="H45" s="1">
        <v>0.53836734122652341</v>
      </c>
      <c r="I45" s="1">
        <v>0.75573095977831894</v>
      </c>
      <c r="J45" s="1">
        <v>1.4037459219881201</v>
      </c>
      <c r="K45" s="1">
        <v>2.607412847127887</v>
      </c>
      <c r="L45" s="1">
        <v>76.936999999999998</v>
      </c>
      <c r="M45" s="1">
        <v>1.9238006947487105</v>
      </c>
      <c r="N45" s="1">
        <v>142.90799999999999</v>
      </c>
      <c r="O45" s="1">
        <v>16.459</v>
      </c>
      <c r="P45" s="7">
        <v>2.2732910465684202</v>
      </c>
      <c r="Q45" s="7">
        <v>4.4191919191919196</v>
      </c>
      <c r="R45" s="1">
        <v>18.172999999999998</v>
      </c>
      <c r="S45" s="1">
        <v>46.024000000000001</v>
      </c>
      <c r="T45" s="1">
        <v>0.54462309852774615</v>
      </c>
      <c r="U45" s="1">
        <v>0.45643232064647804</v>
      </c>
      <c r="V45" s="1">
        <v>1.4906921717193871</v>
      </c>
      <c r="W45" s="1">
        <v>1.7164957413523378</v>
      </c>
      <c r="X45" s="1">
        <v>0.35761776464453326</v>
      </c>
      <c r="Y45" s="1">
        <v>0.90568425686457943</v>
      </c>
      <c r="Z45" s="1">
        <v>1.4037459219881201</v>
      </c>
      <c r="AA45" s="7">
        <v>2.5484458193067057</v>
      </c>
      <c r="AB45" s="3" t="s">
        <v>30</v>
      </c>
    </row>
    <row r="46" spans="1:28" x14ac:dyDescent="0.25">
      <c r="A46" s="1">
        <v>18.98</v>
      </c>
      <c r="B46" s="1">
        <v>2.1559203353653852E-2</v>
      </c>
      <c r="C46" s="1">
        <v>0.14221422293085145</v>
      </c>
      <c r="D46" s="1">
        <v>0.22722135521119613</v>
      </c>
      <c r="E46" s="1">
        <v>1.4039999999999999</v>
      </c>
      <c r="F46" s="7">
        <v>0.29313760115473791</v>
      </c>
      <c r="G46" s="1">
        <v>1.705683603981142</v>
      </c>
      <c r="H46" s="1">
        <v>0.58627520230947583</v>
      </c>
      <c r="I46" s="1">
        <v>0.64493343365631184</v>
      </c>
      <c r="J46" s="1">
        <v>1.1000523834468308</v>
      </c>
      <c r="K46" s="1">
        <v>1.8763413139656355</v>
      </c>
      <c r="L46" s="1">
        <v>38.18</v>
      </c>
      <c r="M46" s="1">
        <v>3.2179412580692119</v>
      </c>
      <c r="N46" s="1">
        <v>65.123000000000005</v>
      </c>
      <c r="O46" s="1">
        <v>16.725999999999999</v>
      </c>
      <c r="P46" s="7">
        <v>2.2466375236950435</v>
      </c>
      <c r="Q46" s="7">
        <v>3.3571428571428572</v>
      </c>
      <c r="R46" s="1">
        <v>16.385000000000002</v>
      </c>
      <c r="S46" s="1">
        <v>38.325000000000003</v>
      </c>
      <c r="T46" s="1">
        <v>0.42552646505163727</v>
      </c>
      <c r="U46" s="1">
        <v>0.32664909630655392</v>
      </c>
      <c r="V46" s="1">
        <v>1.7621198165021863</v>
      </c>
      <c r="W46" s="1">
        <v>0.83496412263535547</v>
      </c>
      <c r="X46" s="1">
        <v>0.4364253098499673</v>
      </c>
      <c r="Y46" s="1">
        <v>1.0208117180347878</v>
      </c>
      <c r="Z46" s="1">
        <v>1.1000523834468308</v>
      </c>
      <c r="AA46" s="7">
        <v>2.3947797799895234</v>
      </c>
      <c r="AB46" s="3" t="s">
        <v>30</v>
      </c>
    </row>
    <row r="47" spans="1:28" x14ac:dyDescent="0.25">
      <c r="A47" s="1">
        <v>28.14</v>
      </c>
      <c r="B47" s="1">
        <v>8.9093857693087378E-2</v>
      </c>
      <c r="C47" s="1">
        <v>0.36496229275947983</v>
      </c>
      <c r="D47" s="1">
        <v>0.33128558985481782</v>
      </c>
      <c r="E47" s="1">
        <v>0.879</v>
      </c>
      <c r="F47" s="7">
        <v>0.35678086357186301</v>
      </c>
      <c r="G47" s="1">
        <v>1.4014204545454545</v>
      </c>
      <c r="H47" s="1">
        <v>0.7135617271437259</v>
      </c>
      <c r="I47" s="1">
        <v>1.4190147982971821</v>
      </c>
      <c r="J47" s="1">
        <v>1.9886363636363635</v>
      </c>
      <c r="K47" s="1">
        <v>2.7869156766528924</v>
      </c>
      <c r="L47" s="1">
        <v>7.04</v>
      </c>
      <c r="M47" s="1">
        <v>1.5785146627251887</v>
      </c>
      <c r="N47" s="1">
        <v>9.8659999999999997</v>
      </c>
      <c r="O47" s="1">
        <v>3.8039999999999998</v>
      </c>
      <c r="P47" s="7">
        <v>1.8583757010854216</v>
      </c>
      <c r="Q47" s="7">
        <v>3.75</v>
      </c>
      <c r="R47" s="1">
        <v>4.3920000000000003</v>
      </c>
      <c r="S47" s="1">
        <v>10.766999999999999</v>
      </c>
      <c r="T47" s="1">
        <v>0.68167765364472777</v>
      </c>
      <c r="U47" s="1">
        <v>0.76312045910630644</v>
      </c>
      <c r="V47" s="1">
        <v>1.1528680862903009</v>
      </c>
      <c r="W47" s="1">
        <v>1.021640196897929</v>
      </c>
      <c r="X47" s="1">
        <v>0.35330175536361103</v>
      </c>
      <c r="Y47" s="1">
        <v>0.86612021857923482</v>
      </c>
      <c r="Z47" s="1">
        <v>1.9886363636363635</v>
      </c>
      <c r="AA47" s="7">
        <v>1.2318485795454546</v>
      </c>
      <c r="AB47" s="3" t="s">
        <v>30</v>
      </c>
    </row>
    <row r="48" spans="1:28" x14ac:dyDescent="0.25">
      <c r="A48" s="1">
        <v>28.471</v>
      </c>
      <c r="B48" s="1">
        <v>1.4620316495571287E-2</v>
      </c>
      <c r="C48" s="1">
        <v>0.28042708649990206</v>
      </c>
      <c r="D48" s="1">
        <v>0.16190534900283235</v>
      </c>
      <c r="E48" s="1">
        <v>1.5780000000000001</v>
      </c>
      <c r="F48" s="7">
        <v>0.44005948189600858</v>
      </c>
      <c r="G48" s="1">
        <v>1.1362100365290075</v>
      </c>
      <c r="H48" s="1">
        <v>0.88011896379201704</v>
      </c>
      <c r="I48" s="1">
        <v>0.78753289107956859</v>
      </c>
      <c r="J48" s="1">
        <v>0.89480277494131155</v>
      </c>
      <c r="K48" s="1">
        <v>1.0166838936023248</v>
      </c>
      <c r="L48" s="1">
        <v>94.992999999999995</v>
      </c>
      <c r="M48" s="1">
        <v>2.4276528746179005</v>
      </c>
      <c r="N48" s="1">
        <v>107.932</v>
      </c>
      <c r="O48" s="1">
        <v>16.756</v>
      </c>
      <c r="P48" s="7">
        <v>1.8006652378436419</v>
      </c>
      <c r="Q48" s="7">
        <v>3.9852941176470593</v>
      </c>
      <c r="R48" s="1">
        <v>18.405000000000001</v>
      </c>
      <c r="S48" s="1">
        <v>47.293999999999997</v>
      </c>
      <c r="T48" s="1">
        <v>0.59753732598603693</v>
      </c>
      <c r="U48" s="1">
        <v>0.53369037863481283</v>
      </c>
      <c r="V48" s="1">
        <v>1.3785784300809383</v>
      </c>
      <c r="W48" s="1">
        <v>1.3320928659026516</v>
      </c>
      <c r="X48" s="1">
        <v>0.35429441366769571</v>
      </c>
      <c r="Y48" s="1">
        <v>0.9104047813094267</v>
      </c>
      <c r="Z48" s="1">
        <v>0.89480277494131155</v>
      </c>
      <c r="AA48" s="7">
        <v>1.7929394376427741</v>
      </c>
      <c r="AB48" s="3" t="s">
        <v>30</v>
      </c>
    </row>
    <row r="49" spans="1:28" x14ac:dyDescent="0.25">
      <c r="A49" s="1">
        <v>27.526</v>
      </c>
      <c r="B49" s="1">
        <v>9.7892590074779059E-2</v>
      </c>
      <c r="C49" s="1">
        <v>0.18063702147195076</v>
      </c>
      <c r="D49" s="1">
        <v>0.40301207897933128</v>
      </c>
      <c r="E49" s="1">
        <v>1.44</v>
      </c>
      <c r="F49" s="7">
        <v>0.43395649218218896</v>
      </c>
      <c r="G49" s="1">
        <v>1.1521892378789067</v>
      </c>
      <c r="H49" s="1">
        <v>0.86791298436437792</v>
      </c>
      <c r="I49" s="1">
        <v>0.95173351461590749</v>
      </c>
      <c r="J49" s="1">
        <v>1.0965771128691157</v>
      </c>
      <c r="K49" s="1">
        <v>1.2634643479521184</v>
      </c>
      <c r="L49" s="1">
        <v>12.766999999999999</v>
      </c>
      <c r="M49" s="1">
        <v>4.1689765371118908</v>
      </c>
      <c r="N49" s="1">
        <v>14.71</v>
      </c>
      <c r="O49" s="1">
        <v>7.2869999999999999</v>
      </c>
      <c r="P49" s="7">
        <v>2.7012484754272887</v>
      </c>
      <c r="Q49" s="7">
        <v>3.75</v>
      </c>
      <c r="R49" s="1">
        <v>8.407</v>
      </c>
      <c r="S49" s="1">
        <v>18.372</v>
      </c>
      <c r="T49" s="1">
        <v>0.4795771043130212</v>
      </c>
      <c r="U49" s="1">
        <v>0.47531973783291626</v>
      </c>
      <c r="V49" s="1">
        <v>1.4607747094818408</v>
      </c>
      <c r="W49" s="1">
        <v>0.5987372087959939</v>
      </c>
      <c r="X49" s="1">
        <v>0.39663618549967339</v>
      </c>
      <c r="Y49" s="1">
        <v>0.86677768526228138</v>
      </c>
      <c r="Z49" s="1">
        <v>1.0965771128691157</v>
      </c>
      <c r="AA49" s="7">
        <v>1.6591525025456255</v>
      </c>
      <c r="AB49" s="3" t="s">
        <v>30</v>
      </c>
    </row>
    <row r="50" spans="1:28" x14ac:dyDescent="0.25">
      <c r="A50" s="1">
        <v>28.294</v>
      </c>
      <c r="B50" s="1">
        <v>5.4536921151439301E-2</v>
      </c>
      <c r="C50" s="1">
        <v>0.19548729621102356</v>
      </c>
      <c r="D50" s="1">
        <v>0.3672282375854472</v>
      </c>
      <c r="E50" s="1">
        <v>1.7430000000000001</v>
      </c>
      <c r="F50" s="7">
        <v>0.35244055068836044</v>
      </c>
      <c r="G50" s="1">
        <v>1.4186789772727273</v>
      </c>
      <c r="H50" s="1">
        <v>0.70488110137672089</v>
      </c>
      <c r="I50" s="1">
        <v>0.90738423028785986</v>
      </c>
      <c r="J50" s="1">
        <v>1.2872869318181819</v>
      </c>
      <c r="K50" s="1">
        <v>1.8262469078883652</v>
      </c>
      <c r="L50" s="1">
        <v>22.527999999999999</v>
      </c>
      <c r="M50" s="1">
        <v>2.508592898433728</v>
      </c>
      <c r="N50" s="1">
        <v>31.96</v>
      </c>
      <c r="O50" s="1">
        <v>9.8420000000000005</v>
      </c>
      <c r="P50" s="7">
        <v>1.9574737704542535</v>
      </c>
      <c r="Q50" s="7">
        <v>5.666666666666667</v>
      </c>
      <c r="R50" s="1">
        <v>10.734999999999999</v>
      </c>
      <c r="S50" s="1">
        <v>23.552</v>
      </c>
      <c r="T50" s="1">
        <v>0.49890094811418378</v>
      </c>
      <c r="U50" s="1">
        <v>0.51036033774645151</v>
      </c>
      <c r="V50" s="1">
        <v>1.4097357316139403</v>
      </c>
      <c r="W50" s="1">
        <v>1.0614809782608696</v>
      </c>
      <c r="X50" s="1">
        <v>0.41788383152173914</v>
      </c>
      <c r="Y50" s="1">
        <v>0.91681415929203547</v>
      </c>
      <c r="Z50" s="1">
        <v>1.2872869318181819</v>
      </c>
      <c r="AA50" s="7">
        <v>2.472757457386364</v>
      </c>
      <c r="AB50" s="3" t="s">
        <v>30</v>
      </c>
    </row>
    <row r="51" spans="1:28" x14ac:dyDescent="0.25">
      <c r="A51" s="1">
        <v>13.574</v>
      </c>
      <c r="B51" s="1">
        <v>6.1979130191189852E-3</v>
      </c>
      <c r="C51" s="1">
        <v>0.16364575507137491</v>
      </c>
      <c r="D51" s="1">
        <v>4.5200739169205473E-2</v>
      </c>
      <c r="E51" s="1">
        <v>0.17699999999999999</v>
      </c>
      <c r="F51" s="7">
        <v>0.26847118145528398</v>
      </c>
      <c r="G51" s="1">
        <v>1.8623972870744752</v>
      </c>
      <c r="H51" s="1">
        <v>0.53694236291056796</v>
      </c>
      <c r="I51" s="1">
        <v>1.01547727431893</v>
      </c>
      <c r="J51" s="1">
        <v>1.8912221207773576</v>
      </c>
      <c r="K51" s="1">
        <v>3.5222069469909862</v>
      </c>
      <c r="L51" s="1">
        <v>15.334</v>
      </c>
      <c r="M51" s="1">
        <v>1.1740296827225125</v>
      </c>
      <c r="N51" s="1">
        <v>28.558</v>
      </c>
      <c r="O51" s="1">
        <v>8.9309999999999992</v>
      </c>
      <c r="P51" s="7">
        <v>2.4463996845736546</v>
      </c>
      <c r="Q51" s="7">
        <v>3.1666666666666665</v>
      </c>
      <c r="R51" s="1">
        <v>9.68</v>
      </c>
      <c r="S51" s="1">
        <v>22.449000000000002</v>
      </c>
      <c r="T51" s="1">
        <v>0.45646494573506885</v>
      </c>
      <c r="U51" s="1">
        <v>0.38235900523818772</v>
      </c>
      <c r="V51" s="1">
        <v>1.6286977792342214</v>
      </c>
      <c r="W51" s="1">
        <v>0.97999910909171895</v>
      </c>
      <c r="X51" s="1">
        <v>0.39783509287718821</v>
      </c>
      <c r="Y51" s="1">
        <v>0.92262396694214865</v>
      </c>
      <c r="Z51" s="1">
        <v>1.8912221207773576</v>
      </c>
      <c r="AA51" s="7">
        <v>0.32964431981218206</v>
      </c>
      <c r="AB51" s="3" t="s">
        <v>30</v>
      </c>
    </row>
    <row r="52" spans="1:28" x14ac:dyDescent="0.25">
      <c r="A52" s="1">
        <v>16.745000000000001</v>
      </c>
      <c r="B52" s="1">
        <v>2.3704713314791962E-2</v>
      </c>
      <c r="C52" s="1">
        <v>0.19190873993466862</v>
      </c>
      <c r="D52" s="1">
        <v>0.19640730706085366</v>
      </c>
      <c r="E52" s="1">
        <v>1.2869999999999999</v>
      </c>
      <c r="F52" s="7">
        <v>0.39542850827915205</v>
      </c>
      <c r="G52" s="1">
        <v>1.2644510689831849</v>
      </c>
      <c r="H52" s="1">
        <v>0.79085701655830409</v>
      </c>
      <c r="I52" s="1">
        <v>0.4604645166043505</v>
      </c>
      <c r="J52" s="1">
        <v>0.58223485024919652</v>
      </c>
      <c r="K52" s="1">
        <v>0.7362074787968611</v>
      </c>
      <c r="L52" s="1">
        <v>42.938000000000002</v>
      </c>
      <c r="M52" s="1">
        <v>3.2856363821732315</v>
      </c>
      <c r="N52" s="1">
        <v>54.292999999999999</v>
      </c>
      <c r="O52" s="1">
        <v>12.977</v>
      </c>
      <c r="P52" s="7">
        <v>2.9404450645878355</v>
      </c>
      <c r="Q52" s="7">
        <v>4.5</v>
      </c>
      <c r="R52" s="1">
        <v>14.958</v>
      </c>
      <c r="S52" s="1">
        <v>36.069000000000003</v>
      </c>
      <c r="T52" s="1">
        <v>0.49431345992711573</v>
      </c>
      <c r="U52" s="1">
        <v>0.41474720886900573</v>
      </c>
      <c r="V52" s="1">
        <v>1.5638115978983453</v>
      </c>
      <c r="W52" s="1">
        <v>0.55449277773157002</v>
      </c>
      <c r="X52" s="1">
        <v>0.35978263883112921</v>
      </c>
      <c r="Y52" s="1">
        <v>0.86756250835673221</v>
      </c>
      <c r="Z52" s="1">
        <v>0.58223485024919652</v>
      </c>
      <c r="AA52" s="7">
        <v>1.6273485257813589</v>
      </c>
      <c r="AB52" s="3" t="s">
        <v>30</v>
      </c>
    </row>
    <row r="53" spans="1:28" x14ac:dyDescent="0.25">
      <c r="A53" s="1">
        <v>24.431999999999999</v>
      </c>
      <c r="B53" s="1">
        <v>3.3653846153846152E-2</v>
      </c>
      <c r="C53" s="1">
        <v>0.18397795110874898</v>
      </c>
      <c r="D53" s="1">
        <v>0.16218631529053903</v>
      </c>
      <c r="E53" s="1">
        <v>0.76300000000000001</v>
      </c>
      <c r="F53" s="7">
        <v>0.488091037402964</v>
      </c>
      <c r="G53" s="1">
        <v>1.0243990601843485</v>
      </c>
      <c r="H53" s="1">
        <v>0.976182074805928</v>
      </c>
      <c r="I53" s="1">
        <v>1.1467889908256879</v>
      </c>
      <c r="J53" s="1">
        <v>1.1747695644315921</v>
      </c>
      <c r="K53" s="1">
        <v>1.2034328377368992</v>
      </c>
      <c r="L53" s="1">
        <v>22.132000000000001</v>
      </c>
      <c r="M53" s="1">
        <v>4.9067361211836795</v>
      </c>
      <c r="N53" s="1">
        <v>22.672000000000001</v>
      </c>
      <c r="O53" s="1">
        <v>9.7029999999999994</v>
      </c>
      <c r="P53" s="7">
        <v>1.3705309258668379</v>
      </c>
      <c r="Q53" s="7">
        <v>4.625</v>
      </c>
      <c r="R53" s="1">
        <v>10.968</v>
      </c>
      <c r="S53" s="1">
        <v>23.841999999999999</v>
      </c>
      <c r="T53" s="1">
        <v>0.48399173826730929</v>
      </c>
      <c r="U53" s="1">
        <v>0.48926613676806952</v>
      </c>
      <c r="V53" s="1">
        <v>1.4398046989430049</v>
      </c>
      <c r="W53" s="1">
        <v>0.88079859072225486</v>
      </c>
      <c r="X53" s="1">
        <v>0.40697089170371614</v>
      </c>
      <c r="Y53" s="1">
        <v>0.88466447848285923</v>
      </c>
      <c r="Z53" s="1">
        <v>1.1747695644315921</v>
      </c>
      <c r="AA53" s="7">
        <v>0.78161648292065788</v>
      </c>
      <c r="AB53" s="3" t="s">
        <v>30</v>
      </c>
    </row>
    <row r="54" spans="1:28" x14ac:dyDescent="0.25">
      <c r="A54" s="1">
        <v>25.847999999999999</v>
      </c>
      <c r="B54" s="1">
        <v>2.7251833205647367E-2</v>
      </c>
      <c r="C54" s="1">
        <v>0.24680734059100265</v>
      </c>
      <c r="D54" s="1">
        <v>0.17552466239510739</v>
      </c>
      <c r="E54" s="1">
        <v>0.996</v>
      </c>
      <c r="F54" s="7">
        <v>0.44050290029550176</v>
      </c>
      <c r="G54" s="1">
        <v>1.1350663064070314</v>
      </c>
      <c r="H54" s="1">
        <v>0.88100580059100353</v>
      </c>
      <c r="I54" s="1">
        <v>0.93028346284338392</v>
      </c>
      <c r="J54" s="1">
        <v>1.0559334140811827</v>
      </c>
      <c r="K54" s="1">
        <v>1.1985544401328945</v>
      </c>
      <c r="L54" s="1">
        <v>32.198999999999998</v>
      </c>
      <c r="M54" s="1">
        <v>3.0679433758428849</v>
      </c>
      <c r="N54" s="1">
        <v>36.548000000000002</v>
      </c>
      <c r="O54" s="1">
        <v>10.414999999999999</v>
      </c>
      <c r="P54" s="7">
        <v>1.7879997061655759</v>
      </c>
      <c r="Q54" s="7">
        <v>5.3</v>
      </c>
      <c r="R54" s="1">
        <v>11.422000000000001</v>
      </c>
      <c r="S54" s="1">
        <v>25.512</v>
      </c>
      <c r="T54" s="1">
        <v>0.56057547749735226</v>
      </c>
      <c r="U54" s="1">
        <v>0.62167476038021185</v>
      </c>
      <c r="V54" s="1">
        <v>1.2773048108770209</v>
      </c>
      <c r="W54" s="1">
        <v>1.0975227343994982</v>
      </c>
      <c r="X54" s="1">
        <v>0.40823925995609905</v>
      </c>
      <c r="Y54" s="1">
        <v>0.9118368061635439</v>
      </c>
      <c r="Z54" s="1">
        <v>1.0559334140811827</v>
      </c>
      <c r="AA54" s="7">
        <v>1.1305260411814033</v>
      </c>
      <c r="AB54" s="3" t="s">
        <v>30</v>
      </c>
    </row>
    <row r="55" spans="1:28" x14ac:dyDescent="0.25">
      <c r="A55" s="1">
        <v>23.039000000000001</v>
      </c>
      <c r="B55" s="1">
        <v>4.7259020393934113E-2</v>
      </c>
      <c r="C55" s="1">
        <v>0.19563447215420618</v>
      </c>
      <c r="D55" s="1">
        <v>0.33701095609780984</v>
      </c>
      <c r="E55" s="1">
        <v>2.169</v>
      </c>
      <c r="F55" s="7">
        <v>0.45125936900819241</v>
      </c>
      <c r="G55" s="1">
        <v>1.108010236106417</v>
      </c>
      <c r="H55" s="1">
        <v>0.90251873801638471</v>
      </c>
      <c r="I55" s="1">
        <v>1.0240543838242984</v>
      </c>
      <c r="J55" s="1">
        <v>1.1346627396069722</v>
      </c>
      <c r="K55" s="1">
        <v>1.2572179300130752</v>
      </c>
      <c r="L55" s="1">
        <v>41.421999999999997</v>
      </c>
      <c r="M55" s="1">
        <v>5.9445656221188008</v>
      </c>
      <c r="N55" s="1">
        <v>45.896000000000001</v>
      </c>
      <c r="O55" s="1">
        <v>12.688000000000001</v>
      </c>
      <c r="P55" s="7">
        <v>2.547983733705693</v>
      </c>
      <c r="Q55" s="7">
        <v>6.3333333333333339</v>
      </c>
      <c r="R55" s="1">
        <v>14.551</v>
      </c>
      <c r="S55" s="1">
        <v>32.636000000000003</v>
      </c>
      <c r="T55" s="1">
        <v>0.49908871582127101</v>
      </c>
      <c r="U55" s="1">
        <v>0.48870533428548063</v>
      </c>
      <c r="V55" s="1">
        <v>1.4406305693441348</v>
      </c>
      <c r="W55" s="1">
        <v>1.2256403971074885</v>
      </c>
      <c r="X55" s="1">
        <v>0.38877313396249541</v>
      </c>
      <c r="Y55" s="1">
        <v>0.87196756236684769</v>
      </c>
      <c r="Z55" s="1">
        <v>1.1346627396069722</v>
      </c>
      <c r="AA55" s="7">
        <v>2.4032742021148183</v>
      </c>
      <c r="AB55" s="3" t="s">
        <v>30</v>
      </c>
    </row>
    <row r="56" spans="1:28" x14ac:dyDescent="0.25">
      <c r="A56" s="1">
        <v>17.562000000000001</v>
      </c>
      <c r="B56" s="1">
        <v>4.933311010659077E-2</v>
      </c>
      <c r="C56" s="1">
        <v>0.12888185928382939</v>
      </c>
      <c r="D56" s="1">
        <v>0.43670964520604</v>
      </c>
      <c r="E56" s="1">
        <v>1.768</v>
      </c>
      <c r="F56" s="7">
        <v>0.22866789441375077</v>
      </c>
      <c r="G56" s="1">
        <v>2.1865771812080537</v>
      </c>
      <c r="H56" s="1">
        <v>0.45733578882750153</v>
      </c>
      <c r="I56" s="1">
        <v>0.8650036274345666</v>
      </c>
      <c r="J56" s="1">
        <v>1.8913971934106162</v>
      </c>
      <c r="K56" s="1">
        <v>4.135685943712609</v>
      </c>
      <c r="L56" s="1">
        <v>16.39</v>
      </c>
      <c r="M56" s="1">
        <v>1.4457015460470941</v>
      </c>
      <c r="N56" s="1">
        <v>35.838000000000001</v>
      </c>
      <c r="O56" s="1">
        <v>9.7550000000000008</v>
      </c>
      <c r="P56" s="7">
        <v>2.5020383347444111</v>
      </c>
      <c r="Q56" s="7">
        <v>3.0333333333333332</v>
      </c>
      <c r="R56" s="1">
        <v>11.276999999999999</v>
      </c>
      <c r="S56" s="1">
        <v>23.552</v>
      </c>
      <c r="T56" s="1">
        <v>0.40508947140004048</v>
      </c>
      <c r="U56" s="1">
        <v>0.37130708166123672</v>
      </c>
      <c r="V56" s="1">
        <v>1.6527590716639724</v>
      </c>
      <c r="W56" s="1">
        <v>0.9765625</v>
      </c>
      <c r="X56" s="1">
        <v>0.41418987771739135</v>
      </c>
      <c r="Y56" s="1">
        <v>0.86503502704620039</v>
      </c>
      <c r="Z56" s="1">
        <v>1.8913971934106162</v>
      </c>
      <c r="AA56" s="7">
        <v>3.8658684563758388</v>
      </c>
      <c r="AB56" s="3" t="s">
        <v>30</v>
      </c>
    </row>
    <row r="57" spans="1:28" x14ac:dyDescent="0.25">
      <c r="A57" s="1">
        <v>31.071000000000002</v>
      </c>
      <c r="B57" s="1">
        <v>4.4187004899491733E-2</v>
      </c>
      <c r="C57" s="1">
        <v>0.29531471050744601</v>
      </c>
      <c r="D57" s="1">
        <v>0.3693348710447491</v>
      </c>
      <c r="E57" s="1">
        <v>1.93</v>
      </c>
      <c r="F57" s="7">
        <v>0.31259444113741475</v>
      </c>
      <c r="G57" s="1">
        <v>1.5995166074632878</v>
      </c>
      <c r="H57" s="1">
        <v>0.62518888227482938</v>
      </c>
      <c r="I57" s="1">
        <v>1.0760565959979853</v>
      </c>
      <c r="J57" s="1">
        <v>1.7211703958691911</v>
      </c>
      <c r="K57" s="1">
        <v>2.7530406324669325</v>
      </c>
      <c r="L57" s="1">
        <v>27.306999999999999</v>
      </c>
      <c r="M57" s="1">
        <v>1.8180679489652536</v>
      </c>
      <c r="N57" s="1">
        <v>43.677999999999997</v>
      </c>
      <c r="O57" s="1">
        <v>8.6489999999999991</v>
      </c>
      <c r="P57" s="7">
        <v>2.0671765990832172</v>
      </c>
      <c r="Q57" s="7">
        <v>3.2592592592592595</v>
      </c>
      <c r="R57" s="1">
        <v>9.6159999999999997</v>
      </c>
      <c r="S57" s="1">
        <v>25.302</v>
      </c>
      <c r="T57" s="1">
        <v>0.61319358082101361</v>
      </c>
      <c r="U57" s="1">
        <v>0.53601155439540515</v>
      </c>
      <c r="V57" s="1">
        <v>1.3755902532270479</v>
      </c>
      <c r="W57" s="1">
        <v>1.3437672911232315</v>
      </c>
      <c r="X57" s="1">
        <v>0.34183068532131844</v>
      </c>
      <c r="Y57" s="1">
        <v>0.89943843594009976</v>
      </c>
      <c r="Z57" s="1">
        <v>1.7211703958691911</v>
      </c>
      <c r="AA57" s="7">
        <v>3.0870670524041453</v>
      </c>
      <c r="AB57" s="3" t="s">
        <v>30</v>
      </c>
    </row>
    <row r="58" spans="1:28" x14ac:dyDescent="0.25">
      <c r="A58" s="1">
        <v>20.03</v>
      </c>
      <c r="B58" s="1">
        <v>7.027185462006301E-2</v>
      </c>
      <c r="C58" s="1">
        <v>0.16776182660605224</v>
      </c>
      <c r="D58" s="1">
        <v>0.2883118704369485</v>
      </c>
      <c r="E58" s="1">
        <v>0.95899999999999996</v>
      </c>
      <c r="F58" s="7">
        <v>0.40536381622334577</v>
      </c>
      <c r="G58" s="1">
        <v>1.2334598698481563</v>
      </c>
      <c r="H58" s="1">
        <v>0.81072763244669155</v>
      </c>
      <c r="I58" s="1">
        <v>0.95259031288927964</v>
      </c>
      <c r="J58" s="1">
        <v>1.1749819233550254</v>
      </c>
      <c r="K58" s="1">
        <v>1.449293050255426</v>
      </c>
      <c r="L58" s="1">
        <v>11.064</v>
      </c>
      <c r="M58" s="1">
        <v>1.9889740048121047</v>
      </c>
      <c r="N58" s="1">
        <v>13.647</v>
      </c>
      <c r="O58" s="1">
        <v>7.0140000000000002</v>
      </c>
      <c r="P58" s="7">
        <v>1.4370174154111326</v>
      </c>
      <c r="Q58" s="7">
        <v>3.5</v>
      </c>
      <c r="R58" s="1">
        <v>8.1210000000000004</v>
      </c>
      <c r="S58" s="1">
        <v>17.239000000000001</v>
      </c>
      <c r="T58" s="1">
        <v>0.46216987324124587</v>
      </c>
      <c r="U58" s="1">
        <v>0.46784058263278644</v>
      </c>
      <c r="V58" s="1">
        <v>1.4724047839633079</v>
      </c>
      <c r="W58" s="1">
        <v>0.58008005104704452</v>
      </c>
      <c r="X58" s="1">
        <v>0.40686814780439701</v>
      </c>
      <c r="Y58" s="1">
        <v>0.86368673808644258</v>
      </c>
      <c r="Z58" s="1">
        <v>1.1749819233550254</v>
      </c>
      <c r="AA58" s="7">
        <v>1.1828880151843819</v>
      </c>
      <c r="AB58" s="3" t="s">
        <v>30</v>
      </c>
    </row>
    <row r="59" spans="1:28" x14ac:dyDescent="0.25">
      <c r="A59" s="1">
        <v>15.462999999999999</v>
      </c>
      <c r="B59" s="1">
        <v>3.9859372550775912E-3</v>
      </c>
      <c r="C59" s="1">
        <v>0.13685059462257332</v>
      </c>
      <c r="D59" s="1">
        <v>5.7962726362650416E-2</v>
      </c>
      <c r="E59" s="1">
        <v>0.53400000000000003</v>
      </c>
      <c r="F59" s="7">
        <v>0.31677004724903152</v>
      </c>
      <c r="G59" s="1">
        <v>1.5784320656015833</v>
      </c>
      <c r="H59" s="1">
        <v>0.63354009449806303</v>
      </c>
      <c r="I59" s="1">
        <v>1.0076807667330991</v>
      </c>
      <c r="J59" s="1">
        <v>1.5905556341015128</v>
      </c>
      <c r="K59" s="1">
        <v>2.510584014989087</v>
      </c>
      <c r="L59" s="1">
        <v>84.876000000000005</v>
      </c>
      <c r="M59" s="1">
        <v>3.8613038271265876</v>
      </c>
      <c r="N59" s="1">
        <v>133.971</v>
      </c>
      <c r="O59" s="1">
        <v>23.280999999999999</v>
      </c>
      <c r="P59" s="7">
        <v>1.9817733857481341</v>
      </c>
      <c r="Q59" s="7">
        <v>4.7545454545454549</v>
      </c>
      <c r="R59" s="1">
        <v>24.904</v>
      </c>
      <c r="S59" s="1">
        <v>54.308999999999997</v>
      </c>
      <c r="T59" s="1">
        <v>0.41742494989396778</v>
      </c>
      <c r="U59" s="1">
        <v>0.36161892922539712</v>
      </c>
      <c r="V59" s="1">
        <v>1.6747523188818172</v>
      </c>
      <c r="W59" s="1">
        <v>1.9702075162496089</v>
      </c>
      <c r="X59" s="1">
        <v>0.42867664659632843</v>
      </c>
      <c r="Y59" s="1">
        <v>0.93482974622550585</v>
      </c>
      <c r="Z59" s="1">
        <v>1.5905556341015128</v>
      </c>
      <c r="AA59" s="7">
        <v>0.84288272303124556</v>
      </c>
      <c r="AB59" s="3" t="s">
        <v>30</v>
      </c>
    </row>
    <row r="60" spans="1:28" x14ac:dyDescent="0.25">
      <c r="A60" s="1">
        <v>16.097000000000001</v>
      </c>
      <c r="B60" s="1">
        <v>3.7967753414907886E-2</v>
      </c>
      <c r="C60" s="1">
        <v>9.599768308343852E-2</v>
      </c>
      <c r="D60" s="1">
        <v>0.34886044820766665</v>
      </c>
      <c r="E60" s="1">
        <v>1.387</v>
      </c>
      <c r="F60" s="7">
        <v>0.21635049683830174</v>
      </c>
      <c r="G60" s="1">
        <v>2.311064718162839</v>
      </c>
      <c r="H60" s="1">
        <v>0.43270099367660347</v>
      </c>
      <c r="I60" s="1">
        <v>0.73909830007390998</v>
      </c>
      <c r="J60" s="1">
        <v>1.708104004554944</v>
      </c>
      <c r="K60" s="1">
        <v>3.9475388998795884</v>
      </c>
      <c r="L60" s="1">
        <v>15.807</v>
      </c>
      <c r="M60" s="1">
        <v>3.5404939153343675</v>
      </c>
      <c r="N60" s="1">
        <v>36.530999999999999</v>
      </c>
      <c r="O60" s="1">
        <v>11.978999999999999</v>
      </c>
      <c r="P60" s="7">
        <v>1.7223949136941215</v>
      </c>
      <c r="Q60" s="7">
        <v>4.5999999999999996</v>
      </c>
      <c r="R60" s="1">
        <v>12.832000000000001</v>
      </c>
      <c r="S60" s="1">
        <v>25.515000000000001</v>
      </c>
      <c r="T60" s="1">
        <v>0.3496112788580879</v>
      </c>
      <c r="U60" s="1">
        <v>0.30511824097689183</v>
      </c>
      <c r="V60" s="1">
        <v>1.8232326091296964</v>
      </c>
      <c r="W60" s="1">
        <v>0.82304526748971196</v>
      </c>
      <c r="X60" s="1">
        <v>0.46948853615520281</v>
      </c>
      <c r="Y60" s="1">
        <v>0.93352556109725671</v>
      </c>
      <c r="Z60" s="1">
        <v>1.708104004554944</v>
      </c>
      <c r="AA60" s="7">
        <v>3.2054467640918576</v>
      </c>
      <c r="AB60" s="3" t="s">
        <v>30</v>
      </c>
    </row>
    <row r="61" spans="1:28" x14ac:dyDescent="0.25">
      <c r="A61" s="1">
        <v>10.477</v>
      </c>
      <c r="B61" s="1">
        <v>4.8167338322778731E-2</v>
      </c>
      <c r="C61" s="1">
        <v>9.0896221014394984E-2</v>
      </c>
      <c r="D61" s="1">
        <v>0.17773948649511226</v>
      </c>
      <c r="E61" s="1">
        <v>0.502</v>
      </c>
      <c r="F61" s="7">
        <v>0.38270005757052389</v>
      </c>
      <c r="G61" s="1">
        <v>1.3065062053403536</v>
      </c>
      <c r="H61" s="1">
        <v>0.76540011514104778</v>
      </c>
      <c r="I61" s="1">
        <v>0.57570523891767411</v>
      </c>
      <c r="J61" s="1">
        <v>0.75216246709289203</v>
      </c>
      <c r="K61" s="1">
        <v>0.98270493068097287</v>
      </c>
      <c r="L61" s="1">
        <v>7.9770000000000003</v>
      </c>
      <c r="M61" s="1">
        <v>12.899347303332187</v>
      </c>
      <c r="N61" s="1">
        <v>10.422000000000001</v>
      </c>
      <c r="O61" s="1">
        <v>8.2769999999999992</v>
      </c>
      <c r="P61" s="7">
        <v>0.38761651131824237</v>
      </c>
      <c r="Q61" s="7">
        <v>5</v>
      </c>
      <c r="R61" s="1">
        <v>9.3680000000000003</v>
      </c>
      <c r="S61" s="1">
        <v>15.868</v>
      </c>
      <c r="T61" s="1">
        <v>0.34019503679876784</v>
      </c>
      <c r="U61" s="1">
        <v>0.39811182038949167</v>
      </c>
      <c r="V61" s="1">
        <v>1.596149732631936</v>
      </c>
      <c r="W61" s="1">
        <v>0.31509957146458278</v>
      </c>
      <c r="X61" s="1">
        <v>0.5216158306024703</v>
      </c>
      <c r="Y61" s="1">
        <v>0.88353970964987183</v>
      </c>
      <c r="Z61" s="1">
        <v>0.75216246709289203</v>
      </c>
      <c r="AA61" s="7">
        <v>0.65586611508085746</v>
      </c>
      <c r="AB61" s="3" t="s">
        <v>30</v>
      </c>
    </row>
    <row r="62" spans="1:28" x14ac:dyDescent="0.25">
      <c r="A62" s="1">
        <v>26.36</v>
      </c>
      <c r="B62" s="1">
        <v>2.1670229232696986E-2</v>
      </c>
      <c r="C62" s="1">
        <v>0.1922994193881202</v>
      </c>
      <c r="D62" s="1">
        <v>0.21150562204677109</v>
      </c>
      <c r="E62" s="1">
        <v>1.764</v>
      </c>
      <c r="F62" s="7">
        <v>0.42725608707402762</v>
      </c>
      <c r="G62" s="1">
        <v>1.170258341839302</v>
      </c>
      <c r="H62" s="1">
        <v>0.85451217414805525</v>
      </c>
      <c r="I62" s="1">
        <v>0.63880494336748472</v>
      </c>
      <c r="J62" s="1">
        <v>0.74756681378398193</v>
      </c>
      <c r="K62" s="1">
        <v>0.87484629991293295</v>
      </c>
      <c r="L62" s="1">
        <v>69.558999999999997</v>
      </c>
      <c r="M62" s="1">
        <v>3.2112003556682782</v>
      </c>
      <c r="N62" s="1">
        <v>81.402000000000001</v>
      </c>
      <c r="O62" s="1">
        <v>17.798999999999999</v>
      </c>
      <c r="P62" s="7">
        <v>2.2304204548306092</v>
      </c>
      <c r="Q62" s="7">
        <v>6.6428571428571423</v>
      </c>
      <c r="R62" s="1">
        <v>19.018999999999998</v>
      </c>
      <c r="S62" s="1">
        <v>41.689</v>
      </c>
      <c r="T62" s="1">
        <v>0.49481635501928012</v>
      </c>
      <c r="U62" s="1">
        <v>0.50294470275762726</v>
      </c>
      <c r="V62" s="1">
        <v>1.4200905799319601</v>
      </c>
      <c r="W62" s="1">
        <v>1.055434287222049</v>
      </c>
      <c r="X62" s="1">
        <v>0.42694715632421021</v>
      </c>
      <c r="Y62" s="1">
        <v>0.93585362006414641</v>
      </c>
      <c r="Z62" s="1">
        <v>0.74756681378398193</v>
      </c>
      <c r="AA62" s="7">
        <v>2.0643357150045287</v>
      </c>
      <c r="AB62" s="3" t="s">
        <v>30</v>
      </c>
    </row>
    <row r="63" spans="1:28" x14ac:dyDescent="0.25">
      <c r="A63" s="1">
        <v>29.82</v>
      </c>
      <c r="B63" s="1">
        <v>5.3983487403852941E-2</v>
      </c>
      <c r="C63" s="1">
        <v>0.2974836531673869</v>
      </c>
      <c r="D63" s="1">
        <v>0.34747608948319525</v>
      </c>
      <c r="E63" s="1">
        <v>1.53</v>
      </c>
      <c r="F63" s="7">
        <v>0.34203655352480422</v>
      </c>
      <c r="G63" s="1">
        <v>1.4618320610687021</v>
      </c>
      <c r="H63" s="1">
        <v>0.68407310704960844</v>
      </c>
      <c r="I63" s="1">
        <v>1.0232164279161668</v>
      </c>
      <c r="J63" s="1">
        <v>1.4957705797400453</v>
      </c>
      <c r="K63" s="1">
        <v>2.1865653894673178</v>
      </c>
      <c r="L63" s="1">
        <v>19.388000000000002</v>
      </c>
      <c r="M63" s="1">
        <v>1.6175479080525714</v>
      </c>
      <c r="N63" s="1">
        <v>28.341999999999999</v>
      </c>
      <c r="O63" s="1">
        <v>7.2859999999999996</v>
      </c>
      <c r="P63" s="7">
        <v>2.6787722646000645</v>
      </c>
      <c r="Q63" s="7">
        <v>2.9</v>
      </c>
      <c r="R63" s="1">
        <v>8.0730000000000004</v>
      </c>
      <c r="S63" s="1">
        <v>19.797000000000001</v>
      </c>
      <c r="T63" s="1">
        <v>0.61544126537387533</v>
      </c>
      <c r="U63" s="1">
        <v>0.62164738186239787</v>
      </c>
      <c r="V63" s="1">
        <v>1.2773329380183096</v>
      </c>
      <c r="W63" s="1">
        <v>1.0607667828458858</v>
      </c>
      <c r="X63" s="1">
        <v>0.36803556094357726</v>
      </c>
      <c r="Y63" s="1">
        <v>0.90251455468846764</v>
      </c>
      <c r="Z63" s="1">
        <v>1.4957705797400453</v>
      </c>
      <c r="AA63" s="7">
        <v>2.2366030534351142</v>
      </c>
      <c r="AB63" s="3" t="s">
        <v>30</v>
      </c>
    </row>
    <row r="64" spans="1:28" x14ac:dyDescent="0.25">
      <c r="A64" s="1">
        <v>20.225999999999999</v>
      </c>
      <c r="B64" s="1">
        <v>4.9078411628212422E-2</v>
      </c>
      <c r="C64" s="1">
        <v>0.35734415796138413</v>
      </c>
      <c r="D64" s="1">
        <v>0.29813408029691707</v>
      </c>
      <c r="E64" s="1">
        <v>1.121</v>
      </c>
      <c r="F64" s="7">
        <v>0.30948732542358037</v>
      </c>
      <c r="G64" s="1">
        <v>1.6155750459753855</v>
      </c>
      <c r="H64" s="1">
        <v>0.61897465084716086</v>
      </c>
      <c r="I64" s="1">
        <v>1.4009894487982137</v>
      </c>
      <c r="J64" s="1">
        <v>2.2634035931532042</v>
      </c>
      <c r="K64" s="1">
        <v>3.6566983640693405</v>
      </c>
      <c r="L64" s="1">
        <v>14.138</v>
      </c>
      <c r="M64" s="1">
        <v>1.6619876248349235</v>
      </c>
      <c r="N64" s="1">
        <v>22.841000000000001</v>
      </c>
      <c r="O64" s="1">
        <v>5.2359999999999998</v>
      </c>
      <c r="P64" s="7">
        <v>2.1984450417374415</v>
      </c>
      <c r="Q64" s="7">
        <v>3.1</v>
      </c>
      <c r="R64" s="1">
        <v>6.29</v>
      </c>
      <c r="S64" s="1">
        <v>16.972999999999999</v>
      </c>
      <c r="T64" s="1">
        <v>0.67452554658554109</v>
      </c>
      <c r="U64" s="1">
        <v>0.6167094721801597</v>
      </c>
      <c r="V64" s="1">
        <v>1.2824364589833068</v>
      </c>
      <c r="W64" s="1">
        <v>1.4140104872444472</v>
      </c>
      <c r="X64" s="1">
        <v>0.30848995463383022</v>
      </c>
      <c r="Y64" s="1">
        <v>0.83243243243243237</v>
      </c>
      <c r="Z64" s="1">
        <v>2.2634035931532042</v>
      </c>
      <c r="AA64" s="7">
        <v>1.8110596265384071</v>
      </c>
      <c r="AB64" s="3" t="s">
        <v>30</v>
      </c>
    </row>
    <row r="65" spans="1:28" x14ac:dyDescent="0.25">
      <c r="A65" s="1">
        <v>16.236000000000001</v>
      </c>
      <c r="B65" s="1">
        <v>7.8673064195896758E-2</v>
      </c>
      <c r="C65" s="1">
        <v>0.16961269147214694</v>
      </c>
      <c r="D65" s="1">
        <v>0.244586986612888</v>
      </c>
      <c r="E65" s="1">
        <v>0.95099999999999996</v>
      </c>
      <c r="F65" s="7">
        <v>0.62533090668431512</v>
      </c>
      <c r="G65" s="1">
        <v>0.79957666357983859</v>
      </c>
      <c r="H65" s="1">
        <v>1.25066181336863</v>
      </c>
      <c r="I65" s="1">
        <v>0.33090668431502313</v>
      </c>
      <c r="J65" s="1">
        <v>0.26458526260087312</v>
      </c>
      <c r="K65" s="1">
        <v>0.21155620150280158</v>
      </c>
      <c r="L65" s="1">
        <v>15.118</v>
      </c>
      <c r="M65" s="1">
        <v>0.49116198203419303</v>
      </c>
      <c r="N65" s="1">
        <v>12.087999999999999</v>
      </c>
      <c r="O65" s="1">
        <v>7.0170000000000003</v>
      </c>
      <c r="P65" s="7">
        <v>6.1079646017699112</v>
      </c>
      <c r="Q65" s="7">
        <v>3</v>
      </c>
      <c r="R65" s="1">
        <v>9.4410000000000007</v>
      </c>
      <c r="S65" s="1">
        <v>20.256</v>
      </c>
      <c r="T65" s="1">
        <v>0.46471236918259667</v>
      </c>
      <c r="U65" s="1">
        <v>0.46301688444165168</v>
      </c>
      <c r="V65" s="1">
        <v>1.4800546494595062</v>
      </c>
      <c r="W65" s="1">
        <v>0.1481042654028436</v>
      </c>
      <c r="X65" s="1">
        <v>0.34641587677725122</v>
      </c>
      <c r="Y65" s="1">
        <v>0.74324753733714644</v>
      </c>
      <c r="Z65" s="1">
        <v>0.26458526260087312</v>
      </c>
      <c r="AA65" s="7">
        <v>0.76039740706442649</v>
      </c>
      <c r="AB65" s="3" t="s">
        <v>30</v>
      </c>
    </row>
    <row r="66" spans="1:28" x14ac:dyDescent="0.25">
      <c r="A66" s="1">
        <v>16.728000000000002</v>
      </c>
      <c r="B66" s="1">
        <v>5.7876074283310298E-2</v>
      </c>
      <c r="C66" s="1">
        <v>0.20000993992433086</v>
      </c>
      <c r="D66" s="1">
        <v>0.21545726980164057</v>
      </c>
      <c r="E66" s="1">
        <v>0.96299999999999997</v>
      </c>
      <c r="F66" s="7">
        <v>0.60030650880461567</v>
      </c>
      <c r="G66" s="1">
        <v>0.83290784402062368</v>
      </c>
      <c r="H66" s="1">
        <v>1.2006130176092313</v>
      </c>
      <c r="I66" s="1">
        <v>0.48079812488731294</v>
      </c>
      <c r="J66" s="1">
        <v>0.40046052960905038</v>
      </c>
      <c r="K66" s="1">
        <v>0.33354671633203126</v>
      </c>
      <c r="L66" s="1">
        <v>19.977</v>
      </c>
      <c r="M66" s="1">
        <v>1.1441013479933464</v>
      </c>
      <c r="N66" s="1">
        <v>16.638999999999999</v>
      </c>
      <c r="O66" s="1">
        <v>7.8979999999999997</v>
      </c>
      <c r="P66" s="7">
        <v>2.2096064985678865</v>
      </c>
      <c r="Q66" s="7">
        <v>2.25</v>
      </c>
      <c r="R66" s="1">
        <v>9.9939999999999998</v>
      </c>
      <c r="S66" s="1">
        <v>22.094999999999999</v>
      </c>
      <c r="T66" s="1">
        <v>0.50463904412140193</v>
      </c>
      <c r="U66" s="1">
        <v>0.51422373897703499</v>
      </c>
      <c r="V66" s="1">
        <v>1.404430022531179</v>
      </c>
      <c r="W66" s="1">
        <v>0.22629554197782306</v>
      </c>
      <c r="X66" s="1">
        <v>0.35745643810816929</v>
      </c>
      <c r="Y66" s="1">
        <v>0.79027416449869925</v>
      </c>
      <c r="Z66" s="1">
        <v>0.40046052960905038</v>
      </c>
      <c r="AA66" s="7">
        <v>0.80209025379186061</v>
      </c>
      <c r="AB66" s="3" t="s">
        <v>30</v>
      </c>
    </row>
    <row r="67" spans="1:28" x14ac:dyDescent="0.25">
      <c r="A67" s="1">
        <v>16.989999999999998</v>
      </c>
      <c r="B67" s="1">
        <v>2.2718567723437551E-2</v>
      </c>
      <c r="C67" s="1">
        <v>9.6259353803008471E-2</v>
      </c>
      <c r="D67" s="1">
        <v>0.20744136800702084</v>
      </c>
      <c r="E67" s="1">
        <v>2.0760000000000001</v>
      </c>
      <c r="F67" s="7">
        <v>0.54800884229418134</v>
      </c>
      <c r="G67" s="1">
        <v>0.91239403712320155</v>
      </c>
      <c r="H67" s="1">
        <v>1.0960176845883627</v>
      </c>
      <c r="I67" s="1">
        <v>0.31735956839098695</v>
      </c>
      <c r="J67" s="1">
        <v>0.28955697782392936</v>
      </c>
      <c r="K67" s="1">
        <v>0.26419005997396827</v>
      </c>
      <c r="L67" s="1">
        <v>100.15300000000001</v>
      </c>
      <c r="M67" s="1">
        <v>6.9417831453333845</v>
      </c>
      <c r="N67" s="1">
        <v>91.379000000000005</v>
      </c>
      <c r="O67" s="1">
        <v>31.111000000000001</v>
      </c>
      <c r="P67" s="7">
        <v>3.0923499243012009</v>
      </c>
      <c r="Q67" s="7">
        <v>4.8</v>
      </c>
      <c r="R67" s="1">
        <v>32.256</v>
      </c>
      <c r="S67" s="1">
        <v>73.926000000000002</v>
      </c>
      <c r="T67" s="1">
        <v>0.35008744023835459</v>
      </c>
      <c r="U67" s="1">
        <v>0.23029229662013911</v>
      </c>
      <c r="V67" s="1">
        <v>2.0986328195099437</v>
      </c>
      <c r="W67" s="1">
        <v>0.31112193274355437</v>
      </c>
      <c r="X67" s="1">
        <v>0.42083975867759649</v>
      </c>
      <c r="Y67" s="1">
        <v>0.96450272817460314</v>
      </c>
      <c r="Z67" s="1">
        <v>0.28955697782392936</v>
      </c>
      <c r="AA67" s="7">
        <v>1.8941300210677665</v>
      </c>
      <c r="AB67" s="3" t="s">
        <v>30</v>
      </c>
    </row>
    <row r="68" spans="1:28" x14ac:dyDescent="0.25">
      <c r="A68" s="1">
        <v>10.845000000000001</v>
      </c>
      <c r="B68" s="1">
        <v>4.2164362306184484E-3</v>
      </c>
      <c r="C68" s="1">
        <v>0.11531498905738885</v>
      </c>
      <c r="D68" s="1">
        <v>9.9128080888205516E-2</v>
      </c>
      <c r="E68" s="1">
        <v>2.25</v>
      </c>
      <c r="F68" s="7">
        <v>0.48273041418521595</v>
      </c>
      <c r="G68" s="1">
        <v>1.035774803715098</v>
      </c>
      <c r="H68" s="1">
        <v>0.9654608283704319</v>
      </c>
      <c r="I68" s="1">
        <v>0.2323724855985278</v>
      </c>
      <c r="J68" s="1">
        <v>0.24068556565960458</v>
      </c>
      <c r="K68" s="1">
        <v>0.24929604452813428</v>
      </c>
      <c r="L68" s="1">
        <v>515.19500000000005</v>
      </c>
      <c r="M68" s="1">
        <v>1.4566991333804986</v>
      </c>
      <c r="N68" s="1">
        <v>533.62599999999998</v>
      </c>
      <c r="O68" s="1">
        <v>63.23</v>
      </c>
      <c r="P68" s="7">
        <v>2.4457758186835488</v>
      </c>
      <c r="Q68" s="7">
        <v>3.206168831168831</v>
      </c>
      <c r="R68" s="1">
        <v>66.840999999999994</v>
      </c>
      <c r="S68" s="1">
        <v>155.26499999999999</v>
      </c>
      <c r="T68" s="1">
        <v>0.3831756831644853</v>
      </c>
      <c r="U68" s="1">
        <v>0.26855569610430996</v>
      </c>
      <c r="V68" s="1">
        <v>1.9433856054286061</v>
      </c>
      <c r="W68" s="1">
        <v>0.59253534280101772</v>
      </c>
      <c r="X68" s="1">
        <v>0.4072392361446559</v>
      </c>
      <c r="Y68" s="1">
        <v>0.94597627204859291</v>
      </c>
      <c r="Z68" s="1">
        <v>0.24068556565960458</v>
      </c>
      <c r="AA68" s="7">
        <v>2.3304933083589705</v>
      </c>
      <c r="AB68" s="3" t="s">
        <v>30</v>
      </c>
    </row>
    <row r="69" spans="1:28" x14ac:dyDescent="0.25">
      <c r="A69" s="1">
        <v>18.809000000000001</v>
      </c>
      <c r="B69" s="1">
        <v>2.5207391319827681E-2</v>
      </c>
      <c r="C69" s="1">
        <v>7.9237804544969162E-2</v>
      </c>
      <c r="D69" s="1">
        <v>0.19269874417152869</v>
      </c>
      <c r="E69" s="1">
        <v>2.1240000000000001</v>
      </c>
      <c r="F69" s="7">
        <v>0.72093257853574011</v>
      </c>
      <c r="G69" s="1">
        <v>0.69354613022972511</v>
      </c>
      <c r="H69" s="1">
        <v>1.4418651570714804</v>
      </c>
      <c r="I69" s="1">
        <v>0.42724392067504546</v>
      </c>
      <c r="J69" s="1">
        <v>0.29631336784835344</v>
      </c>
      <c r="K69" s="1">
        <v>0.20550698960656258</v>
      </c>
      <c r="L69" s="1">
        <v>121.49299999999999</v>
      </c>
      <c r="M69" s="1">
        <v>4.7952101735799397</v>
      </c>
      <c r="N69" s="1">
        <v>84.260999999999996</v>
      </c>
      <c r="O69" s="1">
        <v>36.109000000000002</v>
      </c>
      <c r="P69" s="7">
        <v>1.6970739719039969</v>
      </c>
      <c r="Q69" s="7">
        <v>5.5</v>
      </c>
      <c r="R69" s="1">
        <v>39.156999999999996</v>
      </c>
      <c r="S69" s="1">
        <v>82.337000000000003</v>
      </c>
      <c r="T69" s="1">
        <v>0.31762982571643106</v>
      </c>
      <c r="U69" s="1">
        <v>0.225201377074213</v>
      </c>
      <c r="V69" s="1">
        <v>2.122221181414131</v>
      </c>
      <c r="W69" s="1">
        <v>0.34006582702794613</v>
      </c>
      <c r="X69" s="1">
        <v>0.43855131957686094</v>
      </c>
      <c r="Y69" s="1">
        <v>0.92215951170927302</v>
      </c>
      <c r="Z69" s="1">
        <v>0.29631336784835344</v>
      </c>
      <c r="AA69" s="7">
        <v>1.4730919806079361</v>
      </c>
      <c r="AB69" s="3" t="s">
        <v>30</v>
      </c>
    </row>
    <row r="70" spans="1:28" x14ac:dyDescent="0.25">
      <c r="A70" s="1">
        <v>15.25</v>
      </c>
      <c r="B70" s="1">
        <v>7.4090789424197973E-2</v>
      </c>
      <c r="C70" s="1">
        <v>6.1792047151412489E-2</v>
      </c>
      <c r="D70" s="1">
        <v>0.36336598386033425</v>
      </c>
      <c r="E70" s="1">
        <v>1.97</v>
      </c>
      <c r="F70" s="7">
        <v>0.55272857196585057</v>
      </c>
      <c r="G70" s="1">
        <v>0.90460313680127913</v>
      </c>
      <c r="H70" s="1">
        <v>1.1054571439317011</v>
      </c>
      <c r="I70" s="1">
        <v>0.2256572266726842</v>
      </c>
      <c r="J70" s="1">
        <v>0.2041302350899874</v>
      </c>
      <c r="K70" s="1">
        <v>0.18465685097838513</v>
      </c>
      <c r="L70" s="1">
        <v>29.393000000000001</v>
      </c>
      <c r="M70" s="1">
        <v>4.8223125230882893</v>
      </c>
      <c r="N70" s="1">
        <v>26.588999999999999</v>
      </c>
      <c r="O70" s="1">
        <v>19.399999999999999</v>
      </c>
      <c r="P70" s="7">
        <v>1.0368469434656045</v>
      </c>
      <c r="Q70" s="7">
        <v>5</v>
      </c>
      <c r="R70" s="1">
        <v>21.81</v>
      </c>
      <c r="S70" s="1">
        <v>40.853999999999999</v>
      </c>
      <c r="T70" s="1">
        <v>0.28049256315153553</v>
      </c>
      <c r="U70" s="1">
        <v>0.22130162837432851</v>
      </c>
      <c r="V70" s="1">
        <v>2.1408382762971625</v>
      </c>
      <c r="W70" s="1">
        <v>0.12238703676506585</v>
      </c>
      <c r="X70" s="1">
        <v>0.47486170264845545</v>
      </c>
      <c r="Y70" s="1">
        <v>0.88950022925263639</v>
      </c>
      <c r="Z70" s="1">
        <v>0.2041302350899874</v>
      </c>
      <c r="AA70" s="7">
        <v>1.7820681794985198</v>
      </c>
      <c r="AB70" s="3" t="s">
        <v>30</v>
      </c>
    </row>
    <row r="71" spans="1:28" x14ac:dyDescent="0.25">
      <c r="A71" s="1">
        <v>24.74</v>
      </c>
      <c r="B71" s="1">
        <v>9.2688338826773537E-3</v>
      </c>
      <c r="C71" s="1">
        <v>0.11352506882805025</v>
      </c>
      <c r="D71" s="1">
        <v>0.14517224723163463</v>
      </c>
      <c r="E71" s="1">
        <v>3.4420000000000002</v>
      </c>
      <c r="F71" s="7">
        <v>0.7569004610181177</v>
      </c>
      <c r="G71" s="1">
        <v>0.66058884325085865</v>
      </c>
      <c r="H71" s="1">
        <v>1.5138009220362354</v>
      </c>
      <c r="I71" s="1">
        <v>0.35545789439669107</v>
      </c>
      <c r="J71" s="1">
        <v>0.23481151928389601</v>
      </c>
      <c r="K71" s="1">
        <v>0.15511386990572557</v>
      </c>
      <c r="L71" s="1">
        <v>562.15300000000002</v>
      </c>
      <c r="M71" s="1">
        <v>2.5766312147488155</v>
      </c>
      <c r="N71" s="1">
        <v>371.35199999999998</v>
      </c>
      <c r="O71" s="1">
        <v>66.906000000000006</v>
      </c>
      <c r="P71" s="7">
        <v>1.9337381739731785</v>
      </c>
      <c r="Q71" s="7">
        <v>3.4972222222222222</v>
      </c>
      <c r="R71" s="1">
        <v>70.369</v>
      </c>
      <c r="S71" s="1">
        <v>148.11199999999999</v>
      </c>
      <c r="T71" s="1">
        <v>0.38019022469108105</v>
      </c>
      <c r="U71" s="1">
        <v>0.32202078467364992</v>
      </c>
      <c r="V71" s="1">
        <v>1.7747378587066263</v>
      </c>
      <c r="W71" s="1">
        <v>0.71567462460840447</v>
      </c>
      <c r="X71" s="1">
        <v>0.45172572107594261</v>
      </c>
      <c r="Y71" s="1">
        <v>0.95078798902926009</v>
      </c>
      <c r="Z71" s="1">
        <v>0.23481151928389601</v>
      </c>
      <c r="AA71" s="7">
        <v>2.2737467984694555</v>
      </c>
      <c r="AB71" s="3" t="s">
        <v>30</v>
      </c>
    </row>
    <row r="72" spans="1:28" x14ac:dyDescent="0.25">
      <c r="A72" s="1">
        <v>25.196000000000002</v>
      </c>
      <c r="B72" s="1">
        <v>6.7980848035198216E-2</v>
      </c>
      <c r="C72" s="1">
        <v>0.19497751119647846</v>
      </c>
      <c r="D72" s="1">
        <v>0.28530319961546396</v>
      </c>
      <c r="E72" s="1">
        <v>1.5760000000000001</v>
      </c>
      <c r="F72" s="7">
        <v>0.65811154725445364</v>
      </c>
      <c r="G72" s="1">
        <v>0.759749623123812</v>
      </c>
      <c r="H72" s="1">
        <v>1.3162230945089075</v>
      </c>
      <c r="I72" s="1">
        <v>0.38821550273907607</v>
      </c>
      <c r="J72" s="1">
        <v>0.29494658189683426</v>
      </c>
      <c r="K72" s="1">
        <v>0.22408555443777639</v>
      </c>
      <c r="L72" s="1">
        <v>30.513999999999999</v>
      </c>
      <c r="M72" s="1">
        <v>4.6504774897680763</v>
      </c>
      <c r="N72" s="1">
        <v>23.183</v>
      </c>
      <c r="O72" s="1">
        <v>10.146000000000001</v>
      </c>
      <c r="P72" s="7">
        <v>1.7202534616287257</v>
      </c>
      <c r="Q72" s="7">
        <v>8</v>
      </c>
      <c r="R72" s="1">
        <v>12.51</v>
      </c>
      <c r="S72" s="1">
        <v>32.567</v>
      </c>
      <c r="T72" s="1">
        <v>0.49825001514239758</v>
      </c>
      <c r="U72" s="1">
        <v>0.36153762237983877</v>
      </c>
      <c r="V72" s="1">
        <v>1.6749406273243674</v>
      </c>
      <c r="W72" s="1">
        <v>0.24564743451960575</v>
      </c>
      <c r="X72" s="1">
        <v>0.31154235882949</v>
      </c>
      <c r="Y72" s="1">
        <v>0.81103117505995215</v>
      </c>
      <c r="Z72" s="1">
        <v>0.29494658189683426</v>
      </c>
      <c r="AA72" s="7">
        <v>1.1973654060431278</v>
      </c>
      <c r="AB72" s="3" t="s">
        <v>30</v>
      </c>
    </row>
    <row r="73" spans="1:28" x14ac:dyDescent="0.25">
      <c r="A73" s="1">
        <v>25.22</v>
      </c>
      <c r="B73" s="1">
        <v>7.1111266571058804E-2</v>
      </c>
      <c r="C73" s="1">
        <v>0.18214511537645936</v>
      </c>
      <c r="D73" s="1">
        <v>0.30070871865689691</v>
      </c>
      <c r="E73" s="1">
        <v>2.0329999999999999</v>
      </c>
      <c r="F73" s="7">
        <v>0.79938088075833369</v>
      </c>
      <c r="G73" s="1">
        <v>0.62548406152230507</v>
      </c>
      <c r="H73" s="1">
        <v>1.5987617615166674</v>
      </c>
      <c r="I73" s="1">
        <v>0.31480639406764843</v>
      </c>
      <c r="J73" s="1">
        <v>0.19690638195462401</v>
      </c>
      <c r="K73" s="1">
        <v>0.12316180352464054</v>
      </c>
      <c r="L73" s="1">
        <v>45.707000000000001</v>
      </c>
      <c r="M73" s="1">
        <v>1.1844116006692693</v>
      </c>
      <c r="N73" s="1">
        <v>28.588999999999999</v>
      </c>
      <c r="O73" s="1">
        <v>13.976000000000001</v>
      </c>
      <c r="P73" s="7">
        <v>2.1588939436297556</v>
      </c>
      <c r="Q73" s="7">
        <v>2.5</v>
      </c>
      <c r="R73" s="1">
        <v>15.840999999999999</v>
      </c>
      <c r="S73" s="1">
        <v>38.140999999999998</v>
      </c>
      <c r="T73" s="1">
        <v>0.48157487868207655</v>
      </c>
      <c r="U73" s="1">
        <v>0.39482844217445595</v>
      </c>
      <c r="V73" s="1">
        <v>1.6027727519916171</v>
      </c>
      <c r="W73" s="1">
        <v>0.15731103012506228</v>
      </c>
      <c r="X73" s="1">
        <v>0.36642982617131176</v>
      </c>
      <c r="Y73" s="1">
        <v>0.88226753361530219</v>
      </c>
      <c r="Z73" s="1">
        <v>0.19690638195462401</v>
      </c>
      <c r="AA73" s="7">
        <v>1.2716090970748462</v>
      </c>
      <c r="AB73" s="3" t="s">
        <v>30</v>
      </c>
    </row>
    <row r="74" spans="1:28" x14ac:dyDescent="0.25">
      <c r="A74" s="1">
        <v>17.085999999999999</v>
      </c>
      <c r="B74" s="1">
        <v>0.11032725847540661</v>
      </c>
      <c r="C74" s="1">
        <v>0.27654475683295476</v>
      </c>
      <c r="D74" s="1">
        <v>0.18948604562389373</v>
      </c>
      <c r="E74" s="1">
        <v>0.56299999999999994</v>
      </c>
      <c r="F74" s="7">
        <v>0.86498138349990195</v>
      </c>
      <c r="G74" s="1">
        <v>0.57804712279111914</v>
      </c>
      <c r="H74" s="1">
        <v>1.7299627669998041</v>
      </c>
      <c r="I74" s="1">
        <v>0.7838526357044876</v>
      </c>
      <c r="J74" s="1">
        <v>0.45310376076121434</v>
      </c>
      <c r="K74" s="1">
        <v>0.26191532523385552</v>
      </c>
      <c r="L74" s="1">
        <v>8.8279999999999994</v>
      </c>
      <c r="M74" s="1">
        <v>1.760808709175739</v>
      </c>
      <c r="N74" s="1">
        <v>5.1029999999999998</v>
      </c>
      <c r="O74" s="1">
        <v>3.2839999999999998</v>
      </c>
      <c r="P74" s="7">
        <v>1.7037625861155272</v>
      </c>
      <c r="Q74" s="7">
        <v>3</v>
      </c>
      <c r="R74" s="1">
        <v>5.65</v>
      </c>
      <c r="S74" s="1">
        <v>14.635</v>
      </c>
      <c r="T74" s="1">
        <v>0.59338665327835582</v>
      </c>
      <c r="U74" s="1">
        <v>0.51794868521361914</v>
      </c>
      <c r="V74" s="1">
        <v>1.3993707703307019</v>
      </c>
      <c r="W74" s="1">
        <v>0.20498804236419543</v>
      </c>
      <c r="X74" s="1">
        <v>0.22439357704133925</v>
      </c>
      <c r="Y74" s="1">
        <v>0.58123893805309723</v>
      </c>
      <c r="Z74" s="1">
        <v>0.45310376076121434</v>
      </c>
      <c r="AA74" s="7">
        <v>0.32544053013140006</v>
      </c>
      <c r="AB74" s="3" t="s">
        <v>30</v>
      </c>
    </row>
    <row r="75" spans="1:28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7" spans="1:28" x14ac:dyDescent="0.25">
      <c r="P77" s="9"/>
      <c r="Q7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4"/>
  <sheetViews>
    <sheetView workbookViewId="0">
      <selection activeCell="A2" sqref="A2"/>
    </sheetView>
  </sheetViews>
  <sheetFormatPr baseColWidth="10" defaultRowHeight="15" x14ac:dyDescent="0.25"/>
  <sheetData>
    <row r="1" spans="1:29" ht="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</row>
    <row r="2" spans="1:29" x14ac:dyDescent="0.25">
      <c r="A2">
        <f>LN('Tabla R'!A2)</f>
        <v>0.69314718055994529</v>
      </c>
      <c r="B2">
        <f>LN('Tabla R'!B2)</f>
        <v>1.0986122886681098</v>
      </c>
      <c r="C2">
        <f>LN('Tabla R'!C2)</f>
        <v>1.6058314168399888</v>
      </c>
      <c r="D2">
        <f>LN('Tabla R'!D2)</f>
        <v>1.3982229319851645</v>
      </c>
      <c r="E2">
        <f>LN('Tabla R'!E2)</f>
        <v>-9.7226256267144776E-2</v>
      </c>
      <c r="F2">
        <f>LN('Tabla R'!F2)</f>
        <v>0.69314718055994529</v>
      </c>
      <c r="G2">
        <f>LN('Tabla R'!G2)</f>
        <v>0.79037343682709005</v>
      </c>
      <c r="H2">
        <f>LN('Tabla R'!H2)</f>
        <v>1.7756300872981714</v>
      </c>
      <c r="I2">
        <f>LN('Tabla R'!I2)</f>
        <v>1.6356902835781661</v>
      </c>
      <c r="J2">
        <f>LN('Tabla R'!J2)</f>
        <v>2.5220418564502602</v>
      </c>
      <c r="K2">
        <f>LN('Tabla R'!K2)</f>
        <v>-1.9155698910181767</v>
      </c>
      <c r="L2">
        <f>LN('Tabla R'!L2)</f>
        <v>-0.83700270787384301</v>
      </c>
      <c r="M2">
        <f>LN('Tabla R'!M2)</f>
        <v>-0.87736918235306371</v>
      </c>
      <c r="N2">
        <f>LN('Tabla R'!N2)</f>
        <v>0.44576772453918245</v>
      </c>
      <c r="O2">
        <f>LN('Tabla R'!O2)</f>
        <v>-1.8288946758903148</v>
      </c>
      <c r="P2">
        <f>LN('Tabla R'!P2)</f>
        <v>-1.1238189244650958</v>
      </c>
      <c r="Q2">
        <f>LN('Tabla R'!Q2)</f>
        <v>-0.37740715531300684</v>
      </c>
      <c r="R2">
        <f>LN('Tabla R'!R2)</f>
        <v>-0.53707799491005637</v>
      </c>
      <c r="S2">
        <f>LN('Tabla R'!S2)</f>
        <v>-2.9858866738177385E-2</v>
      </c>
      <c r="T2">
        <f>LN('Tabla R'!T2)</f>
        <v>2.9858866738177406E-2</v>
      </c>
      <c r="U2">
        <f>LN('Tabla R'!U2)</f>
        <v>-0.50721912817187909</v>
      </c>
      <c r="V2">
        <f>LN('Tabla R'!V2)</f>
        <v>-0.56693686164823376</v>
      </c>
      <c r="W2">
        <f>LN('Tabla R'!W2)</f>
        <v>-0.66328831382176789</v>
      </c>
      <c r="X2">
        <f>LN('Tabla R'!X2)</f>
        <v>0.27687387373517752</v>
      </c>
      <c r="Y2">
        <f>LN('Tabla R'!Y2)</f>
        <v>3.1912990570979662</v>
      </c>
      <c r="Z2">
        <f>LN('Tabla R'!Z2)</f>
        <v>-1.4987562135629937</v>
      </c>
      <c r="AA2">
        <f>LN('Tabla R'!AA2)</f>
        <v>0.24701500699700008</v>
      </c>
      <c r="AB2">
        <f>LN('Tabla R'!AB2)</f>
        <v>-0.5409712680539055</v>
      </c>
      <c r="AC2" s="3" t="s">
        <v>29</v>
      </c>
    </row>
    <row r="3" spans="1:29" x14ac:dyDescent="0.25">
      <c r="A3">
        <f>LN('Tabla R'!A3)</f>
        <v>0.69314718055994529</v>
      </c>
      <c r="B3">
        <f>LN('Tabla R'!B3)</f>
        <v>1.0986122886681098</v>
      </c>
      <c r="C3">
        <f>LN('Tabla R'!C3)</f>
        <v>1.8824072819191426</v>
      </c>
      <c r="D3">
        <f>LN('Tabla R'!D3)</f>
        <v>1.7912593441863727</v>
      </c>
      <c r="E3">
        <f>LN('Tabla R'!E3)</f>
        <v>-0.6316449808021517</v>
      </c>
      <c r="F3">
        <f>LN('Tabla R'!F3)</f>
        <v>0.69314718055994529</v>
      </c>
      <c r="G3">
        <f>LN('Tabla R'!G3)</f>
        <v>1.324792161362097</v>
      </c>
      <c r="H3">
        <f>LN('Tabla R'!H3)</f>
        <v>2.1928818279020823</v>
      </c>
      <c r="I3">
        <f>LN('Tabla R'!I3)</f>
        <v>2.6077140790495474</v>
      </c>
      <c r="J3">
        <f>LN('Tabla R'!J3)</f>
        <v>2.9186352231690238</v>
      </c>
      <c r="K3">
        <f>LN('Tabla R'!K3)</f>
        <v>-1.7780495767546176</v>
      </c>
      <c r="L3">
        <f>LN('Tabla R'!L3)</f>
        <v>-0.76824255074206349</v>
      </c>
      <c r="M3">
        <f>LN('Tabla R'!M3)</f>
        <v>-0.69853212031920997</v>
      </c>
      <c r="N3">
        <f>LN('Tabla R'!N3)</f>
        <v>0.35634919352225569</v>
      </c>
      <c r="O3">
        <f>LN('Tabla R'!O3)</f>
        <v>-2.2254880426090788</v>
      </c>
      <c r="P3">
        <f>LN('Tabla R'!P3)</f>
        <v>-1.1273758789826513</v>
      </c>
      <c r="Q3">
        <f>LN('Tabla R'!Q3)</f>
        <v>-0.40162248371570974</v>
      </c>
      <c r="R3">
        <f>LN('Tabla R'!R3)</f>
        <v>-1.5091017903814377</v>
      </c>
      <c r="S3">
        <f>LN('Tabla R'!S3)</f>
        <v>-0.72530679713040469</v>
      </c>
      <c r="T3">
        <f>LN('Tabla R'!T3)</f>
        <v>0.72530679713040469</v>
      </c>
      <c r="U3">
        <f>LN('Tabla R'!U3)</f>
        <v>-0.78379499325103286</v>
      </c>
      <c r="V3">
        <f>LN('Tabla R'!V3)</f>
        <v>-2.2344085875118425</v>
      </c>
      <c r="W3">
        <f>LN('Tabla R'!W3)</f>
        <v>3.2159616570459335E-2</v>
      </c>
      <c r="X3">
        <f>LN('Tabla R'!X3)</f>
        <v>0.67701779863006162</v>
      </c>
      <c r="Y3">
        <f>LN('Tabla R'!Y3)</f>
        <v>3.3357695763396999</v>
      </c>
      <c r="Z3">
        <f>LN('Tabla R'!Z3)</f>
        <v>-1.5158640292720207</v>
      </c>
      <c r="AA3">
        <f>LN('Tabla R'!AA3)</f>
        <v>-4.8288998500343072E-2</v>
      </c>
      <c r="AB3">
        <f>LN('Tabla R'!AB3)</f>
        <v>-0.62683924089471188</v>
      </c>
      <c r="AC3" s="3" t="s">
        <v>29</v>
      </c>
    </row>
    <row r="4" spans="1:29" x14ac:dyDescent="0.25">
      <c r="A4">
        <f>LN('Tabla R'!A4)</f>
        <v>1.0986122886681098</v>
      </c>
      <c r="B4">
        <f>LN('Tabla R'!B4)</f>
        <v>2.4849066497880004</v>
      </c>
      <c r="C4">
        <f>LN('Tabla R'!C4)</f>
        <v>3.4611315691051923</v>
      </c>
      <c r="D4">
        <f>LN('Tabla R'!D4)</f>
        <v>2.8968507239938739</v>
      </c>
      <c r="E4">
        <f>LN('Tabla R'!E4)</f>
        <v>0.40317747563568607</v>
      </c>
      <c r="F4">
        <f>LN('Tabla R'!F4)</f>
        <v>1.1786549963416462</v>
      </c>
      <c r="G4">
        <f>LN('Tabla R'!G4)</f>
        <v>0.74159843429274641</v>
      </c>
      <c r="H4">
        <f>LN('Tabla R'!H4)</f>
        <v>3.026115978188431</v>
      </c>
      <c r="I4">
        <f>LN('Tabla R'!I4)</f>
        <v>4.0707893026005637</v>
      </c>
      <c r="J4">
        <f>LN('Tabla R'!J4)</f>
        <v>3.8616345646949179</v>
      </c>
      <c r="K4">
        <f>LN('Tabla R'!K4)</f>
        <v>-1.9814426537762986</v>
      </c>
      <c r="L4">
        <f>LN('Tabla R'!L4)</f>
        <v>-0.86993908925290397</v>
      </c>
      <c r="M4">
        <f>LN('Tabla R'!M4)</f>
        <v>-1.1214555798199817</v>
      </c>
      <c r="N4">
        <f>LN('Tabla R'!N4)</f>
        <v>0.56781092327264149</v>
      </c>
      <c r="O4">
        <f>LN('Tabla R'!O4)</f>
        <v>-1.6644099873586988</v>
      </c>
      <c r="P4">
        <f>LN('Tabla R'!P4)</f>
        <v>-0.96478384070104417</v>
      </c>
      <c r="Q4">
        <f>LN('Tabla R'!Q4)</f>
        <v>-0.12926525419455731</v>
      </c>
      <c r="R4">
        <f>LN('Tabla R'!R4)</f>
        <v>-1.5858826528125634</v>
      </c>
      <c r="S4">
        <f>LN('Tabla R'!S4)</f>
        <v>-0.60965773349537122</v>
      </c>
      <c r="T4">
        <f>LN('Tabla R'!T4)</f>
        <v>0.60965773349537111</v>
      </c>
      <c r="U4">
        <f>LN('Tabla R'!U4)</f>
        <v>-0.97622491931719224</v>
      </c>
      <c r="V4">
        <f>LN('Tabla R'!V4)</f>
        <v>-2.1955403863079344</v>
      </c>
      <c r="W4">
        <f>LN('Tabla R'!W4)</f>
        <v>-8.3489447064574063E-2</v>
      </c>
      <c r="X4">
        <f>LN('Tabla R'!X4)</f>
        <v>0.90987016407123233</v>
      </c>
      <c r="Y4">
        <f>LN('Tabla R'!Y4)</f>
        <v>3.3624565533457247</v>
      </c>
      <c r="Z4">
        <f>LN('Tabla R'!Z4)</f>
        <v>-2.1162458141171987</v>
      </c>
      <c r="AA4">
        <f>LN('Tabla R'!AA4)</f>
        <v>0.30021243057586122</v>
      </c>
      <c r="AB4">
        <f>LN('Tabla R'!AB4)</f>
        <v>-1.1255244872290495</v>
      </c>
      <c r="AC4" s="3" t="s">
        <v>29</v>
      </c>
    </row>
    <row r="5" spans="1:29" x14ac:dyDescent="0.25">
      <c r="A5">
        <f>LN('Tabla R'!A5)</f>
        <v>1.0986122886681098</v>
      </c>
      <c r="B5">
        <f>LN('Tabla R'!B5)</f>
        <v>3.4339872044851463</v>
      </c>
      <c r="C5">
        <f>LN('Tabla R'!C5)</f>
        <v>3.2755963650777042</v>
      </c>
      <c r="D5">
        <f>LN('Tabla R'!D5)</f>
        <v>1.8167772322033429</v>
      </c>
      <c r="E5">
        <f>LN('Tabla R'!E5)</f>
        <v>0.71801412952972155</v>
      </c>
      <c r="F5">
        <f>LN('Tabla R'!F5)</f>
        <v>1.6094379124341003</v>
      </c>
      <c r="G5">
        <f>LN('Tabla R'!G5)</f>
        <v>1.0871501711856428</v>
      </c>
      <c r="H5">
        <f>LN('Tabla R'!H5)</f>
        <v>1.9739421274871658</v>
      </c>
      <c r="I5">
        <f>LN('Tabla R'!I5)</f>
        <v>2.4898941912990393</v>
      </c>
      <c r="J5">
        <f>LN('Tabla R'!J5)</f>
        <v>2.8376154054568539</v>
      </c>
      <c r="K5">
        <f>LN('Tabla R'!K5)</f>
        <v>-1.4579900636752923</v>
      </c>
      <c r="L5">
        <f>LN('Tabla R'!L5)</f>
        <v>-0.60821279420240071</v>
      </c>
      <c r="M5">
        <f>LN('Tabla R'!M5)</f>
        <v>-0.65431237264537723</v>
      </c>
      <c r="N5">
        <f>LN('Tabla R'!N5)</f>
        <v>0.33423931968533932</v>
      </c>
      <c r="O5">
        <f>LN('Tabla R'!O5)</f>
        <v>0.38126041941134703</v>
      </c>
      <c r="P5">
        <f>LN('Tabla R'!P5)</f>
        <v>-1.0208381732535108</v>
      </c>
      <c r="Q5">
        <f>LN('Tabla R'!Q5)</f>
        <v>-0.15716489528382302</v>
      </c>
      <c r="R5">
        <f>LN('Tabla R'!R5)</f>
        <v>0.94409301318610683</v>
      </c>
      <c r="S5">
        <f>LN('Tabla R'!S5)</f>
        <v>0.78570217377866514</v>
      </c>
      <c r="T5">
        <f>LN('Tabla R'!T5)</f>
        <v>-0.78570217377866514</v>
      </c>
      <c r="U5">
        <f>LN('Tabla R'!U5)</f>
        <v>0.15839083940744178</v>
      </c>
      <c r="V5">
        <f>LN('Tabla R'!V5)</f>
        <v>1.7297951869647719</v>
      </c>
      <c r="W5">
        <f>LN('Tabla R'!W5)</f>
        <v>-1.4788493543386103</v>
      </c>
      <c r="X5">
        <f>LN('Tabla R'!X5)</f>
        <v>-0.10203272556515161</v>
      </c>
      <c r="Y5">
        <f>LN('Tabla R'!Y5)</f>
        <v>3.0286349932296988</v>
      </c>
      <c r="Z5">
        <f>LN('Tabla R'!Z5)</f>
        <v>-2.0759748530523177</v>
      </c>
      <c r="AA5">
        <f>LN('Tabla R'!AA5)</f>
        <v>0.6836694482135135</v>
      </c>
      <c r="AB5">
        <f>LN('Tabla R'!AB5)</f>
        <v>-1.3469798212146713</v>
      </c>
      <c r="AC5" s="3" t="s">
        <v>29</v>
      </c>
    </row>
    <row r="6" spans="1:29" x14ac:dyDescent="0.25">
      <c r="A6">
        <f>LN('Tabla R'!A6)</f>
        <v>0.69314718055994529</v>
      </c>
      <c r="B6">
        <f>LN('Tabla R'!B6)</f>
        <v>1.3862943611198906</v>
      </c>
      <c r="C6">
        <f>LN('Tabla R'!C6)</f>
        <v>2.3424786566557225</v>
      </c>
      <c r="D6">
        <f>LN('Tabla R'!D6)</f>
        <v>1.9947003132247452</v>
      </c>
      <c r="E6">
        <f>LN('Tabla R'!E6)</f>
        <v>1.6347910554831455</v>
      </c>
      <c r="F6">
        <f>LN('Tabla R'!F6)</f>
        <v>1.0986122886681098</v>
      </c>
      <c r="G6">
        <f>LN('Tabla R'!G6)</f>
        <v>-0.53617876681503585</v>
      </c>
      <c r="H6">
        <f>LN('Tabla R'!H6)</f>
        <v>2.253709925211909</v>
      </c>
      <c r="I6">
        <f>LN('Tabla R'!I6)</f>
        <v>2.3700568081090583</v>
      </c>
      <c r="J6">
        <f>LN('Tabla R'!J6)</f>
        <v>3.0396534606119192</v>
      </c>
      <c r="K6">
        <f>LN('Tabla R'!K6)</f>
        <v>-2.1373630423147594</v>
      </c>
      <c r="L6">
        <f>LN('Tabla R'!L6)</f>
        <v>-0.94789928352213448</v>
      </c>
      <c r="M6">
        <f>LN('Tabla R'!M6)</f>
        <v>-1.1782258661454892</v>
      </c>
      <c r="N6">
        <f>LN('Tabla R'!N6)</f>
        <v>0.59619606643539524</v>
      </c>
      <c r="O6">
        <f>LN('Tabla R'!O6)</f>
        <v>-1.9410411719438094</v>
      </c>
      <c r="P6">
        <f>LN('Tabla R'!P6)</f>
        <v>-1.0449531473871738</v>
      </c>
      <c r="Q6">
        <f>LN('Tabla R'!Q6)</f>
        <v>-0.25900961198716366</v>
      </c>
      <c r="R6">
        <f>LN('Tabla R'!R6)</f>
        <v>-0.9837624469891677</v>
      </c>
      <c r="S6">
        <f>LN('Tabla R'!S6)</f>
        <v>-2.7578151453335996E-2</v>
      </c>
      <c r="T6">
        <f>LN('Tabla R'!T6)</f>
        <v>2.7578151453336051E-2</v>
      </c>
      <c r="U6">
        <f>LN('Tabla R'!U6)</f>
        <v>-0.95618429553583173</v>
      </c>
      <c r="V6">
        <f>LN('Tabla R'!V6)</f>
        <v>-1.0113405984425037</v>
      </c>
      <c r="W6">
        <f>LN('Tabla R'!W6)</f>
        <v>-0.66556902910660931</v>
      </c>
      <c r="X6">
        <f>LN('Tabla R'!X6)</f>
        <v>0.26159473768846242</v>
      </c>
      <c r="Y6">
        <f>LN('Tabla R'!Y6)</f>
        <v>2.8786365016777435</v>
      </c>
      <c r="Z6">
        <f>LN('Tabla R'!Z6)</f>
        <v>-1.9921151875234466</v>
      </c>
      <c r="AA6">
        <f>LN('Tabla R'!AA6)</f>
        <v>0.23401658623512644</v>
      </c>
      <c r="AB6">
        <f>LN('Tabla R'!AB6)</f>
        <v>-0.92343366636606672</v>
      </c>
      <c r="AC6" s="3" t="s">
        <v>29</v>
      </c>
    </row>
    <row r="7" spans="1:29" x14ac:dyDescent="0.25">
      <c r="A7">
        <f>LN('Tabla R'!A7)</f>
        <v>1.3862943611198906</v>
      </c>
      <c r="B7">
        <f>LN('Tabla R'!B7)</f>
        <v>3.4011973816621555</v>
      </c>
      <c r="C7">
        <f>LN('Tabla R'!C7)</f>
        <v>4.2526864466678269</v>
      </c>
      <c r="D7">
        <f>LN('Tabla R'!D7)</f>
        <v>3.4073782407372364</v>
      </c>
      <c r="E7">
        <f>LN('Tabla R'!E7)</f>
        <v>0.8253102853963642</v>
      </c>
      <c r="F7">
        <f>LN('Tabla R'!F7)</f>
        <v>0.82198005240291372</v>
      </c>
      <c r="G7">
        <f>LN('Tabla R'!G7)</f>
        <v>0.71367018686353467</v>
      </c>
      <c r="H7">
        <f>LN('Tabla R'!H7)</f>
        <v>3.4825315627171274</v>
      </c>
      <c r="I7">
        <f>LN('Tabla R'!I7)</f>
        <v>4.8026594624629766</v>
      </c>
      <c r="J7">
        <f>LN('Tabla R'!J7)</f>
        <v>4.1674401172926512</v>
      </c>
      <c r="K7">
        <f>LN('Tabla R'!K7)</f>
        <v>-2.1624036629712777</v>
      </c>
      <c r="L7">
        <f>LN('Tabla R'!L7)</f>
        <v>-0.96041959385039377</v>
      </c>
      <c r="M7">
        <f>LN('Tabla R'!M7)</f>
        <v>-1.0011965251530353</v>
      </c>
      <c r="N7">
        <f>LN('Tabla R'!N7)</f>
        <v>0.50768139593916839</v>
      </c>
      <c r="O7">
        <f>LN('Tabla R'!O7)</f>
        <v>-1.0763976639343356</v>
      </c>
      <c r="P7">
        <f>LN('Tabla R'!P7)</f>
        <v>-0.76006187655541502</v>
      </c>
      <c r="Q7">
        <f>LN('Tabla R'!Q7)</f>
        <v>-7.515332197989083E-2</v>
      </c>
      <c r="R7">
        <f>LN('Tabla R'!R7)</f>
        <v>-1.4014620808008214</v>
      </c>
      <c r="S7">
        <f>LN('Tabla R'!S7)</f>
        <v>-0.54997301579514979</v>
      </c>
      <c r="T7">
        <f>LN('Tabla R'!T7)</f>
        <v>0.54997301579514979</v>
      </c>
      <c r="U7">
        <f>LN('Tabla R'!U7)</f>
        <v>-0.85148906500567156</v>
      </c>
      <c r="V7">
        <f>LN('Tabla R'!V7)</f>
        <v>-1.951435096595971</v>
      </c>
      <c r="W7">
        <f>LN('Tabla R'!W7)</f>
        <v>-0.14317416476479555</v>
      </c>
      <c r="X7">
        <f>LN('Tabla R'!X7)</f>
        <v>0.95512675565935323</v>
      </c>
      <c r="Y7">
        <f>LN('Tabla R'!Y7)</f>
        <v>3.2729851505152325</v>
      </c>
      <c r="Z7">
        <f>LN('Tabla R'!Z7)</f>
        <v>-2.5274048070577741</v>
      </c>
      <c r="AA7">
        <f>LN('Tabla R'!AA7)</f>
        <v>0.40515373986420344</v>
      </c>
      <c r="AB7">
        <f>LN('Tabla R'!AB7)</f>
        <v>-1.4462029755721351</v>
      </c>
      <c r="AC7" s="3" t="s">
        <v>29</v>
      </c>
    </row>
    <row r="8" spans="1:29" x14ac:dyDescent="0.25">
      <c r="A8">
        <f>LN('Tabla R'!A8)</f>
        <v>1.0986122886681098</v>
      </c>
      <c r="B8">
        <f>LN('Tabla R'!B8)</f>
        <v>2.1972245773362196</v>
      </c>
      <c r="C8">
        <f>LN('Tabla R'!C8)</f>
        <v>1.2536197442153498</v>
      </c>
      <c r="D8">
        <f>LN('Tabla R'!D8)</f>
        <v>0.94623780824210724</v>
      </c>
      <c r="E8">
        <f>LN('Tabla R'!E8)</f>
        <v>5.9679945599253978E-2</v>
      </c>
      <c r="F8">
        <f>LN('Tabla R'!F8)</f>
        <v>0.91629073187415511</v>
      </c>
      <c r="G8">
        <f>LN('Tabla R'!G8)</f>
        <v>0.94397659707671966</v>
      </c>
      <c r="H8">
        <f>LN('Tabla R'!H8)</f>
        <v>1.1317246401183119</v>
      </c>
      <c r="I8">
        <f>LN('Tabla R'!I8)</f>
        <v>0.28743204119657156</v>
      </c>
      <c r="J8">
        <f>LN('Tabla R'!J8)</f>
        <v>1.8054979953385684</v>
      </c>
      <c r="K8">
        <f>LN('Tabla R'!K8)</f>
        <v>-1.9760172390400523</v>
      </c>
      <c r="L8">
        <f>LN('Tabla R'!L8)</f>
        <v>-0.86722638188478074</v>
      </c>
      <c r="M8">
        <f>LN('Tabla R'!M8)</f>
        <v>-0.79253970251127437</v>
      </c>
      <c r="N8">
        <f>LN('Tabla R'!N8)</f>
        <v>0.40335298461828778</v>
      </c>
      <c r="O8">
        <f>LN('Tabla R'!O8)</f>
        <v>-1.373852611051328E-2</v>
      </c>
      <c r="P8">
        <f>LN('Tabla R'!P8)</f>
        <v>-0.85926018709646113</v>
      </c>
      <c r="Q8">
        <f>LN('Tabla R'!Q8)</f>
        <v>-0.18548683187620463</v>
      </c>
      <c r="R8">
        <f>LN('Tabla R'!R8)</f>
        <v>1.9097925361396477</v>
      </c>
      <c r="S8">
        <f>LN('Tabla R'!S8)</f>
        <v>0.96618770301877821</v>
      </c>
      <c r="T8">
        <f>LN('Tabla R'!T8)</f>
        <v>-0.96618770301877821</v>
      </c>
      <c r="U8">
        <f>LN('Tabla R'!U8)</f>
        <v>0.94360483312086951</v>
      </c>
      <c r="V8">
        <f>LN('Tabla R'!V8)</f>
        <v>2.8759802391584257</v>
      </c>
      <c r="W8">
        <f>LN('Tabla R'!W8)</f>
        <v>-1.6593348835787236</v>
      </c>
      <c r="X8">
        <f>LN('Tabla R'!X8)</f>
        <v>-0.39452516806982996</v>
      </c>
      <c r="Y8">
        <f>LN('Tabla R'!Y8)</f>
        <v>3.2845137414490728</v>
      </c>
      <c r="Z8">
        <f>LN('Tabla R'!Z8)</f>
        <v>-1.5262498081881417</v>
      </c>
      <c r="AA8">
        <f>LN('Tabla R'!AA8)</f>
        <v>0.57166253494894825</v>
      </c>
      <c r="AB8">
        <f>LN('Tabla R'!AB8)</f>
        <v>-0.53824118866811566</v>
      </c>
      <c r="AC8" s="3" t="s">
        <v>29</v>
      </c>
    </row>
    <row r="9" spans="1:29" x14ac:dyDescent="0.25">
      <c r="A9">
        <f>LN('Tabla R'!A9)</f>
        <v>1.0986122886681098</v>
      </c>
      <c r="B9">
        <f>LN('Tabla R'!B9)</f>
        <v>2.3978952727983707</v>
      </c>
      <c r="C9">
        <f>LN('Tabla R'!C9)</f>
        <v>2.1220219892149546</v>
      </c>
      <c r="D9">
        <f>LN('Tabla R'!D9)</f>
        <v>1.262996144775397</v>
      </c>
      <c r="E9">
        <f>LN('Tabla R'!E9)</f>
        <v>0.60027531779972887</v>
      </c>
      <c r="F9">
        <f>LN('Tabla R'!F9)</f>
        <v>1.0986122886681098</v>
      </c>
      <c r="G9">
        <f>LN('Tabla R'!G9)</f>
        <v>0.38465277387880253</v>
      </c>
      <c r="H9">
        <f>LN('Tabla R'!H9)</f>
        <v>1.4393610820565828</v>
      </c>
      <c r="I9">
        <f>LN('Tabla R'!I9)</f>
        <v>1.5314763709643886</v>
      </c>
      <c r="J9">
        <f>LN('Tabla R'!J9)</f>
        <v>2.2755221734443567</v>
      </c>
      <c r="K9">
        <f>LN('Tabla R'!K9)</f>
        <v>-1.3472457931487771</v>
      </c>
      <c r="L9">
        <f>LN('Tabla R'!L9)</f>
        <v>-0.55284065893914347</v>
      </c>
      <c r="M9">
        <f>LN('Tabla R'!M9)</f>
        <v>-0.48854372895503378</v>
      </c>
      <c r="N9">
        <f>LN('Tabla R'!N9)</f>
        <v>0.25135499784016752</v>
      </c>
      <c r="O9">
        <f>LN('Tabla R'!O9)</f>
        <v>-0.19608063176452065</v>
      </c>
      <c r="P9">
        <f>LN('Tabla R'!P9)</f>
        <v>-1.0125260286689595</v>
      </c>
      <c r="Q9">
        <f>LN('Tabla R'!Q9)</f>
        <v>-0.17636493728118588</v>
      </c>
      <c r="R9">
        <f>LN('Tabla R'!R9)</f>
        <v>0.86641890183398207</v>
      </c>
      <c r="S9">
        <f>LN('Tabla R'!S9)</f>
        <v>0.59054561825056584</v>
      </c>
      <c r="T9">
        <f>LN('Tabla R'!T9)</f>
        <v>-0.59054561825056595</v>
      </c>
      <c r="U9">
        <f>LN('Tabla R'!U9)</f>
        <v>0.27587328358341623</v>
      </c>
      <c r="V9">
        <f>LN('Tabla R'!V9)</f>
        <v>1.456964520084548</v>
      </c>
      <c r="W9">
        <f>LN('Tabla R'!W9)</f>
        <v>-1.2836927988105111</v>
      </c>
      <c r="X9">
        <f>LN('Tabla R'!X9)</f>
        <v>1.1928570865273812E-2</v>
      </c>
      <c r="Y9">
        <f>LN('Tabla R'!Y9)</f>
        <v>3.4371435084356246</v>
      </c>
      <c r="Z9">
        <f>LN('Tabla R'!Z9)</f>
        <v>-1.4274325111913091</v>
      </c>
      <c r="AA9">
        <f>LN('Tabla R'!AA9)</f>
        <v>0.60247418911583972</v>
      </c>
      <c r="AB9">
        <f>LN('Tabla R'!AB9)</f>
        <v>-0.75380961461692042</v>
      </c>
      <c r="AC9" s="3" t="s">
        <v>29</v>
      </c>
    </row>
    <row r="10" spans="1:29" x14ac:dyDescent="0.25">
      <c r="A10">
        <f>LN('Tabla R'!A10)</f>
        <v>0.69314718055994529</v>
      </c>
      <c r="B10">
        <f>LN('Tabla R'!B10)</f>
        <v>2.0794415416798357</v>
      </c>
      <c r="C10">
        <f>LN('Tabla R'!C10)</f>
        <v>3.3952463761687155</v>
      </c>
      <c r="D10">
        <f>LN('Tabla R'!D10)</f>
        <v>2.9886069486114022</v>
      </c>
      <c r="E10">
        <f>LN('Tabla R'!E10)</f>
        <v>0.3368631400730393</v>
      </c>
      <c r="F10">
        <f>LN('Tabla R'!F10)</f>
        <v>1.9459101490553132</v>
      </c>
      <c r="G10">
        <f>LN('Tabla R'!G10)</f>
        <v>1.6090470089822742</v>
      </c>
      <c r="H10">
        <f>LN('Tabla R'!H10)</f>
        <v>3.1228493886134561</v>
      </c>
      <c r="I10">
        <f>LN('Tabla R'!I10)</f>
        <v>3.8600557998028928</v>
      </c>
      <c r="J10">
        <f>LN('Tabla R'!J10)</f>
        <v>3.842351332178827</v>
      </c>
      <c r="K10">
        <f>LN('Tabla R'!K10)</f>
        <v>-2.3856429774240198</v>
      </c>
      <c r="L10">
        <f>LN('Tabla R'!L10)</f>
        <v>-1.0720392510767647</v>
      </c>
      <c r="M10">
        <f>LN('Tabla R'!M10)</f>
        <v>-1.2936226175854699</v>
      </c>
      <c r="N10">
        <f>LN('Tabla R'!N10)</f>
        <v>0.65389444215538584</v>
      </c>
      <c r="O10">
        <f>LN('Tabla R'!O10)</f>
        <v>-1.8964411831235135</v>
      </c>
      <c r="P10">
        <f>LN('Tabla R'!P10)</f>
        <v>-0.85374438356742433</v>
      </c>
      <c r="Q10">
        <f>LN('Tabla R'!Q10)</f>
        <v>-0.13424244000205374</v>
      </c>
      <c r="R10">
        <f>LN('Tabla R'!R10)</f>
        <v>-1.7806142581230568</v>
      </c>
      <c r="S10">
        <f>LN('Tabla R'!S10)</f>
        <v>-0.46480942363417704</v>
      </c>
      <c r="T10">
        <f>LN('Tabla R'!T10)</f>
        <v>0.46480942363417699</v>
      </c>
      <c r="U10">
        <f>LN('Tabla R'!U10)</f>
        <v>-1.3158048344888797</v>
      </c>
      <c r="V10">
        <f>LN('Tabla R'!V10)</f>
        <v>-2.2454236817572339</v>
      </c>
      <c r="W10">
        <f>LN('Tabla R'!W10)</f>
        <v>-0.22833775692576819</v>
      </c>
      <c r="X10">
        <f>LN('Tabla R'!X10)</f>
        <v>0.56246885691782911</v>
      </c>
      <c r="Y10">
        <f>LN('Tabla R'!Y10)</f>
        <v>3.0666566118906897</v>
      </c>
      <c r="Z10">
        <f>LN('Tabla R'!Z10)</f>
        <v>-2.560380531695627</v>
      </c>
      <c r="AA10">
        <f>LN('Tabla R'!AA10)</f>
        <v>9.7659433283652133E-2</v>
      </c>
      <c r="AB10">
        <f>LN('Tabla R'!AB10)</f>
        <v>-1.3675590429836173</v>
      </c>
      <c r="AC10" s="3" t="s">
        <v>29</v>
      </c>
    </row>
    <row r="11" spans="1:29" x14ac:dyDescent="0.25">
      <c r="A11">
        <f>LN('Tabla R'!A11)</f>
        <v>1.0986122886681098</v>
      </c>
      <c r="B11">
        <f>LN('Tabla R'!B11)</f>
        <v>2.7080502011022101</v>
      </c>
      <c r="C11">
        <f>LN('Tabla R'!C11)</f>
        <v>2.7660045943627658</v>
      </c>
      <c r="D11">
        <f>LN('Tabla R'!D11)</f>
        <v>1.9130917543955799</v>
      </c>
      <c r="E11">
        <f>LN('Tabla R'!E11)</f>
        <v>0.62576034358522326</v>
      </c>
      <c r="F11">
        <f>LN('Tabla R'!F11)</f>
        <v>1.3862943611198906</v>
      </c>
      <c r="G11">
        <f>LN('Tabla R'!G11)</f>
        <v>0.48624200657058725</v>
      </c>
      <c r="H11">
        <f>LN('Tabla R'!H11)</f>
        <v>2.0270950613076266</v>
      </c>
      <c r="I11">
        <f>LN('Tabla R'!I11)</f>
        <v>1.9334036969631281</v>
      </c>
      <c r="J11">
        <f>LN('Tabla R'!J11)</f>
        <v>2.713104075404889</v>
      </c>
      <c r="K11">
        <f>LN('Tabla R'!K11)</f>
        <v>-2.1207864256521254</v>
      </c>
      <c r="L11">
        <f>LN('Tabla R'!L11)</f>
        <v>-0.9396109751908176</v>
      </c>
      <c r="M11">
        <f>LN('Tabla R'!M11)</f>
        <v>-0.96178020687735943</v>
      </c>
      <c r="N11">
        <f>LN('Tabla R'!N11)</f>
        <v>0.48797323680133031</v>
      </c>
      <c r="O11">
        <f>LN('Tabla R'!O11)</f>
        <v>-0.22819742561688866</v>
      </c>
      <c r="P11">
        <f>LN('Tabla R'!P11)</f>
        <v>-0.80001232100930908</v>
      </c>
      <c r="Q11">
        <f>LN('Tabla R'!Q11)</f>
        <v>-0.11400330691204673</v>
      </c>
      <c r="R11">
        <f>LN('Tabla R'!R11)</f>
        <v>0.77464650413908198</v>
      </c>
      <c r="S11">
        <f>LN('Tabla R'!S11)</f>
        <v>0.83260089739963794</v>
      </c>
      <c r="T11">
        <f>LN('Tabla R'!T11)</f>
        <v>-0.83260089739963794</v>
      </c>
      <c r="U11">
        <f>LN('Tabla R'!U11)</f>
        <v>-5.7954393260555903E-2</v>
      </c>
      <c r="V11">
        <f>LN('Tabla R'!V11)</f>
        <v>1.6072474015387199</v>
      </c>
      <c r="W11">
        <f>LN('Tabla R'!W11)</f>
        <v>-1.5257480779595833</v>
      </c>
      <c r="X11">
        <f>LN('Tabla R'!X11)</f>
        <v>0.41739367897343821</v>
      </c>
      <c r="Y11">
        <f>LN('Tabla R'!Y11)</f>
        <v>2.972975286431375</v>
      </c>
      <c r="Z11">
        <f>LN('Tabla R'!Z11)</f>
        <v>-1.6097013823341886</v>
      </c>
      <c r="AA11">
        <f>LN('Tabla R'!AA11)</f>
        <v>1.2499945763730762</v>
      </c>
      <c r="AB11">
        <f>LN('Tabla R'!AB11)</f>
        <v>-0.54930816950812578</v>
      </c>
      <c r="AC11" s="3" t="s">
        <v>29</v>
      </c>
    </row>
    <row r="12" spans="1:29" x14ac:dyDescent="0.25">
      <c r="A12">
        <f>LN('Tabla R'!A12)</f>
        <v>0.69314718055994529</v>
      </c>
      <c r="B12">
        <f>LN('Tabla R'!B12)</f>
        <v>2.1972245773362196</v>
      </c>
      <c r="C12">
        <f>LN('Tabla R'!C12)</f>
        <v>2.1546649629174235</v>
      </c>
      <c r="D12">
        <f>LN('Tabla R'!D12)</f>
        <v>1.4487995664712878</v>
      </c>
      <c r="E12">
        <f>LN('Tabla R'!E12)</f>
        <v>0.41107322128089152</v>
      </c>
      <c r="F12">
        <f>LN('Tabla R'!F12)</f>
        <v>2.0794415416798357</v>
      </c>
      <c r="G12">
        <f>LN('Tabla R'!G12)</f>
        <v>1.6683683203989446</v>
      </c>
      <c r="H12">
        <f>LN('Tabla R'!H12)</f>
        <v>1.5993875765805989</v>
      </c>
      <c r="I12">
        <f>LN('Tabla R'!I12)</f>
        <v>1.6225515515794835</v>
      </c>
      <c r="J12">
        <f>LN('Tabla R'!J12)</f>
        <v>2.3572626542847415</v>
      </c>
      <c r="K12">
        <f>LN('Tabla R'!K12)</f>
        <v>-1.5762236015817144</v>
      </c>
      <c r="L12">
        <f>LN('Tabla R'!L12)</f>
        <v>-0.66732956315561198</v>
      </c>
      <c r="M12">
        <f>LN('Tabla R'!M12)</f>
        <v>-0.56094951002070859</v>
      </c>
      <c r="N12">
        <f>LN('Tabla R'!N12)</f>
        <v>0.28755788837300483</v>
      </c>
      <c r="O12">
        <f>LN('Tabla R'!O12)</f>
        <v>-0.27782111260490544</v>
      </c>
      <c r="P12">
        <f>LN('Tabla R'!P12)</f>
        <v>-0.90846308781345364</v>
      </c>
      <c r="Q12">
        <f>LN('Tabla R'!Q12)</f>
        <v>-0.15058801010931122</v>
      </c>
      <c r="R12">
        <f>LN('Tabla R'!R12)</f>
        <v>0.57467302575673596</v>
      </c>
      <c r="S12">
        <f>LN('Tabla R'!S12)</f>
        <v>0.53211341133793999</v>
      </c>
      <c r="T12">
        <f>LN('Tabla R'!T12)</f>
        <v>-0.5321134113379401</v>
      </c>
      <c r="U12">
        <f>LN('Tabla R'!U12)</f>
        <v>4.2559614418795903E-2</v>
      </c>
      <c r="V12">
        <f>LN('Tabla R'!V12)</f>
        <v>1.1067864370946761</v>
      </c>
      <c r="W12">
        <f>LN('Tabla R'!W12)</f>
        <v>-1.2252605918978854</v>
      </c>
      <c r="X12">
        <f>LN('Tabla R'!X12)</f>
        <v>0.19227188764712269</v>
      </c>
      <c r="Y12">
        <f>LN('Tabla R'!Y12)</f>
        <v>3.3595764569710549</v>
      </c>
      <c r="Z12">
        <f>LN('Tabla R'!Z12)</f>
        <v>-1.4071156889334762</v>
      </c>
      <c r="AA12">
        <f>LN('Tabla R'!AA12)</f>
        <v>0.72438529898506265</v>
      </c>
      <c r="AB12">
        <f>LN('Tabla R'!AB12)</f>
        <v>-0.61900388814261909</v>
      </c>
      <c r="AC12" s="3" t="s">
        <v>29</v>
      </c>
    </row>
    <row r="13" spans="1:29" x14ac:dyDescent="0.25">
      <c r="A13">
        <f>LN('Tabla R'!A13)</f>
        <v>1.3862943611198906</v>
      </c>
      <c r="B13">
        <f>LN('Tabla R'!B13)</f>
        <v>3.9512437185814275</v>
      </c>
      <c r="C13">
        <f>LN('Tabla R'!C13)</f>
        <v>3.8564468685392943</v>
      </c>
      <c r="D13">
        <f>LN('Tabla R'!D13)</f>
        <v>2.2893985311898701</v>
      </c>
      <c r="E13">
        <f>LN('Tabla R'!E13)</f>
        <v>0.77278036203541645</v>
      </c>
      <c r="F13">
        <f>LN('Tabla R'!F13)</f>
        <v>1.0206507471983979</v>
      </c>
      <c r="G13">
        <f>LN('Tabla R'!G13)</f>
        <v>0.51339971186391231</v>
      </c>
      <c r="H13">
        <f>LN('Tabla R'!H13)</f>
        <v>2.3316583404797528</v>
      </c>
      <c r="I13">
        <f>LN('Tabla R'!I13)</f>
        <v>3.2152291839480034</v>
      </c>
      <c r="J13">
        <f>LN('Tabla R'!J13)</f>
        <v>3.1609924424196509</v>
      </c>
      <c r="K13">
        <f>LN('Tabla R'!K13)</f>
        <v>-1.4480874970115023</v>
      </c>
      <c r="L13">
        <f>LN('Tabla R'!L13)</f>
        <v>-0.60326151087050595</v>
      </c>
      <c r="M13">
        <f>LN('Tabla R'!M13)</f>
        <v>-0.57573145392200753</v>
      </c>
      <c r="N13">
        <f>LN('Tabla R'!N13)</f>
        <v>0.29494886032365442</v>
      </c>
      <c r="O13">
        <f>LN('Tabla R'!O13)</f>
        <v>0.50256920370999558</v>
      </c>
      <c r="P13">
        <f>LN('Tabla R'!P13)</f>
        <v>-0.87159391122978069</v>
      </c>
      <c r="Q13">
        <f>LN('Tabla R'!Q13)</f>
        <v>-4.2259809289882613E-2</v>
      </c>
      <c r="R13">
        <f>LN('Tabla R'!R13)</f>
        <v>0.73601453463342403</v>
      </c>
      <c r="S13">
        <f>LN('Tabla R'!S13)</f>
        <v>0.64121768459129114</v>
      </c>
      <c r="T13">
        <f>LN('Tabla R'!T13)</f>
        <v>-0.64121768459129125</v>
      </c>
      <c r="U13">
        <f>LN('Tabla R'!U13)</f>
        <v>9.4796850042132896E-2</v>
      </c>
      <c r="V13">
        <f>LN('Tabla R'!V13)</f>
        <v>1.3772322192247153</v>
      </c>
      <c r="W13">
        <f>LN('Tabla R'!W13)</f>
        <v>-1.3343648651512365</v>
      </c>
      <c r="X13">
        <f>LN('Tabla R'!X13)</f>
        <v>0.31408054630631183</v>
      </c>
      <c r="Y13">
        <f>LN('Tabla R'!Y13)</f>
        <v>3.093176538214844</v>
      </c>
      <c r="Z13">
        <f>LN('Tabla R'!Z13)</f>
        <v>-2.017577794173441</v>
      </c>
      <c r="AA13">
        <f>LN('Tabla R'!AA13)</f>
        <v>0.95529823089760302</v>
      </c>
      <c r="AB13">
        <f>LN('Tabla R'!AB13)</f>
        <v>-1.2935340456676896</v>
      </c>
      <c r="AC13" s="3" t="s">
        <v>29</v>
      </c>
    </row>
    <row r="14" spans="1:29" x14ac:dyDescent="0.25">
      <c r="A14">
        <f>LN('Tabla R'!A14)</f>
        <v>1.3862943611198906</v>
      </c>
      <c r="B14">
        <f>LN('Tabla R'!B14)</f>
        <v>4.0943445622221004</v>
      </c>
      <c r="C14">
        <f>LN('Tabla R'!C14)</f>
        <v>3.8439582745140166</v>
      </c>
      <c r="D14">
        <f>LN('Tabla R'!D14)</f>
        <v>2.0139692513821736</v>
      </c>
      <c r="E14">
        <f>LN('Tabla R'!E14)</f>
        <v>1.1931780584466898</v>
      </c>
      <c r="F14">
        <f>LN('Tabla R'!F14)</f>
        <v>1.1434263044579023</v>
      </c>
      <c r="G14">
        <f>LN('Tabla R'!G14)</f>
        <v>0.43018698187415338</v>
      </c>
      <c r="H14">
        <f>LN('Tabla R'!H14)</f>
        <v>2.111666688974573</v>
      </c>
      <c r="I14">
        <f>LN('Tabla R'!I14)</f>
        <v>3.1272867132942923</v>
      </c>
      <c r="J14">
        <f>LN('Tabla R'!J14)</f>
        <v>3.0135230745625403</v>
      </c>
      <c r="K14">
        <f>LN('Tabla R'!K14)</f>
        <v>-1.0960466646548532</v>
      </c>
      <c r="L14">
        <f>LN('Tabla R'!L14)</f>
        <v>-0.4272410946921813</v>
      </c>
      <c r="M14">
        <f>LN('Tabla R'!M14)</f>
        <v>-0.36873518886149709</v>
      </c>
      <c r="N14">
        <f>LN('Tabla R'!N14)</f>
        <v>0.19145072779339917</v>
      </c>
      <c r="O14">
        <f>LN('Tabla R'!O14)</f>
        <v>0.81511832192655498</v>
      </c>
      <c r="P14">
        <f>LN('Tabla R'!P14)</f>
        <v>-0.99955382318036645</v>
      </c>
      <c r="Q14">
        <f>LN('Tabla R'!Q14)</f>
        <v>-9.7697437592399128E-2</v>
      </c>
      <c r="R14">
        <f>LN('Tabla R'!R14)</f>
        <v>0.96705784892780822</v>
      </c>
      <c r="S14">
        <f>LN('Tabla R'!S14)</f>
        <v>0.7166715612197242</v>
      </c>
      <c r="T14">
        <f>LN('Tabla R'!T14)</f>
        <v>-0.7166715612197242</v>
      </c>
      <c r="U14">
        <f>LN('Tabla R'!U14)</f>
        <v>0.25038628770808408</v>
      </c>
      <c r="V14">
        <f>LN('Tabla R'!V14)</f>
        <v>1.6837294101475324</v>
      </c>
      <c r="W14">
        <f>LN('Tabla R'!W14)</f>
        <v>-1.4098187417796695</v>
      </c>
      <c r="X14">
        <f>LN('Tabla R'!X14)</f>
        <v>0.64238006350629218</v>
      </c>
      <c r="Y14">
        <f>LN('Tabla R'!Y14)</f>
        <v>3.4961135444580336</v>
      </c>
      <c r="Z14">
        <f>LN('Tabla R'!Z14)</f>
        <v>-1.4692866254682806</v>
      </c>
      <c r="AA14">
        <f>LN('Tabla R'!AA14)</f>
        <v>1.3590516247260163</v>
      </c>
      <c r="AB14">
        <f>LN('Tabla R'!AB14)</f>
        <v>-0.92126329314085409</v>
      </c>
      <c r="AC14" s="3" t="s">
        <v>29</v>
      </c>
    </row>
    <row r="15" spans="1:29" x14ac:dyDescent="0.25">
      <c r="A15">
        <f>LN('Tabla R'!A15)</f>
        <v>1.0986122886681098</v>
      </c>
      <c r="B15">
        <f>LN('Tabla R'!B15)</f>
        <v>2.8332133440562162</v>
      </c>
      <c r="C15">
        <f>LN('Tabla R'!C15)</f>
        <v>4.1407827563278854</v>
      </c>
      <c r="D15">
        <f>LN('Tabla R'!D15)</f>
        <v>3.2188358240681794</v>
      </c>
      <c r="E15">
        <f>LN('Tabla R'!E15)</f>
        <v>0.75151713108386498</v>
      </c>
      <c r="F15">
        <f>LN('Tabla R'!F15)</f>
        <v>1.2527629684953681</v>
      </c>
      <c r="G15">
        <f>LN('Tabla R'!G15)</f>
        <v>1.0800988649426631</v>
      </c>
      <c r="H15">
        <f>LN('Tabla R'!H15)</f>
        <v>3.330381420785741</v>
      </c>
      <c r="I15">
        <f>LN('Tabla R'!I15)</f>
        <v>4.6157836632477025</v>
      </c>
      <c r="J15">
        <f>LN('Tabla R'!J15)</f>
        <v>4.0530015986877181</v>
      </c>
      <c r="K15">
        <f>LN('Tabla R'!K15)</f>
        <v>-2.0449791783237798</v>
      </c>
      <c r="L15">
        <f>LN('Tabla R'!L15)</f>
        <v>-0.90170735152664461</v>
      </c>
      <c r="M15">
        <f>LN('Tabla R'!M15)</f>
        <v>-0.95919528715844349</v>
      </c>
      <c r="N15">
        <f>LN('Tabla R'!N15)</f>
        <v>0.48668077694187245</v>
      </c>
      <c r="O15">
        <f>LN('Tabla R'!O15)</f>
        <v>-1.568094948899718</v>
      </c>
      <c r="P15">
        <f>LN('Tabla R'!P15)</f>
        <v>-0.83416577461953878</v>
      </c>
      <c r="Q15">
        <f>LN('Tabla R'!Q15)</f>
        <v>-0.11154559671756163</v>
      </c>
      <c r="R15">
        <f>LN('Tabla R'!R15)</f>
        <v>-1.7825703191914861</v>
      </c>
      <c r="S15">
        <f>LN('Tabla R'!S15)</f>
        <v>-0.475000906919817</v>
      </c>
      <c r="T15">
        <f>LN('Tabla R'!T15)</f>
        <v>0.475000906919817</v>
      </c>
      <c r="U15">
        <f>LN('Tabla R'!U15)</f>
        <v>-1.3075694122716692</v>
      </c>
      <c r="V15">
        <f>LN('Tabla R'!V15)</f>
        <v>-2.257571226111303</v>
      </c>
      <c r="W15">
        <f>LN('Tabla R'!W15)</f>
        <v>-0.21814627364012831</v>
      </c>
      <c r="X15">
        <f>LN('Tabla R'!X15)</f>
        <v>0.59828689953598513</v>
      </c>
      <c r="Y15">
        <f>LN('Tabla R'!Y15)</f>
        <v>3.0449509173414904</v>
      </c>
      <c r="Z15">
        <f>LN('Tabla R'!Z15)</f>
        <v>-2.7320945212497558</v>
      </c>
      <c r="AA15">
        <f>LN('Tabla R'!AA15)</f>
        <v>0.12328599261616817</v>
      </c>
      <c r="AB15">
        <f>LN('Tabla R'!AB15)</f>
        <v>-1.7096049320878659</v>
      </c>
      <c r="AC15" s="3" t="s">
        <v>29</v>
      </c>
    </row>
    <row r="16" spans="1:29" x14ac:dyDescent="0.25">
      <c r="A16">
        <f>LN('Tabla R'!A16)</f>
        <v>1.0986122886681098</v>
      </c>
      <c r="B16">
        <f>LN('Tabla R'!B16)</f>
        <v>2.9957322735539909</v>
      </c>
      <c r="C16">
        <f>LN('Tabla R'!C16)</f>
        <v>2.8352700511129298</v>
      </c>
      <c r="D16">
        <f>LN('Tabla R'!D16)</f>
        <v>1.9232262319703606</v>
      </c>
      <c r="E16">
        <f>LN('Tabla R'!E16)</f>
        <v>0.74755548917215853</v>
      </c>
      <c r="F16">
        <f>LN('Tabla R'!F16)</f>
        <v>1.4271163556401456</v>
      </c>
      <c r="G16">
        <f>LN('Tabla R'!G16)</f>
        <v>0.7252924676721294</v>
      </c>
      <c r="H16">
        <f>LN('Tabla R'!H16)</f>
        <v>2.0615321211362678</v>
      </c>
      <c r="I16">
        <f>LN('Tabla R'!I16)</f>
        <v>2.1336929565117519</v>
      </c>
      <c r="J16">
        <f>LN('Tabla R'!J16)</f>
        <v>2.7971593761739859</v>
      </c>
      <c r="K16">
        <f>LN('Tabla R'!K16)</f>
        <v>-1.9893712857607841</v>
      </c>
      <c r="L16">
        <f>LN('Tabla R'!L16)</f>
        <v>-0.87390340524514665</v>
      </c>
      <c r="M16">
        <f>LN('Tabla R'!M16)</f>
        <v>-0.92960154886692947</v>
      </c>
      <c r="N16">
        <f>LN('Tabla R'!N16)</f>
        <v>0.47188390779611522</v>
      </c>
      <c r="O16">
        <f>LN('Tabla R'!O16)</f>
        <v>-2.4570653934204659E-2</v>
      </c>
      <c r="P16">
        <f>LN('Tabla R'!P16)</f>
        <v>-0.87393314420362522</v>
      </c>
      <c r="Q16">
        <f>LN('Tabla R'!Q16)</f>
        <v>-0.13830588916590733</v>
      </c>
      <c r="R16">
        <f>LN('Tabla R'!R16)</f>
        <v>0.86203931704223913</v>
      </c>
      <c r="S16">
        <f>LN('Tabla R'!S16)</f>
        <v>0.70157709460117801</v>
      </c>
      <c r="T16">
        <f>LN('Tabla R'!T16)</f>
        <v>-0.70157709460117801</v>
      </c>
      <c r="U16">
        <f>LN('Tabla R'!U16)</f>
        <v>0.16046222244106106</v>
      </c>
      <c r="V16">
        <f>LN('Tabla R'!V16)</f>
        <v>1.5636164116434172</v>
      </c>
      <c r="W16">
        <f>LN('Tabla R'!W16)</f>
        <v>-1.3947242751611233</v>
      </c>
      <c r="X16">
        <f>LN('Tabla R'!X16)</f>
        <v>0.12044615307586706</v>
      </c>
      <c r="Y16">
        <f>LN('Tabla R'!Y16)</f>
        <v>2.5771819258971713</v>
      </c>
      <c r="Z16">
        <f>LN('Tabla R'!Z16)</f>
        <v>-1.9410859680604009</v>
      </c>
      <c r="AA16">
        <f>LN('Tabla R'!AA16)</f>
        <v>0.82202324767704504</v>
      </c>
      <c r="AB16">
        <f>LN('Tabla R'!AB16)</f>
        <v>-0.94640032518000894</v>
      </c>
      <c r="AC16" s="3" t="s">
        <v>29</v>
      </c>
    </row>
    <row r="17" spans="1:29" x14ac:dyDescent="0.25">
      <c r="A17">
        <f>LN('Tabla R'!A17)</f>
        <v>1.6094379124341003</v>
      </c>
      <c r="B17">
        <f>LN('Tabla R'!B17)</f>
        <v>5.1532915944977793</v>
      </c>
      <c r="C17">
        <f>LN('Tabla R'!C17)</f>
        <v>5.6701429576119642</v>
      </c>
      <c r="D17">
        <f>LN('Tabla R'!D17)</f>
        <v>3.7490804568046934</v>
      </c>
      <c r="E17">
        <f>LN('Tabla R'!E17)</f>
        <v>0.85879271532299939</v>
      </c>
      <c r="F17">
        <f>LN('Tabla R'!F17)</f>
        <v>1.2634202629693561</v>
      </c>
      <c r="G17">
        <f>LN('Tabla R'!G17)</f>
        <v>0.4444558731996836</v>
      </c>
      <c r="H17">
        <f>LN('Tabla R'!H17)</f>
        <v>3.8118269089488033</v>
      </c>
      <c r="I17">
        <f>LN('Tabla R'!I17)</f>
        <v>5.6837532216823625</v>
      </c>
      <c r="J17">
        <f>LN('Tabla R'!J17)</f>
        <v>4.421535767768594</v>
      </c>
      <c r="K17">
        <f>LN('Tabla R'!K17)</f>
        <v>-1.9399005962152447</v>
      </c>
      <c r="L17">
        <f>LN('Tabla R'!L17)</f>
        <v>-0.84916806047237714</v>
      </c>
      <c r="M17">
        <f>LN('Tabla R'!M17)</f>
        <v>-0.62829406688553535</v>
      </c>
      <c r="N17">
        <f>LN('Tabla R'!N17)</f>
        <v>0.32123016680541833</v>
      </c>
      <c r="O17">
        <f>LN('Tabla R'!O17)</f>
        <v>0.55519797465198029</v>
      </c>
      <c r="P17">
        <f>LN('Tabla R'!P17)</f>
        <v>-0.67245531096390088</v>
      </c>
      <c r="Q17">
        <f>LN('Tabla R'!Q17)</f>
        <v>-6.274645214411026E-2</v>
      </c>
      <c r="R17">
        <f>LN('Tabla R'!R17)</f>
        <v>-0.53046162718458323</v>
      </c>
      <c r="S17">
        <f>LN('Tabla R'!S17)</f>
        <v>-1.3610264070398032E-2</v>
      </c>
      <c r="T17">
        <f>LN('Tabla R'!T17)</f>
        <v>1.3610264070398033E-2</v>
      </c>
      <c r="U17">
        <f>LN('Tabla R'!U17)</f>
        <v>-0.51685136311418522</v>
      </c>
      <c r="V17">
        <f>LN('Tabla R'!V17)</f>
        <v>-0.54407189125498134</v>
      </c>
      <c r="W17">
        <f>LN('Tabla R'!W17)</f>
        <v>-0.67953691648954728</v>
      </c>
      <c r="X17">
        <f>LN('Tabla R'!X17)</f>
        <v>0.9947321581807177</v>
      </c>
      <c r="Y17">
        <f>LN('Tabla R'!Y17)</f>
        <v>3.208421366964342</v>
      </c>
      <c r="Z17">
        <f>LN('Tabla R'!Z17)</f>
        <v>-2.8170947507680859</v>
      </c>
      <c r="AA17">
        <f>LN('Tabla R'!AA17)</f>
        <v>0.9811218941103198</v>
      </c>
      <c r="AB17">
        <f>LN('Tabla R'!AB17)</f>
        <v>-1.8471444526604635</v>
      </c>
      <c r="AC17" s="3" t="s">
        <v>29</v>
      </c>
    </row>
    <row r="18" spans="1:29" x14ac:dyDescent="0.25">
      <c r="A18">
        <f>LN('Tabla R'!A18)</f>
        <v>1.3862943611198906</v>
      </c>
      <c r="B18">
        <f>LN('Tabla R'!B18)</f>
        <v>4.7361984483944957</v>
      </c>
      <c r="C18">
        <f>LN('Tabla R'!C18)</f>
        <v>5.4840082408115949</v>
      </c>
      <c r="D18">
        <f>LN('Tabla R'!D18)</f>
        <v>3.8447286905767761</v>
      </c>
      <c r="E18">
        <f>LN('Tabla R'!E18)</f>
        <v>1.0048757551856162</v>
      </c>
      <c r="F18">
        <f>LN('Tabla R'!F18)</f>
        <v>1.2428399481936332</v>
      </c>
      <c r="G18">
        <f>LN('Tabla R'!G18)</f>
        <v>1.0473596450517089</v>
      </c>
      <c r="H18">
        <f>LN('Tabla R'!H18)</f>
        <v>3.8998896936048726</v>
      </c>
      <c r="I18">
        <f>LN('Tabla R'!I18)</f>
        <v>5.7010754807186013</v>
      </c>
      <c r="J18">
        <f>LN('Tabla R'!J18)</f>
        <v>4.781624564503999</v>
      </c>
      <c r="K18">
        <f>LN('Tabla R'!K18)</f>
        <v>-2.0987039064911439</v>
      </c>
      <c r="L18">
        <f>LN('Tabla R'!L18)</f>
        <v>-0.92856971561032653</v>
      </c>
      <c r="M18">
        <f>LN('Tabla R'!M18)</f>
        <v>-1.331149401320106</v>
      </c>
      <c r="N18">
        <f>LN('Tabla R'!N18)</f>
        <v>0.67265783402270363</v>
      </c>
      <c r="O18">
        <f>LN('Tabla R'!O18)</f>
        <v>-0.25983598745495884</v>
      </c>
      <c r="P18">
        <f>LN('Tabla R'!P18)</f>
        <v>-0.93689587392722307</v>
      </c>
      <c r="Q18">
        <f>LN('Tabla R'!Q18)</f>
        <v>-5.5161003028096539E-2</v>
      </c>
      <c r="R18">
        <f>LN('Tabla R'!R18)</f>
        <v>-0.96487703232410615</v>
      </c>
      <c r="S18">
        <f>LN('Tabla R'!S18)</f>
        <v>-0.2170672399070063</v>
      </c>
      <c r="T18">
        <f>LN('Tabla R'!T18)</f>
        <v>0.21706723990700635</v>
      </c>
      <c r="U18">
        <f>LN('Tabla R'!U18)</f>
        <v>-0.74780979241709977</v>
      </c>
      <c r="V18">
        <f>LN('Tabla R'!V18)</f>
        <v>-1.1819442722311124</v>
      </c>
      <c r="W18">
        <f>LN('Tabla R'!W18)</f>
        <v>-0.47607994065293896</v>
      </c>
      <c r="X18">
        <f>LN('Tabla R'!X18)</f>
        <v>0.90745178320695075</v>
      </c>
      <c r="Y18">
        <f>LN('Tabla R'!Y18)</f>
        <v>3.2083000984960162</v>
      </c>
      <c r="Z18">
        <f>LN('Tabla R'!Z18)</f>
        <v>-2.9924379103979217</v>
      </c>
      <c r="AA18">
        <f>LN('Tabla R'!AA18)</f>
        <v>0.69038454329994459</v>
      </c>
      <c r="AB18">
        <f>LN('Tabla R'!AB18)</f>
        <v>-1.94308595715235</v>
      </c>
      <c r="AC18" s="3" t="s">
        <v>29</v>
      </c>
    </row>
    <row r="19" spans="1:29" x14ac:dyDescent="0.25">
      <c r="A19">
        <f>LN('Tabla R'!A19)</f>
        <v>1.3862943611198906</v>
      </c>
      <c r="B19">
        <f>LN('Tabla R'!B19)</f>
        <v>3.8066624897703196</v>
      </c>
      <c r="C19">
        <f>LN('Tabla R'!C19)</f>
        <v>4.9898405748395502</v>
      </c>
      <c r="D19">
        <f>LN('Tabla R'!D19)</f>
        <v>3.7832118833486499</v>
      </c>
      <c r="E19">
        <f>LN('Tabla R'!E19)</f>
        <v>0.65648643887831015</v>
      </c>
      <c r="F19">
        <f>LN('Tabla R'!F19)</f>
        <v>1.0296194171811581</v>
      </c>
      <c r="G19">
        <f>LN('Tabla R'!G19)</f>
        <v>0.76566548243522337</v>
      </c>
      <c r="H19">
        <f>LN('Tabla R'!H19)</f>
        <v>3.8478897354985442</v>
      </c>
      <c r="I19">
        <f>LN('Tabla R'!I19)</f>
        <v>5.2829752762487665</v>
      </c>
      <c r="J19">
        <f>LN('Tabla R'!J19)</f>
        <v>4.6978314058484729</v>
      </c>
      <c r="K19">
        <f>LN('Tabla R'!K19)</f>
        <v>-2.4128041947483214</v>
      </c>
      <c r="L19">
        <f>LN('Tabla R'!L19)</f>
        <v>-1.0856198597389155</v>
      </c>
      <c r="M19">
        <f>LN('Tabla R'!M19)</f>
        <v>-1.5816632884788877</v>
      </c>
      <c r="N19">
        <f>LN('Tabla R'!N19)</f>
        <v>0.79791477760209462</v>
      </c>
      <c r="O19">
        <f>LN('Tabla R'!O19)</f>
        <v>-1.1143124673923626</v>
      </c>
      <c r="P19">
        <f>LN('Tabla R'!P19)</f>
        <v>-0.91461952249982281</v>
      </c>
      <c r="Q19">
        <f>LN('Tabla R'!Q19)</f>
        <v>-6.4677852149894133E-2</v>
      </c>
      <c r="R19">
        <f>LN('Tabla R'!R19)</f>
        <v>-1.4763127864784469</v>
      </c>
      <c r="S19">
        <f>LN('Tabla R'!S19)</f>
        <v>-0.2931347014092161</v>
      </c>
      <c r="T19">
        <f>LN('Tabla R'!T19)</f>
        <v>0.29313470140921616</v>
      </c>
      <c r="U19">
        <f>LN('Tabla R'!U19)</f>
        <v>-1.1831780850692308</v>
      </c>
      <c r="V19">
        <f>LN('Tabla R'!V19)</f>
        <v>-1.7694474878876629</v>
      </c>
      <c r="W19">
        <f>LN('Tabla R'!W19)</f>
        <v>-0.40001247915072918</v>
      </c>
      <c r="X19">
        <f>LN('Tabla R'!X19)</f>
        <v>1.1975522365230131</v>
      </c>
      <c r="Y19">
        <f>LN('Tabla R'!Y19)</f>
        <v>3.2820383998258409</v>
      </c>
      <c r="Z19">
        <f>LN('Tabla R'!Z19)</f>
        <v>-2.6503374989755306</v>
      </c>
      <c r="AA19">
        <f>LN('Tabla R'!AA19)</f>
        <v>0.90441753511379708</v>
      </c>
      <c r="AB19">
        <f>LN('Tabla R'!AB19)</f>
        <v>-1.4439354016013701</v>
      </c>
      <c r="AC19" s="3" t="s">
        <v>29</v>
      </c>
    </row>
    <row r="20" spans="1:29" x14ac:dyDescent="0.25">
      <c r="A20">
        <f>LN('Tabla R'!A20)</f>
        <v>1.3862943611198906</v>
      </c>
      <c r="B20">
        <f>LN('Tabla R'!B20)</f>
        <v>4.7004803657924166</v>
      </c>
      <c r="C20">
        <f>LN('Tabla R'!C20)</f>
        <v>6.0849002438934958</v>
      </c>
      <c r="D20">
        <f>LN('Tabla R'!D20)</f>
        <v>4.1136241769540574</v>
      </c>
      <c r="E20">
        <f>LN('Tabla R'!E20)</f>
        <v>1.0436729987330393</v>
      </c>
      <c r="F20">
        <f>LN('Tabla R'!F20)</f>
        <v>1.2669476034873244</v>
      </c>
      <c r="G20">
        <f>LN('Tabla R'!G20)</f>
        <v>0.63902548373810686</v>
      </c>
      <c r="H20">
        <f>LN('Tabla R'!H20)</f>
        <v>4.156818453477455</v>
      </c>
      <c r="I20">
        <f>LN('Tabla R'!I20)</f>
        <v>6.7451375210715838</v>
      </c>
      <c r="J20">
        <f>LN('Tabla R'!J20)</f>
        <v>5.2255531065931979</v>
      </c>
      <c r="K20">
        <f>LN('Tabla R'!K20)</f>
        <v>-1.5684993858833263</v>
      </c>
      <c r="L20">
        <f>LN('Tabla R'!L20)</f>
        <v>-0.66346745530641771</v>
      </c>
      <c r="M20">
        <f>LN('Tabla R'!M20)</f>
        <v>-1.174944445145522</v>
      </c>
      <c r="N20">
        <f>LN('Tabla R'!N20)</f>
        <v>0.59455535593541153</v>
      </c>
      <c r="O20">
        <f>LN('Tabla R'!O20)</f>
        <v>-0.71469360007634819</v>
      </c>
      <c r="P20">
        <f>LN('Tabla R'!P20)</f>
        <v>-1.1119289296391413</v>
      </c>
      <c r="Q20">
        <f>LN('Tabla R'!Q20)</f>
        <v>-4.3194276523398002E-2</v>
      </c>
      <c r="R20">
        <f>LN('Tabla R'!R20)</f>
        <v>-2.0446571552791677</v>
      </c>
      <c r="S20">
        <f>LN('Tabla R'!S20)</f>
        <v>-0.66023727717808789</v>
      </c>
      <c r="T20">
        <f>LN('Tabla R'!T20)</f>
        <v>0.66023727717808789</v>
      </c>
      <c r="U20">
        <f>LN('Tabla R'!U20)</f>
        <v>-1.3844198781010797</v>
      </c>
      <c r="V20">
        <f>LN('Tabla R'!V20)</f>
        <v>-2.7048944324572557</v>
      </c>
      <c r="W20">
        <f>LN('Tabla R'!W20)</f>
        <v>-3.2909903381857321E-2</v>
      </c>
      <c r="X20">
        <f>LN('Tabla R'!X20)</f>
        <v>1.1458138901524038</v>
      </c>
      <c r="Y20">
        <f>LN('Tabla R'!Y20)</f>
        <v>3.1858566424109664</v>
      </c>
      <c r="Z20">
        <f>LN('Tabla R'!Z20)</f>
        <v>-3.0110045633250513</v>
      </c>
      <c r="AA20">
        <f>LN('Tabla R'!AA20)</f>
        <v>0.48557661297431592</v>
      </c>
      <c r="AB20">
        <f>LN('Tabla R'!AB20)</f>
        <v>-2.2267548703833882</v>
      </c>
      <c r="AC20" s="3" t="s">
        <v>29</v>
      </c>
    </row>
    <row r="21" spans="1:29" x14ac:dyDescent="0.25">
      <c r="A21">
        <f>LN('Tabla R'!A21)</f>
        <v>1.3862943611198906</v>
      </c>
      <c r="B21">
        <f>LN('Tabla R'!B21)</f>
        <v>4.7449321283632502</v>
      </c>
      <c r="C21">
        <f>LN('Tabla R'!C21)</f>
        <v>5.8282041663325428</v>
      </c>
      <c r="D21">
        <f>LN('Tabla R'!D21)</f>
        <v>4.073069851943246</v>
      </c>
      <c r="E21">
        <f>LN('Tabla R'!E21)</f>
        <v>0.94886895587270648</v>
      </c>
      <c r="F21">
        <f>LN('Tabla R'!F21)</f>
        <v>1.2339786195702303</v>
      </c>
      <c r="G21">
        <f>LN('Tabla R'!G21)</f>
        <v>0.97039170614915471</v>
      </c>
      <c r="H21">
        <f>LN('Tabla R'!H21)</f>
        <v>4.1178820363521433</v>
      </c>
      <c r="I21">
        <f>LN('Tabla R'!I21)</f>
        <v>6.1823823831272939</v>
      </c>
      <c r="J21">
        <f>LN('Tabla R'!J21)</f>
        <v>4.9083662910812107</v>
      </c>
      <c r="K21">
        <f>LN('Tabla R'!K21)</f>
        <v>-2.0533816895769936</v>
      </c>
      <c r="L21">
        <f>LN('Tabla R'!L21)</f>
        <v>-0.9059086071532515</v>
      </c>
      <c r="M21">
        <f>LN('Tabla R'!M21)</f>
        <v>-1.1033259520658369</v>
      </c>
      <c r="N21">
        <f>LN('Tabla R'!N21)</f>
        <v>0.55874610939556901</v>
      </c>
      <c r="O21">
        <f>LN('Tabla R'!O21)</f>
        <v>-0.39750678456436073</v>
      </c>
      <c r="P21">
        <f>LN('Tabla R'!P21)</f>
        <v>-0.83529643913796492</v>
      </c>
      <c r="Q21">
        <f>LN('Tabla R'!Q21)</f>
        <v>-4.4812184408897754E-2</v>
      </c>
      <c r="R21">
        <f>LN('Tabla R'!R21)</f>
        <v>-1.4374502547640435</v>
      </c>
      <c r="S21">
        <f>LN('Tabla R'!S21)</f>
        <v>-0.35417821679475048</v>
      </c>
      <c r="T21">
        <f>LN('Tabla R'!T21)</f>
        <v>0.35417821679475048</v>
      </c>
      <c r="U21">
        <f>LN('Tabla R'!U21)</f>
        <v>-1.0832720379692931</v>
      </c>
      <c r="V21">
        <f>LN('Tabla R'!V21)</f>
        <v>-1.791628471558794</v>
      </c>
      <c r="W21">
        <f>LN('Tabla R'!W21)</f>
        <v>-0.33896896376519481</v>
      </c>
      <c r="X21">
        <f>LN('Tabla R'!X21)</f>
        <v>0.88624381052185841</v>
      </c>
      <c r="Y21">
        <f>LN('Tabla R'!Y21)</f>
        <v>3.0672619246929123</v>
      </c>
      <c r="Z21">
        <f>LN('Tabla R'!Z21)</f>
        <v>-3.2316382258302849</v>
      </c>
      <c r="AA21">
        <f>LN('Tabla R'!AA21)</f>
        <v>0.53206559372710793</v>
      </c>
      <c r="AB21">
        <f>LN('Tabla R'!AB21)</f>
        <v>-2.2049473810417886</v>
      </c>
      <c r="AC21" s="3" t="s">
        <v>29</v>
      </c>
    </row>
    <row r="22" spans="1:29" x14ac:dyDescent="0.25">
      <c r="A22">
        <f>LN('Tabla R'!A22)</f>
        <v>1.0986122886681098</v>
      </c>
      <c r="B22">
        <f>LN('Tabla R'!B22)</f>
        <v>2.6390573296152584</v>
      </c>
      <c r="C22">
        <f>LN('Tabla R'!C22)</f>
        <v>3.7688683141838704</v>
      </c>
      <c r="D22">
        <f>LN('Tabla R'!D22)</f>
        <v>3.3203126529216918</v>
      </c>
      <c r="E22">
        <f>LN('Tabla R'!E22)</f>
        <v>0.1377705272913215</v>
      </c>
      <c r="F22">
        <f>LN('Tabla R'!F22)</f>
        <v>1.1526795099383855</v>
      </c>
      <c r="G22">
        <f>LN('Tabla R'!G22)</f>
        <v>1.4308019740036693</v>
      </c>
      <c r="H22">
        <f>LN('Tabla R'!H22)</f>
        <v>3.333418059240866</v>
      </c>
      <c r="I22">
        <f>LN('Tabla R'!I22)</f>
        <v>4.0436475812324399</v>
      </c>
      <c r="J22">
        <f>LN('Tabla R'!J22)</f>
        <v>4.0521153280043638</v>
      </c>
      <c r="K22">
        <f>LN('Tabla R'!K22)</f>
        <v>-2.6231885372492916</v>
      </c>
      <c r="L22">
        <f>LN('Tabla R'!L22)</f>
        <v>-1.1908120309894006</v>
      </c>
      <c r="M22">
        <f>LN('Tabla R'!M22)</f>
        <v>-1.5295588278069971</v>
      </c>
      <c r="N22">
        <f>LN('Tabla R'!N22)</f>
        <v>0.77186254726614911</v>
      </c>
      <c r="O22">
        <f>LN('Tabla R'!O22)</f>
        <v>-1.7495302350103183</v>
      </c>
      <c r="P22">
        <f>LN('Tabla R'!P22)</f>
        <v>-0.73180267508267249</v>
      </c>
      <c r="Q22">
        <f>LN('Tabla R'!Q22)</f>
        <v>-1.310540631917443E-2</v>
      </c>
      <c r="R22">
        <f>LN('Tabla R'!R22)</f>
        <v>-1.4045902516171818</v>
      </c>
      <c r="S22">
        <f>LN('Tabla R'!S22)</f>
        <v>-0.27477926704856992</v>
      </c>
      <c r="T22">
        <f>LN('Tabla R'!T22)</f>
        <v>0.27477926704856998</v>
      </c>
      <c r="U22">
        <f>LN('Tabla R'!U22)</f>
        <v>-1.1298109845686117</v>
      </c>
      <c r="V22">
        <f>LN('Tabla R'!V22)</f>
        <v>-1.6793695186657516</v>
      </c>
      <c r="W22">
        <f>LN('Tabla R'!W22)</f>
        <v>-0.41836791351137548</v>
      </c>
      <c r="X22">
        <f>LN('Tabla R'!X22)</f>
        <v>1.021731244332152</v>
      </c>
      <c r="Y22">
        <f>LN('Tabla R'!Y22)</f>
        <v>3.1848639222764947</v>
      </c>
      <c r="Z22">
        <f>LN('Tabla R'!Z22)</f>
        <v>-2.3116868149087137</v>
      </c>
      <c r="AA22">
        <f>LN('Tabla R'!AA22)</f>
        <v>0.74695197728358209</v>
      </c>
      <c r="AB22">
        <f>LN('Tabla R'!AB22)</f>
        <v>-1.0000925462840682</v>
      </c>
      <c r="AC22" s="3" t="s">
        <v>29</v>
      </c>
    </row>
    <row r="23" spans="1:29" x14ac:dyDescent="0.25">
      <c r="A23">
        <f>LN('Tabla R'!A23)</f>
        <v>0.69314718055994529</v>
      </c>
      <c r="B23">
        <f>LN('Tabla R'!B23)</f>
        <v>2.0794415416798357</v>
      </c>
      <c r="C23">
        <f>LN('Tabla R'!C23)</f>
        <v>3.5771654644839348</v>
      </c>
      <c r="D23">
        <f>LN('Tabla R'!D23)</f>
        <v>2.7983782939260742</v>
      </c>
      <c r="E23">
        <f>LN('Tabla R'!E23)</f>
        <v>0.37844303018381609</v>
      </c>
      <c r="F23">
        <f>LN('Tabla R'!F23)</f>
        <v>1.9459101490553132</v>
      </c>
      <c r="G23">
        <f>LN('Tabla R'!G23)</f>
        <v>1.5674671188714973</v>
      </c>
      <c r="H23">
        <f>LN('Tabla R'!H23)</f>
        <v>2.9535551946548049</v>
      </c>
      <c r="I23">
        <f>LN('Tabla R'!I23)</f>
        <v>3.9464244321454784</v>
      </c>
      <c r="J23">
        <f>LN('Tabla R'!J23)</f>
        <v>3.7224351126421462</v>
      </c>
      <c r="K23">
        <f>LN('Tabla R'!K23)</f>
        <v>-1.9606859571641311</v>
      </c>
      <c r="L23">
        <f>LN('Tabla R'!L23)</f>
        <v>-0.85956074094682045</v>
      </c>
      <c r="M23">
        <f>LN('Tabla R'!M23)</f>
        <v>-0.96742154616952336</v>
      </c>
      <c r="N23">
        <f>LN('Tabla R'!N23)</f>
        <v>0.49079390644741216</v>
      </c>
      <c r="O23">
        <f>LN('Tabla R'!O23)</f>
        <v>-1.776524963586833</v>
      </c>
      <c r="P23">
        <f>LN('Tabla R'!P23)</f>
        <v>-0.92405681871607193</v>
      </c>
      <c r="Q23">
        <f>LN('Tabla R'!Q23)</f>
        <v>-0.15517690072873042</v>
      </c>
      <c r="R23">
        <f>LN('Tabla R'!R23)</f>
        <v>-1.8669828904656425</v>
      </c>
      <c r="S23">
        <f>LN('Tabla R'!S23)</f>
        <v>-0.36925896766154381</v>
      </c>
      <c r="T23">
        <f>LN('Tabla R'!T23)</f>
        <v>0.36925896766154376</v>
      </c>
      <c r="U23">
        <f>LN('Tabla R'!U23)</f>
        <v>-1.4977239228040988</v>
      </c>
      <c r="V23">
        <f>LN('Tabla R'!V23)</f>
        <v>-2.2362418581271863</v>
      </c>
      <c r="W23">
        <f>LN('Tabla R'!W23)</f>
        <v>-0.32388821289840158</v>
      </c>
      <c r="X23">
        <f>LN('Tabla R'!X23)</f>
        <v>0.89771934628871974</v>
      </c>
      <c r="Y23">
        <f>LN('Tabla R'!Y23)</f>
        <v>3.221312852901618</v>
      </c>
      <c r="Z23">
        <f>LN('Tabla R'!Z23)</f>
        <v>-2.055835848366085</v>
      </c>
      <c r="AA23">
        <f>LN('Tabla R'!AA23)</f>
        <v>0.52846037862717599</v>
      </c>
      <c r="AB23">
        <f>LN('Tabla R'!AB23)</f>
        <v>-1.0754928697840196</v>
      </c>
      <c r="AC23" s="3" t="s">
        <v>29</v>
      </c>
    </row>
    <row r="24" spans="1:29" x14ac:dyDescent="0.25">
      <c r="A24">
        <f>LN('Tabla R'!A24)</f>
        <v>1.0986122886681098</v>
      </c>
      <c r="B24">
        <f>LN('Tabla R'!B24)</f>
        <v>2.9444389791664403</v>
      </c>
      <c r="C24">
        <f>LN('Tabla R'!C24)</f>
        <v>4.0051307616772709</v>
      </c>
      <c r="D24">
        <f>LN('Tabla R'!D24)</f>
        <v>3.0630637657142761</v>
      </c>
      <c r="E24">
        <f>LN('Tabla R'!E24)</f>
        <v>0.37670515936420157</v>
      </c>
      <c r="F24">
        <f>LN('Tabla R'!F24)</f>
        <v>1.3217558399823195</v>
      </c>
      <c r="G24">
        <f>LN('Tabla R'!G24)</f>
        <v>0.99152064472833978</v>
      </c>
      <c r="H24">
        <f>LN('Tabla R'!H24)</f>
        <v>3.1547425549385988</v>
      </c>
      <c r="I24">
        <f>LN('Tabla R'!I24)</f>
        <v>4.4818267197510586</v>
      </c>
      <c r="J24">
        <f>LN('Tabla R'!J24)</f>
        <v>3.9206853785067985</v>
      </c>
      <c r="K24">
        <f>LN('Tabla R'!K24)</f>
        <v>-1.8276583901261387</v>
      </c>
      <c r="L24">
        <f>LN('Tabla R'!L24)</f>
        <v>-0.79304695742782405</v>
      </c>
      <c r="M24">
        <f>LN('Tabla R'!M24)</f>
        <v>-0.82851979029324818</v>
      </c>
      <c r="N24">
        <f>LN('Tabla R'!N24)</f>
        <v>0.42134302850927469</v>
      </c>
      <c r="O24">
        <f>LN('Tabla R'!O24)</f>
        <v>-1.2816280488915401</v>
      </c>
      <c r="P24">
        <f>LN('Tabla R'!P24)</f>
        <v>-0.85762161279252247</v>
      </c>
      <c r="Q24">
        <f>LN('Tabla R'!Q24)</f>
        <v>-9.1678789224322321E-2</v>
      </c>
      <c r="R24">
        <f>LN('Tabla R'!R24)</f>
        <v>-1.5373877405846181</v>
      </c>
      <c r="S24">
        <f>LN('Tabla R'!S24)</f>
        <v>-0.47669595807378778</v>
      </c>
      <c r="T24">
        <f>LN('Tabla R'!T24)</f>
        <v>0.47669595807378778</v>
      </c>
      <c r="U24">
        <f>LN('Tabla R'!U24)</f>
        <v>-1.0606917825108304</v>
      </c>
      <c r="V24">
        <f>LN('Tabla R'!V24)</f>
        <v>-2.0140836986584061</v>
      </c>
      <c r="W24">
        <f>LN('Tabla R'!W24)</f>
        <v>-0.21645122248615764</v>
      </c>
      <c r="X24">
        <f>LN('Tabla R'!X24)</f>
        <v>0.78481436908576918</v>
      </c>
      <c r="Y24">
        <f>LN('Tabla R'!Y24)</f>
        <v>3.2357722725279308</v>
      </c>
      <c r="Z24">
        <f>LN('Tabla R'!Z24)</f>
        <v>-2.3699281858528294</v>
      </c>
      <c r="AA24">
        <f>LN('Tabla R'!AA24)</f>
        <v>0.3081184110119814</v>
      </c>
      <c r="AB24">
        <f>LN('Tabla R'!AB24)</f>
        <v>-1.4560989907897599</v>
      </c>
      <c r="AC24" s="3" t="s">
        <v>29</v>
      </c>
    </row>
    <row r="25" spans="1:29" x14ac:dyDescent="0.25">
      <c r="A25">
        <f>LN('Tabla R'!A25)</f>
        <v>1.0986122886681098</v>
      </c>
      <c r="B25">
        <f>LN('Tabla R'!B25)</f>
        <v>2.1972245773362196</v>
      </c>
      <c r="C25">
        <f>LN('Tabla R'!C25)</f>
        <v>2.9450703587517628</v>
      </c>
      <c r="D25">
        <f>LN('Tabla R'!D25)</f>
        <v>2.4218780991820288</v>
      </c>
      <c r="E25">
        <f>LN('Tabla R'!E25)</f>
        <v>0.63356752721944565</v>
      </c>
      <c r="F25">
        <f>LN('Tabla R'!F25)</f>
        <v>0.91629073187415511</v>
      </c>
      <c r="G25">
        <f>LN('Tabla R'!G25)</f>
        <v>0.29224080534088953</v>
      </c>
      <c r="H25">
        <f>LN('Tabla R'!H25)</f>
        <v>2.6971914577673339</v>
      </c>
      <c r="I25">
        <f>LN('Tabla R'!I25)</f>
        <v>3.3899004779198583</v>
      </c>
      <c r="J25">
        <f>LN('Tabla R'!J25)</f>
        <v>3.4931078495955772</v>
      </c>
      <c r="K25">
        <f>LN('Tabla R'!K25)</f>
        <v>-2.00448243761481</v>
      </c>
      <c r="L25">
        <f>LN('Tabla R'!L25)</f>
        <v>-0.88145898117215982</v>
      </c>
      <c r="M25">
        <f>LN('Tabla R'!M25)</f>
        <v>-1.0652909743020054</v>
      </c>
      <c r="N25">
        <f>LN('Tabla R'!N25)</f>
        <v>0.53972862051365322</v>
      </c>
      <c r="O25">
        <f>LN('Tabla R'!O25)</f>
        <v>-1.7013483803675222</v>
      </c>
      <c r="P25">
        <f>LN('Tabla R'!P25)</f>
        <v>-1.0712297504135484</v>
      </c>
      <c r="Q25">
        <f>LN('Tabla R'!Q25)</f>
        <v>-0.27531335858530526</v>
      </c>
      <c r="R25">
        <f>LN('Tabla R'!R25)</f>
        <v>-1.1926759005836387</v>
      </c>
      <c r="S25">
        <f>LN('Tabla R'!S25)</f>
        <v>-0.44483011916809523</v>
      </c>
      <c r="T25">
        <f>LN('Tabla R'!T25)</f>
        <v>0.44483011916809523</v>
      </c>
      <c r="U25">
        <f>LN('Tabla R'!U25)</f>
        <v>-0.74784578141554359</v>
      </c>
      <c r="V25">
        <f>LN('Tabla R'!V25)</f>
        <v>-1.6375060197517339</v>
      </c>
      <c r="W25">
        <f>LN('Tabla R'!W25)</f>
        <v>-0.24831706139185011</v>
      </c>
      <c r="X25">
        <f>LN('Tabla R'!X25)</f>
        <v>1.2184672504763885</v>
      </c>
      <c r="Y25">
        <f>LN('Tabla R'!Y25)</f>
        <v>3.3368899449336364</v>
      </c>
      <c r="Z25">
        <f>LN('Tabla R'!Z25)</f>
        <v>-1.4787242072909454</v>
      </c>
      <c r="AA25">
        <f>LN('Tabla R'!AA25)</f>
        <v>0.77363713130829348</v>
      </c>
      <c r="AB25">
        <f>LN('Tabla R'!AB25)</f>
        <v>-0.47648298848354054</v>
      </c>
      <c r="AC25" s="3" t="s">
        <v>29</v>
      </c>
    </row>
    <row r="26" spans="1:29" x14ac:dyDescent="0.25">
      <c r="A26">
        <f>LN('Tabla R'!A26)</f>
        <v>1.0986122886681098</v>
      </c>
      <c r="B26">
        <f>LN('Tabla R'!B26)</f>
        <v>2.3978952727983707</v>
      </c>
      <c r="C26">
        <f>LN('Tabla R'!C26)</f>
        <v>3.0393663105740525</v>
      </c>
      <c r="D26">
        <f>LN('Tabla R'!D26)</f>
        <v>2.4754453659984872</v>
      </c>
      <c r="E26">
        <f>LN('Tabla R'!E26)</f>
        <v>0.69474109516388471</v>
      </c>
      <c r="F26">
        <f>LN('Tabla R'!F26)</f>
        <v>1.0986122886681098</v>
      </c>
      <c r="G26">
        <f>LN('Tabla R'!G26)</f>
        <v>0.59768242956816686</v>
      </c>
      <c r="H26">
        <f>LN('Tabla R'!H26)</f>
        <v>2.665490586683414</v>
      </c>
      <c r="I26">
        <f>LN('Tabla R'!I26)</f>
        <v>3.4955980570836398</v>
      </c>
      <c r="J26">
        <f>LN('Tabla R'!J26)</f>
        <v>3.3865235794283621</v>
      </c>
      <c r="K26">
        <f>LN('Tabla R'!K26)</f>
        <v>-1.8353831162831886</v>
      </c>
      <c r="L26">
        <f>LN('Tabla R'!L26)</f>
        <v>-0.79690932050634888</v>
      </c>
      <c r="M26">
        <f>LN('Tabla R'!M26)</f>
        <v>-0.74642485480379372</v>
      </c>
      <c r="N26">
        <f>LN('Tabla R'!N26)</f>
        <v>0.38029556076454746</v>
      </c>
      <c r="O26">
        <f>LN('Tabla R'!O26)</f>
        <v>-1.3070820377485259</v>
      </c>
      <c r="P26">
        <f>LN('Tabla R'!P26)</f>
        <v>-0.91107821342987461</v>
      </c>
      <c r="Q26">
        <f>LN('Tabla R'!Q26)</f>
        <v>-0.19004522068492688</v>
      </c>
      <c r="R26">
        <f>LN('Tabla R'!R26)</f>
        <v>-1.0977027842852691</v>
      </c>
      <c r="S26">
        <f>LN('Tabla R'!S26)</f>
        <v>-0.45623174650958742</v>
      </c>
      <c r="T26">
        <f>LN('Tabla R'!T26)</f>
        <v>0.45623174650958737</v>
      </c>
      <c r="U26">
        <f>LN('Tabla R'!U26)</f>
        <v>-0.64147103777568171</v>
      </c>
      <c r="V26">
        <f>LN('Tabla R'!V26)</f>
        <v>-1.5539345307948564</v>
      </c>
      <c r="W26">
        <f>LN('Tabla R'!W26)</f>
        <v>-0.23691543405035795</v>
      </c>
      <c r="X26">
        <f>LN('Tabla R'!X26)</f>
        <v>-4.0821994520255166E-2</v>
      </c>
      <c r="Y26">
        <f>LN('Tabla R'!Y26)</f>
        <v>3.1160011059449357</v>
      </c>
      <c r="Z26">
        <f>LN('Tabla R'!Z26)</f>
        <v>-2.7063125812036692</v>
      </c>
      <c r="AA26">
        <f>LN('Tabla R'!AA26)</f>
        <v>-0.49705374102984268</v>
      </c>
      <c r="AB26">
        <f>LN('Tabla R'!AB26)</f>
        <v>-1.7886210230620749</v>
      </c>
      <c r="AC26" s="3" t="s">
        <v>29</v>
      </c>
    </row>
    <row r="27" spans="1:29" x14ac:dyDescent="0.25">
      <c r="A27">
        <f>LN('Tabla R'!A27)</f>
        <v>0.69314718055994529</v>
      </c>
      <c r="B27">
        <f>LN('Tabla R'!B27)</f>
        <v>1.0986122886681098</v>
      </c>
      <c r="C27">
        <f>LN('Tabla R'!C27)</f>
        <v>1.8110717802604279</v>
      </c>
      <c r="D27">
        <f>LN('Tabla R'!D27)</f>
        <v>1.5394445406135653</v>
      </c>
      <c r="E27">
        <f>LN('Tabla R'!E27)</f>
        <v>0.93594540744784982</v>
      </c>
      <c r="F27">
        <f>LN('Tabla R'!F27)</f>
        <v>0.69314718055994529</v>
      </c>
      <c r="G27">
        <f>LN('Tabla R'!G27)</f>
        <v>-0.24279822688790456</v>
      </c>
      <c r="H27">
        <f>LN('Tabla R'!H27)</f>
        <v>1.9133869573497533</v>
      </c>
      <c r="I27">
        <f>LN('Tabla R'!I27)</f>
        <v>2.0080797951941394</v>
      </c>
      <c r="J27">
        <f>LN('Tabla R'!J27)</f>
        <v>2.6379138189131797</v>
      </c>
      <c r="K27">
        <f>LN('Tabla R'!K27)</f>
        <v>-1.8186941195053672</v>
      </c>
      <c r="L27">
        <f>LN('Tabla R'!L27)</f>
        <v>-0.78856482211743839</v>
      </c>
      <c r="M27">
        <f>LN('Tabla R'!M27)</f>
        <v>-0.73672359566292933</v>
      </c>
      <c r="N27">
        <f>LN('Tabla R'!N27)</f>
        <v>0.37544493119411515</v>
      </c>
      <c r="O27">
        <f>LN('Tabla R'!O27)</f>
        <v>-1.9447666383532343</v>
      </c>
      <c r="P27">
        <f>LN('Tabla R'!P27)</f>
        <v>-1.0984692782996142</v>
      </c>
      <c r="Q27">
        <f>LN('Tabla R'!Q27)</f>
        <v>-0.37394241673618789</v>
      </c>
      <c r="R27">
        <f>LN('Tabla R'!R27)</f>
        <v>-0.90946750652602959</v>
      </c>
      <c r="S27">
        <f>LN('Tabla R'!S27)</f>
        <v>-0.19700801493371137</v>
      </c>
      <c r="T27">
        <f>LN('Tabla R'!T27)</f>
        <v>0.19700801493371128</v>
      </c>
      <c r="U27">
        <f>LN('Tabla R'!U27)</f>
        <v>-0.71245949159231825</v>
      </c>
      <c r="V27">
        <f>LN('Tabla R'!V27)</f>
        <v>-1.1064755214597408</v>
      </c>
      <c r="W27">
        <f>LN('Tabla R'!W27)</f>
        <v>-0.49613916562623384</v>
      </c>
      <c r="X27">
        <f>LN('Tabla R'!X27)</f>
        <v>0.37018329396352462</v>
      </c>
      <c r="Y27">
        <f>LN('Tabla R'!Y27)</f>
        <v>2.900871992530031</v>
      </c>
      <c r="Z27">
        <f>LN('Tabla R'!Z27)</f>
        <v>-1.5432036633862287</v>
      </c>
      <c r="AA27">
        <f>LN('Tabla R'!AA27)</f>
        <v>0.17317527902981322</v>
      </c>
      <c r="AB27">
        <f>LN('Tabla R'!AB27)</f>
        <v>-0.63385660363354512</v>
      </c>
      <c r="AC27" s="3" t="s">
        <v>29</v>
      </c>
    </row>
    <row r="28" spans="1:29" x14ac:dyDescent="0.25">
      <c r="A28">
        <f>LN('Tabla R'!A28)</f>
        <v>0.69314718055994529</v>
      </c>
      <c r="B28">
        <f>LN('Tabla R'!B28)</f>
        <v>1.0986122886681098</v>
      </c>
      <c r="C28">
        <f>LN('Tabla R'!C28)</f>
        <v>1.313454814942933</v>
      </c>
      <c r="D28">
        <f>LN('Tabla R'!D28)</f>
        <v>1.313454814942933</v>
      </c>
      <c r="E28">
        <f>LN('Tabla R'!E28)</f>
        <v>-1.4696759700589417</v>
      </c>
      <c r="F28">
        <f>LN('Tabla R'!F28)</f>
        <v>0.69314718055994529</v>
      </c>
      <c r="G28">
        <f>LN('Tabla R'!G28)</f>
        <v>0</v>
      </c>
      <c r="H28">
        <f>LN('Tabla R'!H28)</f>
        <v>1.6841742585481176</v>
      </c>
      <c r="I28">
        <f>LN('Tabla R'!I28)</f>
        <v>1.6197842044882447</v>
      </c>
      <c r="J28">
        <f>LN('Tabla R'!J28)</f>
        <v>2.4625758293029869</v>
      </c>
      <c r="K28">
        <f>LN('Tabla R'!K28)</f>
        <v>-1.7485643126079904</v>
      </c>
      <c r="L28">
        <f>LN('Tabla R'!L28)</f>
        <v>-0.75349991866874988</v>
      </c>
      <c r="M28">
        <f>LN('Tabla R'!M28)</f>
        <v>-0.77434320714843818</v>
      </c>
      <c r="N28">
        <f>LN('Tabla R'!N28)</f>
        <v>0.39425473693686985</v>
      </c>
      <c r="O28">
        <f>LN('Tabla R'!O28)</f>
        <v>-2.4625758293029869</v>
      </c>
      <c r="P28">
        <f>LN('Tabla R'!P28)</f>
        <v>-1.1491210143600539</v>
      </c>
      <c r="Q28">
        <f>LN('Tabla R'!Q28)</f>
        <v>-0.3707194436051845</v>
      </c>
      <c r="R28">
        <f>LN('Tabla R'!R28)</f>
        <v>-1.6197842044882447</v>
      </c>
      <c r="S28">
        <f>LN('Tabla R'!S28)</f>
        <v>-0.30632938954531164</v>
      </c>
      <c r="T28">
        <f>LN('Tabla R'!T28)</f>
        <v>0.30632938954531158</v>
      </c>
      <c r="U28">
        <f>LN('Tabla R'!U28)</f>
        <v>-1.313454814942933</v>
      </c>
      <c r="V28">
        <f>LN('Tabla R'!V28)</f>
        <v>-1.9261135940335563</v>
      </c>
      <c r="W28">
        <f>LN('Tabla R'!W28)</f>
        <v>-0.38681779101463371</v>
      </c>
      <c r="X28">
        <f>LN('Tabla R'!X28)</f>
        <v>-8.2295242726830156E-2</v>
      </c>
      <c r="Y28">
        <f>LN('Tabla R'!Y28)</f>
        <v>3.211569196352428</v>
      </c>
      <c r="Z28">
        <f>LN('Tabla R'!Z28)</f>
        <v>-1.7664695012749476</v>
      </c>
      <c r="AA28">
        <f>LN('Tabla R'!AA28)</f>
        <v>-0.38862463227214183</v>
      </c>
      <c r="AB28">
        <f>LN('Tabla R'!AB28)</f>
        <v>-0.89218734497095231</v>
      </c>
      <c r="AC28" s="3" t="s">
        <v>29</v>
      </c>
    </row>
    <row r="29" spans="1:29" x14ac:dyDescent="0.25">
      <c r="A29">
        <f>LN('Tabla R'!A29)</f>
        <v>1.0986122886681098</v>
      </c>
      <c r="B29">
        <f>LN('Tabla R'!B29)</f>
        <v>2.7080502011022101</v>
      </c>
      <c r="C29">
        <f>LN('Tabla R'!C29)</f>
        <v>3.6546502625632762</v>
      </c>
      <c r="D29">
        <f>LN('Tabla R'!D29)</f>
        <v>2.7999606690356318</v>
      </c>
      <c r="E29">
        <f>LN('Tabla R'!E29)</f>
        <v>0.82379771618854369</v>
      </c>
      <c r="F29">
        <f>LN('Tabla R'!F29)</f>
        <v>1.2039728043259359</v>
      </c>
      <c r="G29">
        <f>LN('Tabla R'!G29)</f>
        <v>1.0141271978796658</v>
      </c>
      <c r="H29">
        <f>LN('Tabla R'!H29)</f>
        <v>2.9259533789460743</v>
      </c>
      <c r="I29">
        <f>LN('Tabla R'!I29)</f>
        <v>4.0574557946356817</v>
      </c>
      <c r="J29">
        <f>LN('Tabla R'!J29)</f>
        <v>3.7318431535460519</v>
      </c>
      <c r="K29">
        <f>LN('Tabla R'!K29)</f>
        <v>-1.7944509632564674</v>
      </c>
      <c r="L29">
        <f>LN('Tabla R'!L29)</f>
        <v>-0.77644324399298836</v>
      </c>
      <c r="M29">
        <f>LN('Tabla R'!M29)</f>
        <v>-0.87520626548713176</v>
      </c>
      <c r="N29">
        <f>LN('Tabla R'!N29)</f>
        <v>0.44468626610621653</v>
      </c>
      <c r="O29">
        <f>LN('Tabla R'!O29)</f>
        <v>-1.3339478807476814</v>
      </c>
      <c r="P29">
        <f>LN('Tabla R'!P29)</f>
        <v>-0.93188248451041999</v>
      </c>
      <c r="Q29">
        <f>LN('Tabla R'!Q29)</f>
        <v>-0.12599270991044254</v>
      </c>
      <c r="R29">
        <f>LN('Tabla R'!R29)</f>
        <v>-1.3494055935334714</v>
      </c>
      <c r="S29">
        <f>LN('Tabla R'!S29)</f>
        <v>-0.40280553207240538</v>
      </c>
      <c r="T29">
        <f>LN('Tabla R'!T29)</f>
        <v>0.40280553207240538</v>
      </c>
      <c r="U29">
        <f>LN('Tabla R'!U29)</f>
        <v>-0.9466000614610659</v>
      </c>
      <c r="V29">
        <f>LN('Tabla R'!V29)</f>
        <v>-1.7522111256058768</v>
      </c>
      <c r="W29">
        <f>LN('Tabla R'!W29)</f>
        <v>-0.29034164848753991</v>
      </c>
      <c r="X29">
        <f>LN('Tabla R'!X29)</f>
        <v>0.92624106272732309</v>
      </c>
      <c r="Y29">
        <f>LN('Tabla R'!Y29)</f>
        <v>3.1772201495993682</v>
      </c>
      <c r="Z29">
        <f>LN('Tabla R'!Z29)</f>
        <v>-1.9997123162187513</v>
      </c>
      <c r="AA29">
        <f>LN('Tabla R'!AA29)</f>
        <v>0.52343553065491777</v>
      </c>
      <c r="AB29">
        <f>LN('Tabla R'!AB29)</f>
        <v>-1.1024868345905177</v>
      </c>
      <c r="AC29" s="3" t="s">
        <v>29</v>
      </c>
    </row>
    <row r="30" spans="1:29" x14ac:dyDescent="0.25">
      <c r="A30">
        <f>LN('Tabla R'!A30)</f>
        <v>1.0986122886681098</v>
      </c>
      <c r="B30">
        <f>LN('Tabla R'!B30)</f>
        <v>2.0794415416798357</v>
      </c>
      <c r="C30">
        <f>LN('Tabla R'!C30)</f>
        <v>3.2555548491266926</v>
      </c>
      <c r="D30">
        <f>LN('Tabla R'!D30)</f>
        <v>2.7336529684817146</v>
      </c>
      <c r="E30">
        <f>LN('Tabla R'!E30)</f>
        <v>0.77688062231394361</v>
      </c>
      <c r="F30">
        <f>LN('Tabla R'!F30)</f>
        <v>0.81093021621632877</v>
      </c>
      <c r="G30">
        <f>LN('Tabla R'!G30)</f>
        <v>0.54254672024858297</v>
      </c>
      <c r="H30">
        <f>LN('Tabla R'!H30)</f>
        <v>2.8985052577928867</v>
      </c>
      <c r="I30">
        <f>LN('Tabla R'!I30)</f>
        <v>3.4996843283768095</v>
      </c>
      <c r="J30">
        <f>LN('Tabla R'!J30)</f>
        <v>3.5932492230986859</v>
      </c>
      <c r="K30">
        <f>LN('Tabla R'!K30)</f>
        <v>-2.2973261872089643</v>
      </c>
      <c r="L30">
        <f>LN('Tabla R'!L30)</f>
        <v>-1.027880855969237</v>
      </c>
      <c r="M30">
        <f>LN('Tabla R'!M30)</f>
        <v>-1.1557898708512722</v>
      </c>
      <c r="N30">
        <f>LN('Tabla R'!N30)</f>
        <v>0.58497806878828673</v>
      </c>
      <c r="O30">
        <f>LN('Tabla R'!O30)</f>
        <v>-1.9838113106645856</v>
      </c>
      <c r="P30">
        <f>LN('Tabla R'!P30)</f>
        <v>-0.85959625461697142</v>
      </c>
      <c r="Q30">
        <f>LN('Tabla R'!Q30)</f>
        <v>-0.16485228931117216</v>
      </c>
      <c r="R30">
        <f>LN('Tabla R'!R30)</f>
        <v>-1.4202427866969733</v>
      </c>
      <c r="S30">
        <f>LN('Tabla R'!S30)</f>
        <v>-0.2441294792501168</v>
      </c>
      <c r="T30">
        <f>LN('Tabla R'!T30)</f>
        <v>0.24412947925011674</v>
      </c>
      <c r="U30">
        <f>LN('Tabla R'!U30)</f>
        <v>-1.1761133074468566</v>
      </c>
      <c r="V30">
        <f>LN('Tabla R'!V30)</f>
        <v>-1.6643722659470901</v>
      </c>
      <c r="W30">
        <f>LN('Tabla R'!W30)</f>
        <v>-0.44901770130982854</v>
      </c>
      <c r="X30">
        <f>LN('Tabla R'!X30)</f>
        <v>1.0416891412684888</v>
      </c>
      <c r="Y30">
        <f>LN('Tabla R'!Y30)</f>
        <v>3.0469480649382614</v>
      </c>
      <c r="Z30">
        <f>LN('Tabla R'!Z30)</f>
        <v>-1.8568161165243982</v>
      </c>
      <c r="AA30">
        <f>LN('Tabla R'!AA30)</f>
        <v>0.79755966201837192</v>
      </c>
      <c r="AB30">
        <f>LN('Tabla R'!AB30)</f>
        <v>-0.708153022919916</v>
      </c>
      <c r="AC30" s="3" t="s">
        <v>29</v>
      </c>
    </row>
    <row r="31" spans="1:29" x14ac:dyDescent="0.25">
      <c r="A31">
        <f>LN('Tabla R'!A31)</f>
        <v>1.3862943611198906</v>
      </c>
      <c r="B31">
        <f>LN('Tabla R'!B31)</f>
        <v>3.5835189384561099</v>
      </c>
      <c r="C31">
        <f>LN('Tabla R'!C31)</f>
        <v>4.2683118748497018</v>
      </c>
      <c r="D31">
        <f>LN('Tabla R'!D31)</f>
        <v>3.2438805838577669</v>
      </c>
      <c r="E31">
        <f>LN('Tabla R'!E31)</f>
        <v>0.74102604604202005</v>
      </c>
      <c r="F31">
        <f>LN('Tabla R'!F31)</f>
        <v>0.85593393133325768</v>
      </c>
      <c r="G31">
        <f>LN('Tabla R'!G31)</f>
        <v>1.2662022056484925</v>
      </c>
      <c r="H31">
        <f>LN('Tabla R'!H31)</f>
        <v>3.3238842785594853</v>
      </c>
      <c r="I31">
        <f>LN('Tabla R'!I31)</f>
        <v>4.7502830042497175</v>
      </c>
      <c r="J31">
        <f>LN('Tabla R'!J31)</f>
        <v>4.0980211286945245</v>
      </c>
      <c r="K31">
        <f>LN('Tabla R'!K31)</f>
        <v>-1.8974855528692525</v>
      </c>
      <c r="L31">
        <f>LN('Tabla R'!L31)</f>
        <v>-0.82796053879938081</v>
      </c>
      <c r="M31">
        <f>LN('Tabla R'!M31)</f>
        <v>-0.91473500617004022</v>
      </c>
      <c r="N31">
        <f>LN('Tabla R'!N31)</f>
        <v>0.46445063644767082</v>
      </c>
      <c r="O31">
        <f>LN('Tabla R'!O31)</f>
        <v>-0.83992459067304237</v>
      </c>
      <c r="P31">
        <f>LN('Tabla R'!P31)</f>
        <v>-0.8541405448367575</v>
      </c>
      <c r="Q31">
        <f>LN('Tabla R'!Q31)</f>
        <v>-8.0003694701718392E-2</v>
      </c>
      <c r="R31">
        <f>LN('Tabla R'!R31)</f>
        <v>-1.1667640657936078</v>
      </c>
      <c r="S31">
        <f>LN('Tabla R'!S31)</f>
        <v>-0.48197112940001574</v>
      </c>
      <c r="T31">
        <f>LN('Tabla R'!T31)</f>
        <v>0.4819711294000158</v>
      </c>
      <c r="U31">
        <f>LN('Tabla R'!U31)</f>
        <v>-0.68479293639359184</v>
      </c>
      <c r="V31">
        <f>LN('Tabla R'!V31)</f>
        <v>-1.6487351951936233</v>
      </c>
      <c r="W31">
        <f>LN('Tabla R'!W31)</f>
        <v>-0.21117605115992952</v>
      </c>
      <c r="X31">
        <f>LN('Tabla R'!X31)</f>
        <v>0.89934801114384311</v>
      </c>
      <c r="Y31">
        <f>LN('Tabla R'!Y31)</f>
        <v>3.2443876140369241</v>
      </c>
      <c r="Z31">
        <f>LN('Tabla R'!Z31)</f>
        <v>-2.4245362674156419</v>
      </c>
      <c r="AA31">
        <f>LN('Tabla R'!AA31)</f>
        <v>0.41737688174382742</v>
      </c>
      <c r="AB31">
        <f>LN('Tabla R'!AB31)</f>
        <v>-1.4757934909810155</v>
      </c>
      <c r="AC31" s="3" t="s">
        <v>29</v>
      </c>
    </row>
    <row r="32" spans="1:29" x14ac:dyDescent="0.25">
      <c r="A32">
        <f>LN('Tabla R'!A32)</f>
        <v>1.0986122886681098</v>
      </c>
      <c r="B32">
        <f>LN('Tabla R'!B32)</f>
        <v>3.4657359027997265</v>
      </c>
      <c r="C32">
        <f>LN('Tabla R'!C32)</f>
        <v>4.5769353069733079</v>
      </c>
      <c r="D32">
        <f>LN('Tabla R'!D32)</f>
        <v>3.609592710627457</v>
      </c>
      <c r="E32">
        <f>LN('Tabla R'!E32)</f>
        <v>0.7215404931933479</v>
      </c>
      <c r="F32">
        <f>LN('Tabla R'!F32)</f>
        <v>1.62924053973028</v>
      </c>
      <c r="G32">
        <f>LN('Tabla R'!G32)</f>
        <v>1.7905275528968676</v>
      </c>
      <c r="H32">
        <f>LN('Tabla R'!H32)</f>
        <v>3.6790563651651738</v>
      </c>
      <c r="I32">
        <f>LN('Tabla R'!I32)</f>
        <v>4.8111919932252389</v>
      </c>
      <c r="J32">
        <f>LN('Tabla R'!J32)</f>
        <v>4.392546110464032</v>
      </c>
      <c r="K32">
        <f>LN('Tabla R'!K32)</f>
        <v>-2.5469207371051086</v>
      </c>
      <c r="L32">
        <f>LN('Tabla R'!L32)</f>
        <v>-1.1526781309173091</v>
      </c>
      <c r="M32">
        <f>LN('Tabla R'!M32)</f>
        <v>-1.4428759807335341</v>
      </c>
      <c r="N32">
        <f>LN('Tabla R'!N32)</f>
        <v>0.72852112372941769</v>
      </c>
      <c r="O32">
        <f>LN('Tabla R'!O32)</f>
        <v>-1.1344495724425501</v>
      </c>
      <c r="P32">
        <f>LN('Tabla R'!P32)</f>
        <v>-0.78295339983657508</v>
      </c>
      <c r="Q32">
        <f>LN('Tabla R'!Q32)</f>
        <v>-6.9463654537716815E-2</v>
      </c>
      <c r="R32">
        <f>LN('Tabla R'!R32)</f>
        <v>-1.3454560904255126</v>
      </c>
      <c r="S32">
        <f>LN('Tabla R'!S32)</f>
        <v>-0.23425668625193163</v>
      </c>
      <c r="T32">
        <f>LN('Tabla R'!T32)</f>
        <v>0.23425668625193155</v>
      </c>
      <c r="U32">
        <f>LN('Tabla R'!U32)</f>
        <v>-1.1111994041735809</v>
      </c>
      <c r="V32">
        <f>LN('Tabla R'!V32)</f>
        <v>-1.5797127766774441</v>
      </c>
      <c r="W32">
        <f>LN('Tabla R'!W32)</f>
        <v>-0.45889049430801376</v>
      </c>
      <c r="X32">
        <f>LN('Tabla R'!X32)</f>
        <v>1.1193948278506383</v>
      </c>
      <c r="Y32">
        <f>LN('Tabla R'!Y32)</f>
        <v>2.8535925063928684</v>
      </c>
      <c r="Z32">
        <f>LN('Tabla R'!Z32)</f>
        <v>-2.5596615373145357</v>
      </c>
      <c r="AA32">
        <f>LN('Tabla R'!AA32)</f>
        <v>0.88513814159870663</v>
      </c>
      <c r="AB32">
        <f>LN('Tabla R'!AB32)</f>
        <v>-1.2862011687619812</v>
      </c>
      <c r="AC32" s="3" t="s">
        <v>29</v>
      </c>
    </row>
    <row r="33" spans="1:29" x14ac:dyDescent="0.25">
      <c r="A33">
        <f>LN('Tabla R'!A33)</f>
        <v>0.69314718055994529</v>
      </c>
      <c r="B33">
        <f>LN('Tabla R'!B33)</f>
        <v>2.3978952727983707</v>
      </c>
      <c r="C33">
        <f>LN('Tabla R'!C33)</f>
        <v>3.2982044314784074</v>
      </c>
      <c r="D33">
        <f>LN('Tabla R'!D33)</f>
        <v>2.5072387549944106</v>
      </c>
      <c r="E33">
        <f>LN('Tabla R'!E33)</f>
        <v>0.73463928918868515</v>
      </c>
      <c r="F33">
        <f>LN('Tabla R'!F33)</f>
        <v>2.3025850929940459</v>
      </c>
      <c r="G33">
        <f>LN('Tabla R'!G33)</f>
        <v>1.5679458038053606</v>
      </c>
      <c r="H33">
        <f>LN('Tabla R'!H33)</f>
        <v>2.7488081935743778</v>
      </c>
      <c r="I33">
        <f>LN('Tabla R'!I33)</f>
        <v>3.8852682681193262</v>
      </c>
      <c r="J33">
        <f>LN('Tabla R'!J33)</f>
        <v>3.5986264651363742</v>
      </c>
      <c r="K33">
        <f>LN('Tabla R'!K33)</f>
        <v>-1.6123481190294293</v>
      </c>
      <c r="L33">
        <f>LN('Tabla R'!L33)</f>
        <v>-0.68539182187946956</v>
      </c>
      <c r="M33">
        <f>LN('Tabla R'!M33)</f>
        <v>-0.78096041518413128</v>
      </c>
      <c r="N33">
        <f>LN('Tabla R'!N33)</f>
        <v>0.39756334095471629</v>
      </c>
      <c r="O33">
        <f>LN('Tabla R'!O33)</f>
        <v>-1.2960413721423285</v>
      </c>
      <c r="P33">
        <f>LN('Tabla R'!P33)</f>
        <v>-1.0913877101419633</v>
      </c>
      <c r="Q33">
        <f>LN('Tabla R'!Q33)</f>
        <v>-0.24156943857996702</v>
      </c>
      <c r="R33">
        <f>LN('Tabla R'!R33)</f>
        <v>-1.4873729953209558</v>
      </c>
      <c r="S33">
        <f>LN('Tabla R'!S33)</f>
        <v>-0.5870638366409191</v>
      </c>
      <c r="T33">
        <f>LN('Tabla R'!T33)</f>
        <v>0.5870638366409191</v>
      </c>
      <c r="U33">
        <f>LN('Tabla R'!U33)</f>
        <v>-0.90030915868003669</v>
      </c>
      <c r="V33">
        <f>LN('Tabla R'!V33)</f>
        <v>-2.0744368319618749</v>
      </c>
      <c r="W33">
        <f>LN('Tabla R'!W33)</f>
        <v>-0.10608334391902631</v>
      </c>
      <c r="X33">
        <f>LN('Tabla R'!X33)</f>
        <v>0.49652383905513103</v>
      </c>
      <c r="Y33">
        <f>LN('Tabla R'!Y33)</f>
        <v>3.1322280181425284</v>
      </c>
      <c r="Z33">
        <f>LN('Tabla R'!Z33)</f>
        <v>-2.8016805924232764</v>
      </c>
      <c r="AA33">
        <f>LN('Tabla R'!AA33)</f>
        <v>-9.0539997585788151E-2</v>
      </c>
      <c r="AB33">
        <f>LN('Tabla R'!AB33)</f>
        <v>-1.4461102950045321</v>
      </c>
      <c r="AC33" s="3" t="s">
        <v>30</v>
      </c>
    </row>
    <row r="34" spans="1:29" x14ac:dyDescent="0.25">
      <c r="A34">
        <f>LN('Tabla R'!A34)</f>
        <v>1.0986122886681098</v>
      </c>
      <c r="B34">
        <f>LN('Tabla R'!B34)</f>
        <v>5.0172798368149243</v>
      </c>
      <c r="C34">
        <f>LN('Tabla R'!C34)</f>
        <v>5.5150363242863252</v>
      </c>
      <c r="D34">
        <f>LN('Tabla R'!D34)</f>
        <v>3.2336067894681948</v>
      </c>
      <c r="E34">
        <f>LN('Tabla R'!E34)</f>
        <v>2.4278022109212594</v>
      </c>
      <c r="F34">
        <f>LN('Tabla R'!F34)</f>
        <v>2.7333680090865</v>
      </c>
      <c r="G34">
        <f>LN('Tabla R'!G34)</f>
        <v>2.5090956136380327</v>
      </c>
      <c r="H34">
        <f>LN('Tabla R'!H34)</f>
        <v>3.2839891807566142</v>
      </c>
      <c r="I34">
        <f>LN('Tabla R'!I34)</f>
        <v>5.0548307919500335</v>
      </c>
      <c r="J34">
        <f>LN('Tabla R'!J34)</f>
        <v>4.3437924347563648</v>
      </c>
      <c r="K34">
        <f>LN('Tabla R'!K34)</f>
        <v>-1.5131475695631951</v>
      </c>
      <c r="L34">
        <f>LN('Tabla R'!L34)</f>
        <v>-0.63579154714635222</v>
      </c>
      <c r="M34">
        <f>LN('Tabla R'!M34)</f>
        <v>-1.1017298305934051</v>
      </c>
      <c r="N34">
        <f>LN('Tabla R'!N34)</f>
        <v>0.55794804865935321</v>
      </c>
      <c r="O34">
        <f>LN('Tabla R'!O34)</f>
        <v>0.47648913084867206</v>
      </c>
      <c r="P34">
        <f>LN('Tabla R'!P34)</f>
        <v>-1.11018564528817</v>
      </c>
      <c r="Q34">
        <f>LN('Tabla R'!Q34)</f>
        <v>-5.0382391288419467E-2</v>
      </c>
      <c r="R34">
        <f>LN('Tabla R'!R34)</f>
        <v>-3.7550955135109379E-2</v>
      </c>
      <c r="S34">
        <f>LN('Tabla R'!S34)</f>
        <v>0.46020553233629136</v>
      </c>
      <c r="T34">
        <f>LN('Tabla R'!T34)</f>
        <v>-0.46020553233629136</v>
      </c>
      <c r="U34">
        <f>LN('Tabla R'!U34)</f>
        <v>-0.49775648747140078</v>
      </c>
      <c r="V34">
        <f>LN('Tabla R'!V34)</f>
        <v>0.42265457720118199</v>
      </c>
      <c r="W34">
        <f>LN('Tabla R'!W34)</f>
        <v>-1.1533527128962366</v>
      </c>
      <c r="X34">
        <f>LN('Tabla R'!X34)</f>
        <v>0.8624679251766485</v>
      </c>
      <c r="Y34">
        <f>LN('Tabla R'!Y34)</f>
        <v>3.2169139015546602</v>
      </c>
      <c r="Z34">
        <f>LN('Tabla R'!Z34)</f>
        <v>-4.6525683991096765</v>
      </c>
      <c r="AA34">
        <f>LN('Tabla R'!AA34)</f>
        <v>1.3226734575129397</v>
      </c>
      <c r="AB34">
        <f>LN('Tabla R'!AB34)</f>
        <v>-1.6649474707983685</v>
      </c>
      <c r="AC34" s="3" t="s">
        <v>30</v>
      </c>
    </row>
    <row r="35" spans="1:29" x14ac:dyDescent="0.25">
      <c r="A35">
        <f>LN('Tabla R'!A35)</f>
        <v>0.69314718055994529</v>
      </c>
      <c r="B35">
        <f>LN('Tabla R'!B35)</f>
        <v>1.791759469228055</v>
      </c>
      <c r="C35">
        <f>LN('Tabla R'!C35)</f>
        <v>5.9477451299431401</v>
      </c>
      <c r="D35">
        <f>LN('Tabla R'!D35)</f>
        <v>3.4303677589619355</v>
      </c>
      <c r="E35">
        <f>LN('Tabla R'!E35)</f>
        <v>0.31858393197268298</v>
      </c>
      <c r="F35">
        <f>LN('Tabla R'!F35)</f>
        <v>1.6094379124341003</v>
      </c>
      <c r="G35">
        <f>LN('Tabla R'!G35)</f>
        <v>1.2908539804614174</v>
      </c>
      <c r="H35">
        <f>LN('Tabla R'!H35)</f>
        <v>3.5958042748341761</v>
      </c>
      <c r="I35">
        <f>LN('Tabla R'!I35)</f>
        <v>5.4228773864834441</v>
      </c>
      <c r="J35">
        <f>LN('Tabla R'!J35)</f>
        <v>4.6229413394732104</v>
      </c>
      <c r="K35">
        <f>LN('Tabla R'!K35)</f>
        <v>-1.7687311631849088</v>
      </c>
      <c r="L35">
        <f>LN('Tabla R'!L35)</f>
        <v>-0.76358334395720906</v>
      </c>
      <c r="M35">
        <f>LN('Tabla R'!M35)</f>
        <v>-1.2919810454936858</v>
      </c>
      <c r="N35">
        <f>LN('Tabla R'!N35)</f>
        <v>0.65307365610949364</v>
      </c>
      <c r="O35">
        <f>LN('Tabla R'!O35)</f>
        <v>-3.0135034270391099</v>
      </c>
      <c r="P35">
        <f>LN('Tabla R'!P35)</f>
        <v>-1.1925735805112749</v>
      </c>
      <c r="Q35">
        <f>LN('Tabla R'!Q35)</f>
        <v>-0.16543651587224101</v>
      </c>
      <c r="R35">
        <f>LN('Tabla R'!R35)</f>
        <v>-3.6311179172553887</v>
      </c>
      <c r="S35">
        <f>LN('Tabla R'!S35)</f>
        <v>0.524867743459696</v>
      </c>
      <c r="T35">
        <f>LN('Tabla R'!T35)</f>
        <v>-0.524867743459696</v>
      </c>
      <c r="U35">
        <f>LN('Tabla R'!U35)</f>
        <v>-4.1559856607150847</v>
      </c>
      <c r="V35">
        <f>LN('Tabla R'!V35)</f>
        <v>-3.1062501737956927</v>
      </c>
      <c r="W35">
        <f>LN('Tabla R'!W35)</f>
        <v>-1.2180149240196412</v>
      </c>
      <c r="X35">
        <f>LN('Tabla R'!X35)</f>
        <v>-0.2903523010076598</v>
      </c>
      <c r="Y35">
        <f>LN('Tabla R'!Y35)</f>
        <v>2.6293676790677414</v>
      </c>
      <c r="Z35">
        <f>LN('Tabla R'!Z35)</f>
        <v>-6.2380974309507993</v>
      </c>
      <c r="AA35">
        <f>LN('Tabla R'!AA35)</f>
        <v>0.23451544245203618</v>
      </c>
      <c r="AB35">
        <f>LN('Tabla R'!AB35)</f>
        <v>-3.0017909942493817</v>
      </c>
      <c r="AC35" s="3" t="s">
        <v>30</v>
      </c>
    </row>
    <row r="36" spans="1:29" x14ac:dyDescent="0.25">
      <c r="A36">
        <f>LN('Tabla R'!A36)</f>
        <v>1.0986122886681098</v>
      </c>
      <c r="B36">
        <f>LN('Tabla R'!B36)</f>
        <v>2.8903717578961645</v>
      </c>
      <c r="C36">
        <f>LN('Tabla R'!C36)</f>
        <v>2.6798564667314282</v>
      </c>
      <c r="D36">
        <f>LN('Tabla R'!D36)</f>
        <v>1.9615022438151495</v>
      </c>
      <c r="E36">
        <f>LN('Tabla R'!E36)</f>
        <v>2.087306862896352</v>
      </c>
      <c r="F36">
        <f>LN('Tabla R'!F36)</f>
        <v>1.5581446180465499</v>
      </c>
      <c r="G36">
        <f>LN('Tabla R'!G36)</f>
        <v>-7.8915639641654406E-2</v>
      </c>
      <c r="H36">
        <f>LN('Tabla R'!H36)</f>
        <v>2.0983859576807737</v>
      </c>
      <c r="I36">
        <f>LN('Tabla R'!I36)</f>
        <v>2.0471765810925606</v>
      </c>
      <c r="J36">
        <f>LN('Tabla R'!J36)</f>
        <v>2.854399097437347</v>
      </c>
      <c r="K36">
        <f>LN('Tabla R'!K36)</f>
        <v>-2.1495953342689873</v>
      </c>
      <c r="L36">
        <f>LN('Tabla R'!L36)</f>
        <v>-0.95401542949924834</v>
      </c>
      <c r="M36">
        <f>LN('Tabla R'!M36)</f>
        <v>-1.1305973668128431</v>
      </c>
      <c r="N36">
        <f>LN('Tabla R'!N36)</f>
        <v>0.57238181676907218</v>
      </c>
      <c r="O36">
        <f>LN('Tabla R'!O36)</f>
        <v>-0.14634889633513706</v>
      </c>
      <c r="P36">
        <f>LN('Tabla R'!P36)</f>
        <v>-0.89289685362219762</v>
      </c>
      <c r="Q36">
        <f>LN('Tabla R'!Q36)</f>
        <v>-0.13688371386562431</v>
      </c>
      <c r="R36">
        <f>LN('Tabla R'!R36)</f>
        <v>0.84319517680360423</v>
      </c>
      <c r="S36">
        <f>LN('Tabla R'!S36)</f>
        <v>0.63267988563886768</v>
      </c>
      <c r="T36">
        <f>LN('Tabla R'!T36)</f>
        <v>-0.63267988563886768</v>
      </c>
      <c r="U36">
        <f>LN('Tabla R'!U36)</f>
        <v>0.21051529116473647</v>
      </c>
      <c r="V36">
        <f>LN('Tabla R'!V36)</f>
        <v>1.4758750624424719</v>
      </c>
      <c r="W36">
        <f>LN('Tabla R'!W36)</f>
        <v>-1.325827066198813</v>
      </c>
      <c r="X36">
        <f>LN('Tabla R'!X36)</f>
        <v>-1.6502599069543555</v>
      </c>
      <c r="Y36">
        <f>LN('Tabla R'!Y36)</f>
        <v>2.4845732608867626</v>
      </c>
      <c r="Z36">
        <f>LN('Tabla R'!Z36)</f>
        <v>-4.3301163736857839</v>
      </c>
      <c r="AA36">
        <f>LN('Tabla R'!AA36)</f>
        <v>-1.0175800213154877</v>
      </c>
      <c r="AB36">
        <f>LN('Tabla R'!AB36)</f>
        <v>-2.6738481975006358</v>
      </c>
      <c r="AC36" s="3" t="s">
        <v>30</v>
      </c>
    </row>
    <row r="37" spans="1:29" x14ac:dyDescent="0.25">
      <c r="A37">
        <f>LN('Tabla R'!A37)</f>
        <v>1.0986122886681098</v>
      </c>
      <c r="B37">
        <f>LN('Tabla R'!B37)</f>
        <v>2.8332133440562162</v>
      </c>
      <c r="C37">
        <f>LN('Tabla R'!C37)</f>
        <v>3.0664702880593326</v>
      </c>
      <c r="D37">
        <f>LN('Tabla R'!D37)</f>
        <v>2.0348363582497146</v>
      </c>
      <c r="E37">
        <f>LN('Tabla R'!E37)</f>
        <v>0.186319348724203</v>
      </c>
      <c r="F37">
        <f>LN('Tabla R'!F37)</f>
        <v>1.2527629684953681</v>
      </c>
      <c r="G37">
        <f>LN('Tabla R'!G37)</f>
        <v>1.2604735738824113</v>
      </c>
      <c r="H37">
        <f>LN('Tabla R'!H37)</f>
        <v>2.0770637168938717</v>
      </c>
      <c r="I37">
        <f>LN('Tabla R'!I37)</f>
        <v>2.1015698937528371</v>
      </c>
      <c r="J37">
        <f>LN('Tabla R'!J37)</f>
        <v>2.8116892358616963</v>
      </c>
      <c r="K37">
        <f>LN('Tabla R'!K37)</f>
        <v>-2.0525575400349068</v>
      </c>
      <c r="L37">
        <f>LN('Tabla R'!L37)</f>
        <v>-0.90549653238220784</v>
      </c>
      <c r="M37">
        <f>LN('Tabla R'!M37)</f>
        <v>-0.99078433100126417</v>
      </c>
      <c r="N37">
        <f>LN('Tabla R'!N37)</f>
        <v>0.50247529886328268</v>
      </c>
      <c r="O37">
        <f>LN('Tabla R'!O37)</f>
        <v>-0.32678258607369576</v>
      </c>
      <c r="P37">
        <f>LN('Tabla R'!P37)</f>
        <v>-0.7768528776119813</v>
      </c>
      <c r="Q37">
        <f>LN('Tabla R'!Q37)</f>
        <v>-4.2227358644157019E-2</v>
      </c>
      <c r="R37">
        <f>LN('Tabla R'!R37)</f>
        <v>0.73164345030337907</v>
      </c>
      <c r="S37">
        <f>LN('Tabla R'!S37)</f>
        <v>0.96490039430649566</v>
      </c>
      <c r="T37">
        <f>LN('Tabla R'!T37)</f>
        <v>-0.96490039430649566</v>
      </c>
      <c r="U37">
        <f>LN('Tabla R'!U37)</f>
        <v>-0.23325694400311667</v>
      </c>
      <c r="V37">
        <f>LN('Tabla R'!V37)</f>
        <v>1.6965438446098746</v>
      </c>
      <c r="W37">
        <f>LN('Tabla R'!W37)</f>
        <v>-1.6580475748664409</v>
      </c>
      <c r="X37">
        <f>LN('Tabla R'!X37)</f>
        <v>0.65023967954866879</v>
      </c>
      <c r="Y37">
        <f>LN('Tabla R'!Y37)</f>
        <v>3.2433732964685884</v>
      </c>
      <c r="Z37">
        <f>LN('Tabla R'!Z37)</f>
        <v>-2.4162306085106637</v>
      </c>
      <c r="AA37">
        <f>LN('Tabla R'!AA37)</f>
        <v>1.6151400738551644</v>
      </c>
      <c r="AB37">
        <f>LN('Tabla R'!AB37)</f>
        <v>-0.40054526732774987</v>
      </c>
      <c r="AC37" s="3" t="s">
        <v>30</v>
      </c>
    </row>
    <row r="38" spans="1:29" x14ac:dyDescent="0.25">
      <c r="A38">
        <f>LN('Tabla R'!A38)</f>
        <v>1.3862943611198906</v>
      </c>
      <c r="B38">
        <f>LN('Tabla R'!B38)</f>
        <v>3.6635616461296463</v>
      </c>
      <c r="C38">
        <f>LN('Tabla R'!C38)</f>
        <v>3.7761803725157388</v>
      </c>
      <c r="D38">
        <f>LN('Tabla R'!D38)</f>
        <v>2.5490544696117521</v>
      </c>
      <c r="E38">
        <f>LN('Tabla R'!E38)</f>
        <v>0.65468032202619197</v>
      </c>
      <c r="F38">
        <f>LN('Tabla R'!F38)</f>
        <v>1.1526795099383853</v>
      </c>
      <c r="G38">
        <f>LN('Tabla R'!G38)</f>
        <v>0.54892297065558771</v>
      </c>
      <c r="H38">
        <f>LN('Tabla R'!H38)</f>
        <v>2.6300886596324982</v>
      </c>
      <c r="I38">
        <f>LN('Tabla R'!I38)</f>
        <v>3.2678564470898226</v>
      </c>
      <c r="J38">
        <f>LN('Tabla R'!J38)</f>
        <v>3.3723176821115048</v>
      </c>
      <c r="K38">
        <f>LN('Tabla R'!K38)</f>
        <v>-1.992320872175174</v>
      </c>
      <c r="L38">
        <f>LN('Tabla R'!L38)</f>
        <v>-0.87537819845234166</v>
      </c>
      <c r="M38">
        <f>LN('Tabla R'!M38)</f>
        <v>-0.94575467016389647</v>
      </c>
      <c r="N38">
        <f>LN('Tabla R'!N38)</f>
        <v>0.47996046844459894</v>
      </c>
      <c r="O38">
        <f>LN('Tabla R'!O38)</f>
        <v>-4.0113171936300963E-2</v>
      </c>
      <c r="P38">
        <f>LN('Tabla R'!P38)</f>
        <v>-0.82326321249975276</v>
      </c>
      <c r="Q38">
        <f>LN('Tabla R'!Q38)</f>
        <v>-8.103419002074605E-2</v>
      </c>
      <c r="R38">
        <f>LN('Tabla R'!R38)</f>
        <v>0.39570519903982382</v>
      </c>
      <c r="S38">
        <f>LN('Tabla R'!S38)</f>
        <v>0.50832392542591631</v>
      </c>
      <c r="T38">
        <f>LN('Tabla R'!T38)</f>
        <v>-0.50832392542591631</v>
      </c>
      <c r="U38">
        <f>LN('Tabla R'!U38)</f>
        <v>-0.11261872638609248</v>
      </c>
      <c r="V38">
        <f>LN('Tabla R'!V38)</f>
        <v>0.90402912446574013</v>
      </c>
      <c r="W38">
        <f>LN('Tabla R'!W38)</f>
        <v>-1.2014711059858616</v>
      </c>
      <c r="X38">
        <f>LN('Tabla R'!X38)</f>
        <v>0.86373348113547899</v>
      </c>
      <c r="Y38">
        <f>LN('Tabla R'!Y38)</f>
        <v>3.2347491740244907</v>
      </c>
      <c r="Z38">
        <f>LN('Tabla R'!Z38)</f>
        <v>-2.9124468913802599</v>
      </c>
      <c r="AA38">
        <f>LN('Tabla R'!AA38)</f>
        <v>1.3720574065613953</v>
      </c>
      <c r="AB38">
        <f>LN('Tabla R'!AB38)</f>
        <v>-0.77019474240943231</v>
      </c>
      <c r="AC38" s="3" t="s">
        <v>30</v>
      </c>
    </row>
    <row r="39" spans="1:29" x14ac:dyDescent="0.25">
      <c r="A39">
        <f>LN('Tabla R'!A39)</f>
        <v>1.0986122886681098</v>
      </c>
      <c r="B39">
        <f>LN('Tabla R'!B39)</f>
        <v>4.2341065045972597</v>
      </c>
      <c r="C39">
        <f>LN('Tabla R'!C39)</f>
        <v>4.5914768588560886</v>
      </c>
      <c r="D39">
        <f>LN('Tabla R'!D39)</f>
        <v>2.7770786275126333</v>
      </c>
      <c r="E39">
        <f>LN('Tabla R'!E39)</f>
        <v>0.76455279814507704</v>
      </c>
      <c r="F39">
        <f>LN('Tabla R'!F39)</f>
        <v>2.120263536200091</v>
      </c>
      <c r="G39">
        <f>LN('Tabla R'!G39)</f>
        <v>1.2262006007750008</v>
      </c>
      <c r="H39">
        <f>LN('Tabla R'!H39)</f>
        <v>2.869148121444538</v>
      </c>
      <c r="I39">
        <f>LN('Tabla R'!I39)</f>
        <v>4.2029896776711428</v>
      </c>
      <c r="J39">
        <f>LN('Tabla R'!J39)</f>
        <v>3.659656595437033</v>
      </c>
      <c r="K39">
        <f>LN('Tabla R'!K39)</f>
        <v>-1.5353065652179327</v>
      </c>
      <c r="L39">
        <f>LN('Tabla R'!L39)</f>
        <v>-0.64687104497372105</v>
      </c>
      <c r="M39">
        <f>LN('Tabla R'!M39)</f>
        <v>-0.58529926623363204</v>
      </c>
      <c r="N39">
        <f>LN('Tabla R'!N39)</f>
        <v>0.29973276647946656</v>
      </c>
      <c r="O39">
        <f>LN('Tabla R'!O39)</f>
        <v>0.36569509529811617</v>
      </c>
      <c r="P39">
        <f>LN('Tabla R'!P39)</f>
        <v>-0.8825779679243998</v>
      </c>
      <c r="Q39">
        <f>LN('Tabla R'!Q39)</f>
        <v>-9.2069493931904819E-2</v>
      </c>
      <c r="R39">
        <f>LN('Tabla R'!R39)</f>
        <v>3.1116826926116132E-2</v>
      </c>
      <c r="S39">
        <f>LN('Tabla R'!S39)</f>
        <v>0.38848718118494574</v>
      </c>
      <c r="T39">
        <f>LN('Tabla R'!T39)</f>
        <v>-0.38848718118494568</v>
      </c>
      <c r="U39">
        <f>LN('Tabla R'!U39)</f>
        <v>-0.35737035425882968</v>
      </c>
      <c r="V39">
        <f>LN('Tabla R'!V39)</f>
        <v>0.41960400811106191</v>
      </c>
      <c r="W39">
        <f>LN('Tabla R'!W39)</f>
        <v>-1.0816343617448909</v>
      </c>
      <c r="X39">
        <f>LN('Tabla R'!X39)</f>
        <v>0.80020625285335312</v>
      </c>
      <c r="Y39">
        <f>LN('Tabla R'!Y39)</f>
        <v>3.4406744722043552</v>
      </c>
      <c r="Z39">
        <f>LN('Tabla R'!Z39)</f>
        <v>-3.7912706060027359</v>
      </c>
      <c r="AA39">
        <f>LN('Tabla R'!AA39)</f>
        <v>1.1886934340382989</v>
      </c>
      <c r="AB39">
        <f>LN('Tabla R'!AB39)</f>
        <v>-1.3012885859822185</v>
      </c>
      <c r="AC39" s="3" t="s">
        <v>30</v>
      </c>
    </row>
    <row r="40" spans="1:29" x14ac:dyDescent="0.25">
      <c r="A40">
        <f>LN('Tabla R'!A40)</f>
        <v>1.3862943611198906</v>
      </c>
      <c r="B40">
        <f>LN('Tabla R'!B40)</f>
        <v>4.1588830833596715</v>
      </c>
      <c r="C40">
        <f>LN('Tabla R'!C40)</f>
        <v>4.7460011220032872</v>
      </c>
      <c r="D40">
        <f>LN('Tabla R'!D40)</f>
        <v>2.8802653037452774</v>
      </c>
      <c r="E40">
        <f>LN('Tabla R'!E40)</f>
        <v>0.85296754052967316</v>
      </c>
      <c r="F40">
        <f>LN('Tabla R'!F40)</f>
        <v>1.3945931639345857</v>
      </c>
      <c r="G40">
        <f>LN('Tabla R'!G40)</f>
        <v>0.44814969975354968</v>
      </c>
      <c r="H40">
        <f>LN('Tabla R'!H40)</f>
        <v>2.9153353364819616</v>
      </c>
      <c r="I40">
        <f>LN('Tabla R'!I40)</f>
        <v>4.2185219253371322</v>
      </c>
      <c r="J40">
        <f>LN('Tabla R'!J40)</f>
        <v>3.7525582307771188</v>
      </c>
      <c r="K40">
        <f>LN('Tabla R'!K40)</f>
        <v>-1.6121487476267915</v>
      </c>
      <c r="L40">
        <f>LN('Tabla R'!L40)</f>
        <v>-0.68529213617815055</v>
      </c>
      <c r="M40">
        <f>LN('Tabla R'!M40)</f>
        <v>-0.75557028924781522</v>
      </c>
      <c r="N40">
        <f>LN('Tabla R'!N40)</f>
        <v>0.38486827798655826</v>
      </c>
      <c r="O40">
        <f>LN('Tabla R'!O40)</f>
        <v>0.17926740194720675</v>
      </c>
      <c r="P40">
        <f>LN('Tabla R'!P40)</f>
        <v>-0.87229292703184147</v>
      </c>
      <c r="Q40">
        <f>LN('Tabla R'!Q40)</f>
        <v>-3.5070032736684145E-2</v>
      </c>
      <c r="R40">
        <f>LN('Tabla R'!R40)</f>
        <v>-5.9638841977460277E-2</v>
      </c>
      <c r="S40">
        <f>LN('Tabla R'!S40)</f>
        <v>0.52747919666615528</v>
      </c>
      <c r="T40">
        <f>LN('Tabla R'!T40)</f>
        <v>-0.52747919666615528</v>
      </c>
      <c r="U40">
        <f>LN('Tabla R'!U40)</f>
        <v>-0.58711803864361567</v>
      </c>
      <c r="V40">
        <f>LN('Tabla R'!V40)</f>
        <v>0.46784035468869506</v>
      </c>
      <c r="W40">
        <f>LN('Tabla R'!W40)</f>
        <v>-1.2206263772261008</v>
      </c>
      <c r="X40">
        <f>LN('Tabla R'!X40)</f>
        <v>0.90421815063988586</v>
      </c>
      <c r="Y40">
        <f>LN('Tabla R'!Y40)</f>
        <v>3.1629401925378975</v>
      </c>
      <c r="Z40">
        <f>LN('Tabla R'!Z40)</f>
        <v>-3.8417829713634015</v>
      </c>
      <c r="AA40">
        <f>LN('Tabla R'!AA40)</f>
        <v>1.4316973473060413</v>
      </c>
      <c r="AB40">
        <f>LN('Tabla R'!AB40)</f>
        <v>-1.20504281202868</v>
      </c>
      <c r="AC40" s="3" t="s">
        <v>30</v>
      </c>
    </row>
    <row r="41" spans="1:29" x14ac:dyDescent="0.25">
      <c r="A41">
        <f>LN('Tabla R'!A41)</f>
        <v>1.0986122886681098</v>
      </c>
      <c r="B41">
        <f>LN('Tabla R'!B41)</f>
        <v>3.7612001156935624</v>
      </c>
      <c r="C41">
        <f>LN('Tabla R'!C41)</f>
        <v>4.0111803209613317</v>
      </c>
      <c r="D41">
        <f>LN('Tabla R'!D41)</f>
        <v>2.4528998536529136</v>
      </c>
      <c r="E41">
        <f>LN('Tabla R'!E41)</f>
        <v>1.0795851754200279</v>
      </c>
      <c r="F41">
        <f>LN('Tabla R'!F41)</f>
        <v>1.791759469228055</v>
      </c>
      <c r="G41">
        <f>LN('Tabla R'!G41)</f>
        <v>1.6871609541961199</v>
      </c>
      <c r="H41">
        <f>LN('Tabla R'!H41)</f>
        <v>2.6138127790208405</v>
      </c>
      <c r="I41">
        <f>LN('Tabla R'!I41)</f>
        <v>3.5971478635143437</v>
      </c>
      <c r="J41">
        <f>LN('Tabla R'!J41)</f>
        <v>3.4219799208446839</v>
      </c>
      <c r="K41">
        <f>LN('Tabla R'!K41)</f>
        <v>-1.6304776945273378</v>
      </c>
      <c r="L41">
        <f>LN('Tabla R'!L41)</f>
        <v>-0.6944566096284237</v>
      </c>
      <c r="M41">
        <f>LN('Tabla R'!M41)</f>
        <v>-0.71578773120573347</v>
      </c>
      <c r="N41">
        <f>LN('Tabla R'!N41)</f>
        <v>0.36497699896551733</v>
      </c>
      <c r="O41">
        <f>LN('Tabla R'!O41)</f>
        <v>0.16153901761142622</v>
      </c>
      <c r="P41">
        <f>LN('Tabla R'!P41)</f>
        <v>-0.96908006719176998</v>
      </c>
      <c r="Q41">
        <f>LN('Tabla R'!Q41)</f>
        <v>-0.16091292536792692</v>
      </c>
      <c r="R41">
        <f>LN('Tabla R'!R41)</f>
        <v>0.1640522521792189</v>
      </c>
      <c r="S41">
        <f>LN('Tabla R'!S41)</f>
        <v>0.41403245744698841</v>
      </c>
      <c r="T41">
        <f>LN('Tabla R'!T41)</f>
        <v>-0.41403245744698847</v>
      </c>
      <c r="U41">
        <f>LN('Tabla R'!U41)</f>
        <v>-0.2499802052677696</v>
      </c>
      <c r="V41">
        <f>LN('Tabla R'!V41)</f>
        <v>0.57808470962620739</v>
      </c>
      <c r="W41">
        <f>LN('Tabla R'!W41)</f>
        <v>-1.1071796380069339</v>
      </c>
      <c r="X41">
        <f>LN('Tabla R'!X41)</f>
        <v>0.34500713907105029</v>
      </c>
      <c r="Y41">
        <f>LN('Tabla R'!Y41)</f>
        <v>3.2703291064571163</v>
      </c>
      <c r="Z41">
        <f>LN('Tabla R'!Z41)</f>
        <v>-3.6661731818902816</v>
      </c>
      <c r="AA41">
        <f>LN('Tabla R'!AA41)</f>
        <v>0.75903959651803876</v>
      </c>
      <c r="AB41">
        <f>LN('Tabla R'!AB41)</f>
        <v>-1.4535667926861215</v>
      </c>
      <c r="AC41" s="3" t="s">
        <v>30</v>
      </c>
    </row>
    <row r="42" spans="1:29" x14ac:dyDescent="0.25">
      <c r="A42">
        <f>LN('Tabla R'!A42)</f>
        <v>1.0986122886681098</v>
      </c>
      <c r="B42">
        <f>LN('Tabla R'!B42)</f>
        <v>3.2958368660043291</v>
      </c>
      <c r="C42">
        <f>LN('Tabla R'!C42)</f>
        <v>3.2325814719243127</v>
      </c>
      <c r="D42">
        <f>LN('Tabla R'!D42)</f>
        <v>2.2864557110641619</v>
      </c>
      <c r="E42">
        <f>LN('Tabla R'!E42)</f>
        <v>0.74651148594946193</v>
      </c>
      <c r="F42">
        <f>LN('Tabla R'!F42)</f>
        <v>1.5404450409471491</v>
      </c>
      <c r="G42">
        <f>LN('Tabla R'!G42)</f>
        <v>1.4972620709352698</v>
      </c>
      <c r="H42">
        <f>LN('Tabla R'!H42)</f>
        <v>2.2919285128055167</v>
      </c>
      <c r="I42">
        <f>LN('Tabla R'!I42)</f>
        <v>2.8422896763104131</v>
      </c>
      <c r="J42">
        <f>LN('Tabla R'!J42)</f>
        <v>3.0294571429556121</v>
      </c>
      <c r="K42">
        <f>LN('Tabla R'!K42)</f>
        <v>-1.7415673493006205</v>
      </c>
      <c r="L42">
        <f>LN('Tabla R'!L42)</f>
        <v>-0.75000143701506516</v>
      </c>
      <c r="M42">
        <f>LN('Tabla R'!M42)</f>
        <v>-0.6856003626315198</v>
      </c>
      <c r="N42">
        <f>LN('Tabla R'!N42)</f>
        <v>0.34988331467841066</v>
      </c>
      <c r="O42">
        <f>LN('Tabla R'!O42)</f>
        <v>-3.3724869401620908E-2</v>
      </c>
      <c r="P42">
        <f>LN('Tabla R'!P42)</f>
        <v>-0.74300143189144985</v>
      </c>
      <c r="Q42">
        <f>LN('Tabla R'!Q42)</f>
        <v>-5.4728017413547764E-3</v>
      </c>
      <c r="R42">
        <f>LN('Tabla R'!R42)</f>
        <v>0.453547189693916</v>
      </c>
      <c r="S42">
        <f>LN('Tabla R'!S42)</f>
        <v>0.39029179561389959</v>
      </c>
      <c r="T42">
        <f>LN('Tabla R'!T42)</f>
        <v>-0.39029179561389954</v>
      </c>
      <c r="U42">
        <f>LN('Tabla R'!U42)</f>
        <v>6.3255394080016403E-2</v>
      </c>
      <c r="V42">
        <f>LN('Tabla R'!V42)</f>
        <v>0.84383898530781554</v>
      </c>
      <c r="W42">
        <f>LN('Tabla R'!W42)</f>
        <v>-1.0834389761738448</v>
      </c>
      <c r="X42">
        <f>LN('Tabla R'!X42)</f>
        <v>0.84886805555672096</v>
      </c>
      <c r="Y42">
        <f>LN('Tabla R'!Y42)</f>
        <v>3.4833916192881422</v>
      </c>
      <c r="Z42">
        <f>LN('Tabla R'!Z42)</f>
        <v>-2.3837134163675917</v>
      </c>
      <c r="AA42">
        <f>LN('Tabla R'!AA42)</f>
        <v>1.2391598511706206</v>
      </c>
      <c r="AB42">
        <f>LN('Tabla R'!AB42)</f>
        <v>-0.57227678259848569</v>
      </c>
      <c r="AC42" s="3" t="s">
        <v>30</v>
      </c>
    </row>
    <row r="43" spans="1:29" x14ac:dyDescent="0.25">
      <c r="A43">
        <f>LN('Tabla R'!A43)</f>
        <v>1.0986122886681098</v>
      </c>
      <c r="B43">
        <f>LN('Tabla R'!B43)</f>
        <v>3.3322045101752038</v>
      </c>
      <c r="C43">
        <f>LN('Tabla R'!C43)</f>
        <v>3.3660191533125428</v>
      </c>
      <c r="D43">
        <f>LN('Tabla R'!D43)</f>
        <v>1.9615022438151495</v>
      </c>
      <c r="E43">
        <f>LN('Tabla R'!E43)</f>
        <v>0.97421058984479114</v>
      </c>
      <c r="F43">
        <f>LN('Tabla R'!F43)</f>
        <v>1.5581446180465499</v>
      </c>
      <c r="G43">
        <f>LN('Tabla R'!G43)</f>
        <v>0.70672821288459531</v>
      </c>
      <c r="H43">
        <f>LN('Tabla R'!H43)</f>
        <v>2.043036859786036</v>
      </c>
      <c r="I43">
        <f>LN('Tabla R'!I43)</f>
        <v>2.7755219162172229</v>
      </c>
      <c r="J43">
        <f>LN('Tabla R'!J43)</f>
        <v>2.8793108105367398</v>
      </c>
      <c r="K43">
        <f>LN('Tabla R'!K43)</f>
        <v>-1.3105518033548493</v>
      </c>
      <c r="L43">
        <f>LN('Tabla R'!L43)</f>
        <v>-0.53449366404217935</v>
      </c>
      <c r="M43">
        <f>LN('Tabla R'!M43)</f>
        <v>-0.45207545788696601</v>
      </c>
      <c r="N43">
        <f>LN('Tabla R'!N43)</f>
        <v>0.23312086230613357</v>
      </c>
      <c r="O43">
        <f>LN('Tabla R'!O43)</f>
        <v>0.16521162718668322</v>
      </c>
      <c r="P43">
        <f>LN('Tabla R'!P43)</f>
        <v>-0.91780856672159028</v>
      </c>
      <c r="Q43">
        <f>LN('Tabla R'!Q43)</f>
        <v>-8.1534615970886515E-2</v>
      </c>
      <c r="R43">
        <f>LN('Tabla R'!R43)</f>
        <v>0.55668259395798114</v>
      </c>
      <c r="S43">
        <f>LN('Tabla R'!S43)</f>
        <v>0.59049723709532009</v>
      </c>
      <c r="T43">
        <f>LN('Tabla R'!T43)</f>
        <v>-0.59049723709532009</v>
      </c>
      <c r="U43">
        <f>LN('Tabla R'!U43)</f>
        <v>-3.3814643137338944E-2</v>
      </c>
      <c r="V43">
        <f>LN('Tabla R'!V43)</f>
        <v>1.1471798310533012</v>
      </c>
      <c r="W43">
        <f>LN('Tabla R'!W43)</f>
        <v>-1.2836444176552655</v>
      </c>
      <c r="X43">
        <f>LN('Tabla R'!X43)</f>
        <v>0.34074879338847308</v>
      </c>
      <c r="Y43">
        <f>LN('Tabla R'!Y43)</f>
        <v>3.0458073261862975</v>
      </c>
      <c r="Z43">
        <f>LN('Tabla R'!Z43)</f>
        <v>-3.02527035992407</v>
      </c>
      <c r="AA43">
        <f>LN('Tabla R'!AA43)</f>
        <v>0.93124603048379317</v>
      </c>
      <c r="AB43">
        <f>LN('Tabla R'!AB43)</f>
        <v>-1.0470121647201382</v>
      </c>
      <c r="AC43" s="3" t="s">
        <v>30</v>
      </c>
    </row>
    <row r="44" spans="1:29" x14ac:dyDescent="0.25">
      <c r="A44">
        <f>LN('Tabla R'!A44)</f>
        <v>0.69314718055994529</v>
      </c>
      <c r="B44">
        <f>LN('Tabla R'!B44)</f>
        <v>2.4849066497880004</v>
      </c>
      <c r="C44">
        <f>LN('Tabla R'!C44)</f>
        <v>2.3536583631780461</v>
      </c>
      <c r="D44">
        <f>LN('Tabla R'!D44)</f>
        <v>1.6333497324804134</v>
      </c>
      <c r="E44">
        <f>LN('Tabla R'!E44)</f>
        <v>-0.24056414947471114</v>
      </c>
      <c r="F44">
        <f>LN('Tabla R'!F44)</f>
        <v>1.6094379124341003</v>
      </c>
      <c r="G44">
        <f>LN('Tabla R'!G44)</f>
        <v>1.8500020619088116</v>
      </c>
      <c r="H44">
        <f>LN('Tabla R'!H44)</f>
        <v>1.7355417892298264</v>
      </c>
      <c r="I44">
        <f>LN('Tabla R'!I44)</f>
        <v>1.8964197397714879</v>
      </c>
      <c r="J44">
        <f>LN('Tabla R'!J44)</f>
        <v>2.5789281207758328</v>
      </c>
      <c r="K44">
        <f>LN('Tabla R'!K44)</f>
        <v>-1.5746638386881646</v>
      </c>
      <c r="L44">
        <f>LN('Tabla R'!L44)</f>
        <v>-0.66654968170883711</v>
      </c>
      <c r="M44">
        <f>LN('Tabla R'!M44)</f>
        <v>-0.73041225481088701</v>
      </c>
      <c r="N44">
        <f>LN('Tabla R'!N44)</f>
        <v>0.37228926076809427</v>
      </c>
      <c r="O44">
        <f>LN('Tabla R'!O44)</f>
        <v>-0.27634302778178726</v>
      </c>
      <c r="P44">
        <f>LN('Tabla R'!P44)</f>
        <v>-0.94557838829541951</v>
      </c>
      <c r="Q44">
        <f>LN('Tabla R'!Q44)</f>
        <v>-0.10219205674941299</v>
      </c>
      <c r="R44">
        <f>LN('Tabla R'!R44)</f>
        <v>0.58848691001651243</v>
      </c>
      <c r="S44">
        <f>LN('Tabla R'!S44)</f>
        <v>0.45723862340655835</v>
      </c>
      <c r="T44">
        <f>LN('Tabla R'!T44)</f>
        <v>-0.4572386234065583</v>
      </c>
      <c r="U44">
        <f>LN('Tabla R'!U44)</f>
        <v>0.13124828660995402</v>
      </c>
      <c r="V44">
        <f>LN('Tabla R'!V44)</f>
        <v>1.0457255334230708</v>
      </c>
      <c r="W44">
        <f>LN('Tabla R'!W44)</f>
        <v>-1.1503858039665036</v>
      </c>
      <c r="X44">
        <f>LN('Tabla R'!X44)</f>
        <v>0.1906203596086497</v>
      </c>
      <c r="Y44">
        <f>LN('Tabla R'!Y44)</f>
        <v>3.2394624584765892</v>
      </c>
      <c r="Z44">
        <f>LN('Tabla R'!Z44)</f>
        <v>-2.1630380035693966</v>
      </c>
      <c r="AA44">
        <f>LN('Tabla R'!AA44)</f>
        <v>0.64785898301520806</v>
      </c>
      <c r="AB44">
        <f>LN('Tabla R'!AB44)</f>
        <v>-0.75758951027709431</v>
      </c>
      <c r="AC44" s="3" t="s">
        <v>30</v>
      </c>
    </row>
    <row r="45" spans="1:29" x14ac:dyDescent="0.25">
      <c r="A45">
        <f>LN('Tabla R'!A45)</f>
        <v>1.3862943611198906</v>
      </c>
      <c r="B45">
        <f>LN('Tabla R'!B45)</f>
        <v>4.6821312271242199</v>
      </c>
      <c r="C45">
        <f>LN('Tabla R'!C45)</f>
        <v>4.9622010665738587</v>
      </c>
      <c r="D45">
        <f>LN('Tabla R'!D45)</f>
        <v>2.8008724400619309</v>
      </c>
      <c r="E45">
        <f>LN('Tabla R'!E45)</f>
        <v>0.82122858179801883</v>
      </c>
      <c r="F45">
        <f>LN('Tabla R'!F45)</f>
        <v>1.4859568556630793</v>
      </c>
      <c r="G45">
        <f>LN('Tabla R'!G45)</f>
        <v>0.65430275786985614</v>
      </c>
      <c r="H45">
        <f>LN('Tabla R'!H45)</f>
        <v>2.899936976099124</v>
      </c>
      <c r="I45">
        <f>LN('Tabla R'!I45)</f>
        <v>4.3429869051420766</v>
      </c>
      <c r="J45">
        <f>LN('Tabla R'!J45)</f>
        <v>3.8291629995609924</v>
      </c>
      <c r="K45">
        <f>LN('Tabla R'!K45)</f>
        <v>-1.4568870470561717</v>
      </c>
      <c r="L45">
        <f>LN('Tabla R'!L45)</f>
        <v>-0.60766128589284063</v>
      </c>
      <c r="M45">
        <f>LN('Tabla R'!M45)</f>
        <v>-0.78431484701061727</v>
      </c>
      <c r="N45">
        <f>LN('Tabla R'!N45)</f>
        <v>0.39924055686795934</v>
      </c>
      <c r="O45">
        <f>LN('Tabla R'!O45)</f>
        <v>0.54028485290602912</v>
      </c>
      <c r="P45">
        <f>LN('Tabla R'!P45)</f>
        <v>-1.0282905594990615</v>
      </c>
      <c r="Q45">
        <f>LN('Tabla R'!Q45)</f>
        <v>-9.906453603719316E-2</v>
      </c>
      <c r="R45">
        <f>LN('Tabla R'!R45)</f>
        <v>0.339144321982143</v>
      </c>
      <c r="S45">
        <f>LN('Tabla R'!S45)</f>
        <v>0.61921416143178232</v>
      </c>
      <c r="T45">
        <f>LN('Tabla R'!T45)</f>
        <v>-0.61921416143178232</v>
      </c>
      <c r="U45">
        <f>LN('Tabla R'!U45)</f>
        <v>-0.28006983944963937</v>
      </c>
      <c r="V45">
        <f>LN('Tabla R'!V45)</f>
        <v>0.95835848341392538</v>
      </c>
      <c r="W45">
        <f>LN('Tabla R'!W45)</f>
        <v>-1.3123613419917277</v>
      </c>
      <c r="X45">
        <f>LN('Tabla R'!X45)</f>
        <v>0.31626952930369356</v>
      </c>
      <c r="Y45">
        <f>LN('Tabla R'!Y45)</f>
        <v>2.942806067744586</v>
      </c>
      <c r="Z45">
        <f>LN('Tabla R'!Z45)</f>
        <v>-4.6459315372701653</v>
      </c>
      <c r="AA45">
        <f>LN('Tabla R'!AA45)</f>
        <v>0.93548369073547599</v>
      </c>
      <c r="AB45">
        <f>LN('Tabla R'!AB45)</f>
        <v>-1.8552239232673446</v>
      </c>
      <c r="AC45" s="3" t="s">
        <v>30</v>
      </c>
    </row>
    <row r="46" spans="1:29" x14ac:dyDescent="0.25">
      <c r="A46">
        <f>LN('Tabla R'!A46)</f>
        <v>1.3862943611198906</v>
      </c>
      <c r="B46">
        <f>LN('Tabla R'!B46)</f>
        <v>3.7376696182833684</v>
      </c>
      <c r="C46">
        <f>LN('Tabla R'!C46)</f>
        <v>4.1762777894292196</v>
      </c>
      <c r="D46">
        <f>LN('Tabla R'!D46)</f>
        <v>2.8169643949593342</v>
      </c>
      <c r="E46">
        <f>LN('Tabla R'!E46)</f>
        <v>0.80943466452288304</v>
      </c>
      <c r="F46">
        <f>LN('Tabla R'!F46)</f>
        <v>1.2110902720948</v>
      </c>
      <c r="G46">
        <f>LN('Tabla R'!G46)</f>
        <v>1.1687417942299374</v>
      </c>
      <c r="H46">
        <f>LN('Tabla R'!H46)</f>
        <v>2.7963662821507782</v>
      </c>
      <c r="I46">
        <f>LN('Tabla R'!I46)</f>
        <v>3.6423118182976015</v>
      </c>
      <c r="J46">
        <f>LN('Tabla R'!J46)</f>
        <v>3.6461024247578777</v>
      </c>
      <c r="K46">
        <f>LN('Tabla R'!K46)</f>
        <v>-1.9504207460039547</v>
      </c>
      <c r="L46">
        <f>LN('Tabla R'!L46)</f>
        <v>-0.85442813536673201</v>
      </c>
      <c r="M46">
        <f>LN('Tabla R'!M46)</f>
        <v>-1.1188687842488636</v>
      </c>
      <c r="N46">
        <f>LN('Tabla R'!N46)</f>
        <v>0.56651752548708245</v>
      </c>
      <c r="O46">
        <f>LN('Tabla R'!O46)</f>
        <v>-0.18036652195815134</v>
      </c>
      <c r="P46">
        <f>LN('Tabla R'!P46)</f>
        <v>-0.82913802979854401</v>
      </c>
      <c r="Q46">
        <f>LN('Tabla R'!Q46)</f>
        <v>2.0598112808555953E-2</v>
      </c>
      <c r="R46">
        <f>LN('Tabla R'!R46)</f>
        <v>9.5357799985766711E-2</v>
      </c>
      <c r="S46">
        <f>LN('Tabla R'!S46)</f>
        <v>0.5339659711316177</v>
      </c>
      <c r="T46">
        <f>LN('Tabla R'!T46)</f>
        <v>-0.53396597113161781</v>
      </c>
      <c r="U46">
        <f>LN('Tabla R'!U46)</f>
        <v>-0.43860817114585104</v>
      </c>
      <c r="V46">
        <f>LN('Tabla R'!V46)</f>
        <v>0.62932377111738447</v>
      </c>
      <c r="W46">
        <f>LN('Tabla R'!W46)</f>
        <v>-1.2271131516915632</v>
      </c>
      <c r="X46">
        <f>LN('Tabla R'!X46)</f>
        <v>0.33932530560361934</v>
      </c>
      <c r="Y46">
        <f>LN('Tabla R'!Y46)</f>
        <v>2.9433857931817817</v>
      </c>
      <c r="Z46">
        <f>LN('Tabla R'!Z46)</f>
        <v>-3.8369524838256002</v>
      </c>
      <c r="AA46">
        <f>LN('Tabla R'!AA46)</f>
        <v>0.8732912767352371</v>
      </c>
      <c r="AB46">
        <f>LN('Tabla R'!AB46)</f>
        <v>-1.4818306035451814</v>
      </c>
      <c r="AC46" s="3" t="s">
        <v>30</v>
      </c>
    </row>
    <row r="47" spans="1:29" x14ac:dyDescent="0.25">
      <c r="A47">
        <f>LN('Tabla R'!A47)</f>
        <v>1.0986122886681098</v>
      </c>
      <c r="B47">
        <f>LN('Tabla R'!B47)</f>
        <v>2.6390573296152584</v>
      </c>
      <c r="C47">
        <f>LN('Tabla R'!C47)</f>
        <v>2.2890945028115466</v>
      </c>
      <c r="D47">
        <f>LN('Tabla R'!D47)</f>
        <v>1.3360531446831438</v>
      </c>
      <c r="E47">
        <f>LN('Tabla R'!E47)</f>
        <v>0.61970282720854575</v>
      </c>
      <c r="F47">
        <f>LN('Tabla R'!F47)</f>
        <v>1.3217558399823195</v>
      </c>
      <c r="G47">
        <f>LN('Tabla R'!G47)</f>
        <v>0.45648431799727635</v>
      </c>
      <c r="H47">
        <f>LN('Tabla R'!H47)</f>
        <v>1.4797847042072296</v>
      </c>
      <c r="I47">
        <f>LN('Tabla R'!I47)</f>
        <v>1.951608170169951</v>
      </c>
      <c r="J47">
        <f>LN('Tabla R'!J47)</f>
        <v>2.3764859008335799</v>
      </c>
      <c r="K47">
        <f>LN('Tabla R'!K47)</f>
        <v>-1.0079612382445082</v>
      </c>
      <c r="L47">
        <f>LN('Tabla R'!L47)</f>
        <v>-0.38319838148700869</v>
      </c>
      <c r="M47">
        <f>LN('Tabla R'!M47)</f>
        <v>-0.270339384527918</v>
      </c>
      <c r="N47">
        <f>LN('Tabla R'!N47)</f>
        <v>0.14225282562660965</v>
      </c>
      <c r="O47">
        <f>LN('Tabla R'!O47)</f>
        <v>2.1409371964790733E-2</v>
      </c>
      <c r="P47">
        <f>LN('Tabla R'!P47)</f>
        <v>-1.0404327561504361</v>
      </c>
      <c r="Q47">
        <f>LN('Tabla R'!Q47)</f>
        <v>-0.14373155952408581</v>
      </c>
      <c r="R47">
        <f>LN('Tabla R'!R47)</f>
        <v>0.68744915944530749</v>
      </c>
      <c r="S47">
        <f>LN('Tabla R'!S47)</f>
        <v>0.33748633264159544</v>
      </c>
      <c r="T47">
        <f>LN('Tabla R'!T47)</f>
        <v>-0.3374863326415955</v>
      </c>
      <c r="U47">
        <f>LN('Tabla R'!U47)</f>
        <v>0.34996282680371205</v>
      </c>
      <c r="V47">
        <f>LN('Tabla R'!V47)</f>
        <v>1.0249354920869029</v>
      </c>
      <c r="W47">
        <f>LN('Tabla R'!W47)</f>
        <v>-1.0306335132015407</v>
      </c>
      <c r="X47">
        <f>LN('Tabla R'!X47)</f>
        <v>-0.12897038129696006</v>
      </c>
      <c r="Y47">
        <f>LN('Tabla R'!Y47)</f>
        <v>3.3371920516862432</v>
      </c>
      <c r="Z47">
        <f>LN('Tabla R'!Z47)</f>
        <v>-2.4180648841085066</v>
      </c>
      <c r="AA47">
        <f>LN('Tabla R'!AA47)</f>
        <v>0.20851595134463544</v>
      </c>
      <c r="AB47">
        <f>LN('Tabla R'!AB47)</f>
        <v>-1.1047744663819354</v>
      </c>
      <c r="AC47" s="3" t="s">
        <v>30</v>
      </c>
    </row>
    <row r="48" spans="1:29" x14ac:dyDescent="0.25">
      <c r="A48">
        <f>LN('Tabla R'!A48)</f>
        <v>1.3862943611198906</v>
      </c>
      <c r="B48">
        <f>LN('Tabla R'!B48)</f>
        <v>4.4426512564903167</v>
      </c>
      <c r="C48">
        <f>LN('Tabla R'!C48)</f>
        <v>4.6815013991946133</v>
      </c>
      <c r="D48">
        <f>LN('Tabla R'!D48)</f>
        <v>2.8187564030847883</v>
      </c>
      <c r="E48">
        <f>LN('Tabla R'!E48)</f>
        <v>0.58815617320531766</v>
      </c>
      <c r="F48">
        <f>LN('Tabla R'!F48)</f>
        <v>1.3826111157035943</v>
      </c>
      <c r="G48">
        <f>LN('Tabla R'!G48)</f>
        <v>0.88692489535610286</v>
      </c>
      <c r="H48">
        <f>LN('Tabla R'!H48)</f>
        <v>2.9126223668309845</v>
      </c>
      <c r="I48">
        <f>LN('Tabla R'!I48)</f>
        <v>4.5538032046751997</v>
      </c>
      <c r="J48">
        <f>LN('Tabla R'!J48)</f>
        <v>3.8563834375574673</v>
      </c>
      <c r="K48">
        <f>LN('Tabla R'!K48)</f>
        <v>-1.2714415289867693</v>
      </c>
      <c r="L48">
        <f>LN('Tabla R'!L48)</f>
        <v>-0.51493852685813946</v>
      </c>
      <c r="M48">
        <f>LN('Tabla R'!M48)</f>
        <v>-0.62793942347044396</v>
      </c>
      <c r="N48">
        <f>LN('Tabla R'!N48)</f>
        <v>0.32105284509787252</v>
      </c>
      <c r="O48">
        <f>LN('Tabla R'!O48)</f>
        <v>0.28675128883406553</v>
      </c>
      <c r="P48">
        <f>LN('Tabla R'!P48)</f>
        <v>-1.0376270344726788</v>
      </c>
      <c r="Q48">
        <f>LN('Tabla R'!Q48)</f>
        <v>-9.3865963746196102E-2</v>
      </c>
      <c r="R48">
        <f>LN('Tabla R'!R48)</f>
        <v>-0.11115194818488316</v>
      </c>
      <c r="S48">
        <f>LN('Tabla R'!S48)</f>
        <v>0.1276981945194138</v>
      </c>
      <c r="T48">
        <f>LN('Tabla R'!T48)</f>
        <v>-0.12769819451941386</v>
      </c>
      <c r="U48">
        <f>LN('Tabla R'!U48)</f>
        <v>-0.238850142704297</v>
      </c>
      <c r="V48">
        <f>LN('Tabla R'!V48)</f>
        <v>1.654624633453055E-2</v>
      </c>
      <c r="W48">
        <f>LN('Tabla R'!W48)</f>
        <v>-0.82084537507935906</v>
      </c>
      <c r="X48">
        <f>LN('Tabla R'!X48)</f>
        <v>0.45615822242368254</v>
      </c>
      <c r="Y48">
        <f>LN('Tabla R'!Y48)</f>
        <v>3.3488860253657475</v>
      </c>
      <c r="Z48">
        <f>LN('Tabla R'!Z48)</f>
        <v>-4.2253431767709309</v>
      </c>
      <c r="AA48">
        <f>LN('Tabla R'!AA48)</f>
        <v>0.58385641694309642</v>
      </c>
      <c r="AB48">
        <f>LN('Tabla R'!AB48)</f>
        <v>-1.8207433799139174</v>
      </c>
      <c r="AC48" s="3" t="s">
        <v>30</v>
      </c>
    </row>
    <row r="49" spans="1:29" x14ac:dyDescent="0.25">
      <c r="A49">
        <f>LN('Tabla R'!A49)</f>
        <v>1.0986122886681098</v>
      </c>
      <c r="B49">
        <f>LN('Tabla R'!B49)</f>
        <v>2.6390573296152584</v>
      </c>
      <c r="C49">
        <f>LN('Tabla R'!C49)</f>
        <v>2.6885275346133461</v>
      </c>
      <c r="D49">
        <f>LN('Tabla R'!D49)</f>
        <v>1.986091938688145</v>
      </c>
      <c r="E49">
        <f>LN('Tabla R'!E49)</f>
        <v>0.99371406444353383</v>
      </c>
      <c r="F49">
        <f>LN('Tabla R'!F49)</f>
        <v>1.3217558399823195</v>
      </c>
      <c r="G49">
        <f>LN('Tabla R'!G49)</f>
        <v>1.427670570941324</v>
      </c>
      <c r="H49">
        <f>LN('Tabla R'!H49)</f>
        <v>2.1290646921531597</v>
      </c>
      <c r="I49">
        <f>LN('Tabla R'!I49)</f>
        <v>2.5468637168382138</v>
      </c>
      <c r="J49">
        <f>LN('Tabla R'!J49)</f>
        <v>2.9108277664635471</v>
      </c>
      <c r="K49">
        <f>LN('Tabla R'!K49)</f>
        <v>-1.7112656674681059</v>
      </c>
      <c r="L49">
        <f>LN('Tabla R'!L49)</f>
        <v>-0.73485059609880765</v>
      </c>
      <c r="M49">
        <f>LN('Tabla R'!M49)</f>
        <v>-0.74376756911958952</v>
      </c>
      <c r="N49">
        <f>LN('Tabla R'!N49)</f>
        <v>0.37896691792244541</v>
      </c>
      <c r="O49">
        <f>LN('Tabla R'!O49)</f>
        <v>-0.51293249366517646</v>
      </c>
      <c r="P49">
        <f>LN('Tabla R'!P49)</f>
        <v>-0.92473582777540198</v>
      </c>
      <c r="Q49">
        <f>LN('Tabla R'!Q49)</f>
        <v>-0.1429727534650147</v>
      </c>
      <c r="R49">
        <f>LN('Tabla R'!R49)</f>
        <v>9.2193612777044895E-2</v>
      </c>
      <c r="S49">
        <f>LN('Tabla R'!S49)</f>
        <v>0.14166381777513251</v>
      </c>
      <c r="T49">
        <f>LN('Tabla R'!T49)</f>
        <v>-0.14166381777513246</v>
      </c>
      <c r="U49">
        <f>LN('Tabla R'!U49)</f>
        <v>-4.9470204998087589E-2</v>
      </c>
      <c r="V49">
        <f>LN('Tabla R'!V49)</f>
        <v>0.23385743055217745</v>
      </c>
      <c r="W49">
        <f>LN('Tabla R'!W49)</f>
        <v>-0.83481099833507777</v>
      </c>
      <c r="X49">
        <f>LN('Tabla R'!X49)</f>
        <v>0.36464311358790924</v>
      </c>
      <c r="Y49">
        <f>LN('Tabla R'!Y49)</f>
        <v>3.3151310125573406</v>
      </c>
      <c r="Z49">
        <f>LN('Tabla R'!Z49)</f>
        <v>-2.3238844210254368</v>
      </c>
      <c r="AA49">
        <f>LN('Tabla R'!AA49)</f>
        <v>0.50630693136304172</v>
      </c>
      <c r="AB49">
        <f>LN('Tabla R'!AB49)</f>
        <v>-0.90878874483119754</v>
      </c>
      <c r="AC49" s="3" t="s">
        <v>30</v>
      </c>
    </row>
    <row r="50" spans="1:29" x14ac:dyDescent="0.25">
      <c r="A50">
        <f>LN('Tabla R'!A50)</f>
        <v>1.0986122886681098</v>
      </c>
      <c r="B50">
        <f>LN('Tabla R'!B50)</f>
        <v>3.3672958299864741</v>
      </c>
      <c r="C50">
        <f>LN('Tabla R'!C50)</f>
        <v>3.464485120898074</v>
      </c>
      <c r="D50">
        <f>LN('Tabla R'!D50)</f>
        <v>2.2866589424437866</v>
      </c>
      <c r="E50">
        <f>LN('Tabla R'!E50)</f>
        <v>0.6716547492805327</v>
      </c>
      <c r="F50">
        <f>LN('Tabla R'!F50)</f>
        <v>1.7346010553881064</v>
      </c>
      <c r="G50">
        <f>LN('Tabla R'!G50)</f>
        <v>0.91972199771617713</v>
      </c>
      <c r="H50">
        <f>LN('Tabla R'!H50)</f>
        <v>2.3735094313307443</v>
      </c>
      <c r="I50">
        <f>LN('Tabla R'!I50)</f>
        <v>3.1147589799756319</v>
      </c>
      <c r="J50">
        <f>LN('Tabla R'!J50)</f>
        <v>3.1592107425464655</v>
      </c>
      <c r="K50">
        <f>LN('Tabla R'!K50)</f>
        <v>-1.6322598826858568</v>
      </c>
      <c r="L50">
        <f>LN('Tabla R'!L50)</f>
        <v>-0.69534770370768317</v>
      </c>
      <c r="M50">
        <f>LN('Tabla R'!M50)</f>
        <v>-0.67263825814800882</v>
      </c>
      <c r="N50">
        <f>LN('Tabla R'!N50)</f>
        <v>0.34340226243665511</v>
      </c>
      <c r="O50">
        <f>LN('Tabla R'!O50)</f>
        <v>5.966508232173507E-2</v>
      </c>
      <c r="P50">
        <f>LN('Tabla R'!P50)</f>
        <v>-0.8725518001026793</v>
      </c>
      <c r="Q50">
        <f>LN('Tabla R'!Q50)</f>
        <v>-8.6850488886957802E-2</v>
      </c>
      <c r="R50">
        <f>LN('Tabla R'!R50)</f>
        <v>0.2525368500108422</v>
      </c>
      <c r="S50">
        <f>LN('Tabla R'!S50)</f>
        <v>0.34972614092244203</v>
      </c>
      <c r="T50">
        <f>LN('Tabla R'!T50)</f>
        <v>-0.34972614092244203</v>
      </c>
      <c r="U50">
        <f>LN('Tabla R'!U50)</f>
        <v>-9.7189290911599849E-2</v>
      </c>
      <c r="V50">
        <f>LN('Tabla R'!V50)</f>
        <v>0.60226299093328417</v>
      </c>
      <c r="W50">
        <f>LN('Tabla R'!W50)</f>
        <v>-1.0428733214823873</v>
      </c>
      <c r="X50">
        <f>LN('Tabla R'!X50)</f>
        <v>0.55560776653788391</v>
      </c>
      <c r="Y50">
        <f>LN('Tabla R'!Y50)</f>
        <v>3.3426497680367424</v>
      </c>
      <c r="Z50">
        <f>LN('Tabla R'!Z50)</f>
        <v>-2.90887735436019</v>
      </c>
      <c r="AA50">
        <f>LN('Tabla R'!AA50)</f>
        <v>0.90533390746032605</v>
      </c>
      <c r="AB50">
        <f>LN('Tabla R'!AB50)</f>
        <v>-1.0017717234499319</v>
      </c>
      <c r="AC50" s="3" t="s">
        <v>30</v>
      </c>
    </row>
    <row r="51" spans="1:29" x14ac:dyDescent="0.25">
      <c r="A51">
        <f>LN('Tabla R'!A51)</f>
        <v>1.3862943611198906</v>
      </c>
      <c r="B51">
        <f>LN('Tabla R'!B51)</f>
        <v>3.3672958299864741</v>
      </c>
      <c r="C51">
        <f>LN('Tabla R'!C51)</f>
        <v>3.3519371070081037</v>
      </c>
      <c r="D51">
        <f>LN('Tabla R'!D51)</f>
        <v>2.189528370701749</v>
      </c>
      <c r="E51">
        <f>LN('Tabla R'!E51)</f>
        <v>0.89461742725775006</v>
      </c>
      <c r="F51">
        <f>LN('Tabla R'!F51)</f>
        <v>1.1526795099383853</v>
      </c>
      <c r="G51">
        <f>LN('Tabla R'!G51)</f>
        <v>0.16044200449557985</v>
      </c>
      <c r="H51">
        <f>LN('Tabla R'!H51)</f>
        <v>2.2700619012884857</v>
      </c>
      <c r="I51">
        <f>LN('Tabla R'!I51)</f>
        <v>2.7300725851367025</v>
      </c>
      <c r="J51">
        <f>LN('Tabla R'!J51)</f>
        <v>3.1112460697663313</v>
      </c>
      <c r="K51">
        <f>LN('Tabla R'!K51)</f>
        <v>-1.8100512174402685</v>
      </c>
      <c r="L51">
        <f>LN('Tabla R'!L51)</f>
        <v>-0.78424337108488906</v>
      </c>
      <c r="M51">
        <f>LN('Tabla R'!M51)</f>
        <v>-0.96139530742666912</v>
      </c>
      <c r="N51">
        <f>LN('Tabla R'!N51)</f>
        <v>0.48778078707598516</v>
      </c>
      <c r="O51">
        <f>LN('Tabla R'!O51)</f>
        <v>-2.0203616408015379E-2</v>
      </c>
      <c r="P51">
        <f>LN('Tabla R'!P51)</f>
        <v>-0.92171769906458234</v>
      </c>
      <c r="Q51">
        <f>LN('Tabla R'!Q51)</f>
        <v>-8.0533530586736735E-2</v>
      </c>
      <c r="R51">
        <f>LN('Tabla R'!R51)</f>
        <v>0.63722324484977144</v>
      </c>
      <c r="S51">
        <f>LN('Tabla R'!S51)</f>
        <v>0.62186452187140084</v>
      </c>
      <c r="T51">
        <f>LN('Tabla R'!T51)</f>
        <v>-0.62186452187140084</v>
      </c>
      <c r="U51">
        <f>LN('Tabla R'!U51)</f>
        <v>1.5358722978370605E-2</v>
      </c>
      <c r="V51">
        <f>LN('Tabla R'!V51)</f>
        <v>1.2590877667211724</v>
      </c>
      <c r="W51">
        <f>LN('Tabla R'!W51)</f>
        <v>-1.3150117024313461</v>
      </c>
      <c r="X51">
        <f>LN('Tabla R'!X51)</f>
        <v>-1.731605546408308</v>
      </c>
      <c r="Y51">
        <f>LN('Tabla R'!Y51)</f>
        <v>2.6081561982815664</v>
      </c>
      <c r="Z51">
        <f>LN('Tabla R'!Z51)</f>
        <v>-5.0835426534164112</v>
      </c>
      <c r="AA51">
        <f>LN('Tabla R'!AA51)</f>
        <v>-1.109741024536907</v>
      </c>
      <c r="AB51">
        <f>LN('Tabla R'!AB51)</f>
        <v>-3.0966418389766592</v>
      </c>
      <c r="AC51" s="3" t="s">
        <v>30</v>
      </c>
    </row>
    <row r="52" spans="1:29" x14ac:dyDescent="0.25">
      <c r="A52">
        <f>LN('Tabla R'!A52)</f>
        <v>1.0986122886681098</v>
      </c>
      <c r="B52">
        <f>LN('Tabla R'!B52)</f>
        <v>3.2188758248682006</v>
      </c>
      <c r="C52">
        <f>LN('Tabla R'!C52)</f>
        <v>3.9943953051860071</v>
      </c>
      <c r="D52">
        <f>LN('Tabla R'!D52)</f>
        <v>2.5631785597550936</v>
      </c>
      <c r="E52">
        <f>LN('Tabla R'!E52)</f>
        <v>1.0785609524062831</v>
      </c>
      <c r="F52">
        <f>LN('Tabla R'!F52)</f>
        <v>1.5040773967762742</v>
      </c>
      <c r="G52">
        <f>LN('Tabla R'!G52)</f>
        <v>1.1895603568193909</v>
      </c>
      <c r="H52">
        <f>LN('Tabla R'!H52)</f>
        <v>2.7052462737694758</v>
      </c>
      <c r="I52">
        <f>LN('Tabla R'!I52)</f>
        <v>3.7597572147473732</v>
      </c>
      <c r="J52">
        <f>LN('Tabla R'!J52)</f>
        <v>3.5854337706608819</v>
      </c>
      <c r="K52">
        <f>LN('Tabla R'!K52)</f>
        <v>-1.6507353327915786</v>
      </c>
      <c r="L52">
        <f>LN('Tabla R'!L52)</f>
        <v>-0.70458542876054397</v>
      </c>
      <c r="M52">
        <f>LN('Tabla R'!M52)</f>
        <v>-0.88008607960509977</v>
      </c>
      <c r="N52">
        <f>LN('Tabla R'!N52)</f>
        <v>0.44712617316520059</v>
      </c>
      <c r="O52">
        <f>LN('Tabla R'!O52)</f>
        <v>-0.58970149710689079</v>
      </c>
      <c r="P52">
        <f>LN('Tabla R'!P52)</f>
        <v>-1.0222552109057883</v>
      </c>
      <c r="Q52">
        <f>LN('Tabla R'!Q52)</f>
        <v>-0.14206771401438234</v>
      </c>
      <c r="R52">
        <f>LN('Tabla R'!R52)</f>
        <v>-0.54088138987917234</v>
      </c>
      <c r="S52">
        <f>LN('Tabla R'!S52)</f>
        <v>0.23463809043863379</v>
      </c>
      <c r="T52">
        <f>LN('Tabla R'!T52)</f>
        <v>-0.23463809043863379</v>
      </c>
      <c r="U52">
        <f>LN('Tabla R'!U52)</f>
        <v>-0.77551948031780615</v>
      </c>
      <c r="V52">
        <f>LN('Tabla R'!V52)</f>
        <v>-0.30624329944053857</v>
      </c>
      <c r="W52">
        <f>LN('Tabla R'!W52)</f>
        <v>-0.9277852709985791</v>
      </c>
      <c r="X52">
        <f>LN('Tabla R'!X52)</f>
        <v>0.25231392861398955</v>
      </c>
      <c r="Y52">
        <f>LN('Tabla R'!Y52)</f>
        <v>2.8180997062461679</v>
      </c>
      <c r="Z52">
        <f>LN('Tabla R'!Z52)</f>
        <v>-3.7420813765720173</v>
      </c>
      <c r="AA52">
        <f>LN('Tabla R'!AA52)</f>
        <v>0.48695201905262336</v>
      </c>
      <c r="AB52">
        <f>LN('Tabla R'!AB52)</f>
        <v>-1.6275646787596969</v>
      </c>
      <c r="AC52" s="3" t="s">
        <v>30</v>
      </c>
    </row>
    <row r="53" spans="1:29" x14ac:dyDescent="0.25">
      <c r="A53">
        <f>LN('Tabla R'!A53)</f>
        <v>1.0986122886681098</v>
      </c>
      <c r="B53">
        <f>LN('Tabla R'!B53)</f>
        <v>3.2580965380214821</v>
      </c>
      <c r="C53">
        <f>LN('Tabla R'!C53)</f>
        <v>3.1211306829483245</v>
      </c>
      <c r="D53">
        <f>LN('Tabla R'!D53)</f>
        <v>2.2724351160431624</v>
      </c>
      <c r="E53">
        <f>LN('Tabla R'!E53)</f>
        <v>0.31519820189599423</v>
      </c>
      <c r="F53">
        <f>LN('Tabla R'!F53)</f>
        <v>1.5314763709643886</v>
      </c>
      <c r="G53">
        <f>LN('Tabla R'!G53)</f>
        <v>1.5906089796649809</v>
      </c>
      <c r="H53">
        <f>LN('Tabla R'!H53)</f>
        <v>2.3949819422600132</v>
      </c>
      <c r="I53">
        <f>LN('Tabla R'!I53)</f>
        <v>3.0970245250358635</v>
      </c>
      <c r="J53">
        <f>LN('Tabla R'!J53)</f>
        <v>3.17144873129581</v>
      </c>
      <c r="K53">
        <f>LN('Tabla R'!K53)</f>
        <v>-1.6929393594841631</v>
      </c>
      <c r="L53">
        <f>LN('Tabla R'!L53)</f>
        <v>-0.72568744210683622</v>
      </c>
      <c r="M53">
        <f>LN('Tabla R'!M53)</f>
        <v>-0.71484869058646539</v>
      </c>
      <c r="N53">
        <f>LN('Tabla R'!N53)</f>
        <v>0.36450747865588334</v>
      </c>
      <c r="O53">
        <f>LN('Tabla R'!O53)</f>
        <v>-0.12692629357238683</v>
      </c>
      <c r="P53">
        <f>LN('Tabla R'!P53)</f>
        <v>-0.89901361525264745</v>
      </c>
      <c r="Q53">
        <f>LN('Tabla R'!Q53)</f>
        <v>-0.12254682621685085</v>
      </c>
      <c r="R53">
        <f>LN('Tabla R'!R53)</f>
        <v>0.16107201298561857</v>
      </c>
      <c r="S53">
        <f>LN('Tabla R'!S53)</f>
        <v>2.4106157912461304E-2</v>
      </c>
      <c r="T53">
        <f>LN('Tabla R'!T53)</f>
        <v>-2.4106157912461321E-2</v>
      </c>
      <c r="U53">
        <f>LN('Tabla R'!U53)</f>
        <v>0.13696585507315723</v>
      </c>
      <c r="V53">
        <f>LN('Tabla R'!V53)</f>
        <v>0.18517817089807981</v>
      </c>
      <c r="W53">
        <f>LN('Tabla R'!W53)</f>
        <v>-0.71725333847240658</v>
      </c>
      <c r="X53">
        <f>LN('Tabla R'!X53)</f>
        <v>-0.27049724769768002</v>
      </c>
      <c r="Y53">
        <f>LN('Tabla R'!Y53)</f>
        <v>3.1958937484762764</v>
      </c>
      <c r="Z53">
        <f>LN('Tabla R'!Z53)</f>
        <v>-3.3916279306460049</v>
      </c>
      <c r="AA53">
        <f>LN('Tabla R'!AA53)</f>
        <v>-0.24639108978521873</v>
      </c>
      <c r="AB53">
        <f>LN('Tabla R'!AB53)</f>
        <v>-1.8190095102156119</v>
      </c>
      <c r="AC53" s="3" t="s">
        <v>30</v>
      </c>
    </row>
    <row r="54" spans="1:29" x14ac:dyDescent="0.25">
      <c r="A54">
        <f>LN('Tabla R'!A54)</f>
        <v>1.0986122886681098</v>
      </c>
      <c r="B54">
        <f>LN('Tabla R'!B54)</f>
        <v>3.5263605246161616</v>
      </c>
      <c r="C54">
        <f>LN('Tabla R'!C54)</f>
        <v>3.5986264651363742</v>
      </c>
      <c r="D54">
        <f>LN('Tabla R'!D54)</f>
        <v>2.3432470747129353</v>
      </c>
      <c r="E54">
        <f>LN('Tabla R'!E54)</f>
        <v>0.58109751241438268</v>
      </c>
      <c r="F54">
        <f>LN('Tabla R'!F54)</f>
        <v>1.6677068205580761</v>
      </c>
      <c r="G54">
        <f>LN('Tabla R'!G54)</f>
        <v>1.1210074269601402</v>
      </c>
      <c r="H54">
        <f>LN('Tabla R'!H54)</f>
        <v>2.4355413202426712</v>
      </c>
      <c r="I54">
        <f>LN('Tabla R'!I54)</f>
        <v>3.4719353961674968</v>
      </c>
      <c r="J54">
        <f>LN('Tabla R'!J54)</f>
        <v>3.2391489297077567</v>
      </c>
      <c r="K54">
        <f>LN('Tabla R'!K54)</f>
        <v>-1.3991472443178454</v>
      </c>
      <c r="L54">
        <f>LN('Tabla R'!L54)</f>
        <v>-0.5787913845236774</v>
      </c>
      <c r="M54">
        <f>LN('Tabla R'!M54)</f>
        <v>-0.4753382162787253</v>
      </c>
      <c r="N54">
        <f>LN('Tabla R'!N54)</f>
        <v>0.24475224150201327</v>
      </c>
      <c r="O54">
        <f>LN('Tabla R'!O54)</f>
        <v>9.3055580467447371E-2</v>
      </c>
      <c r="P54">
        <f>LN('Tabla R'!P54)</f>
        <v>-0.89590185499482122</v>
      </c>
      <c r="Q54">
        <f>LN('Tabla R'!Q54)</f>
        <v>-9.2294245529736016E-2</v>
      </c>
      <c r="R54">
        <f>LN('Tabla R'!R54)</f>
        <v>5.4425128448664394E-2</v>
      </c>
      <c r="S54">
        <f>LN('Tabla R'!S54)</f>
        <v>0.12669106896887725</v>
      </c>
      <c r="T54">
        <f>LN('Tabla R'!T54)</f>
        <v>-0.12669106896887719</v>
      </c>
      <c r="U54">
        <f>LN('Tabla R'!U54)</f>
        <v>-7.2265940520212887E-2</v>
      </c>
      <c r="V54">
        <f>LN('Tabla R'!V54)</f>
        <v>0.18111619741754162</v>
      </c>
      <c r="W54">
        <f>LN('Tabla R'!W54)</f>
        <v>-0.81983824952882256</v>
      </c>
      <c r="X54">
        <f>LN('Tabla R'!X54)</f>
        <v>-4.0080213975388218E-3</v>
      </c>
      <c r="Y54">
        <f>LN('Tabla R'!Y54)</f>
        <v>3.2522332285221971</v>
      </c>
      <c r="Z54">
        <f>LN('Tabla R'!Z54)</f>
        <v>-3.6026344865339128</v>
      </c>
      <c r="AA54">
        <f>LN('Tabla R'!AA54)</f>
        <v>0.12268304757133844</v>
      </c>
      <c r="AB54">
        <f>LN('Tabla R'!AB54)</f>
        <v>-1.7399757194812873</v>
      </c>
      <c r="AC54" s="3" t="s">
        <v>30</v>
      </c>
    </row>
    <row r="55" spans="1:29" x14ac:dyDescent="0.25">
      <c r="A55">
        <f>LN('Tabla R'!A55)</f>
        <v>1.0986122886681098</v>
      </c>
      <c r="B55">
        <f>LN('Tabla R'!B55)</f>
        <v>3.8501476017100584</v>
      </c>
      <c r="C55">
        <f>LN('Tabla R'!C55)</f>
        <v>3.8263779672995701</v>
      </c>
      <c r="D55">
        <f>LN('Tabla R'!D55)</f>
        <v>2.5406566648924924</v>
      </c>
      <c r="E55">
        <f>LN('Tabla R'!E55)</f>
        <v>0.93530235374357906</v>
      </c>
      <c r="F55">
        <f>LN('Tabla R'!F55)</f>
        <v>1.8458266904983309</v>
      </c>
      <c r="G55">
        <f>LN('Tabla R'!G55)</f>
        <v>1.7824774613873007</v>
      </c>
      <c r="H55">
        <f>LN('Tabla R'!H55)</f>
        <v>2.6776597197781418</v>
      </c>
      <c r="I55">
        <f>LN('Tabla R'!I55)</f>
        <v>3.7238121406539593</v>
      </c>
      <c r="J55">
        <f>LN('Tabla R'!J55)</f>
        <v>3.4854159735665537</v>
      </c>
      <c r="K55">
        <f>LN('Tabla R'!K55)</f>
        <v>-1.6315072989023243</v>
      </c>
      <c r="L55">
        <f>LN('Tabla R'!L55)</f>
        <v>-0.69497141181591671</v>
      </c>
      <c r="M55">
        <f>LN('Tabla R'!M55)</f>
        <v>-0.71599555950985783</v>
      </c>
      <c r="N55">
        <f>LN('Tabla R'!N55)</f>
        <v>0.36508091311757962</v>
      </c>
      <c r="O55">
        <f>LN('Tabla R'!O55)</f>
        <v>0.20346348054738242</v>
      </c>
      <c r="P55">
        <f>LN('Tabla R'!P55)</f>
        <v>-0.94475930867406155</v>
      </c>
      <c r="Q55">
        <f>LN('Tabla R'!Q55)</f>
        <v>-0.13700305488564937</v>
      </c>
      <c r="R55">
        <f>LN('Tabla R'!R55)</f>
        <v>0.12633546105609947</v>
      </c>
      <c r="S55">
        <f>LN('Tabla R'!S55)</f>
        <v>0.10256582664561091</v>
      </c>
      <c r="T55">
        <f>LN('Tabla R'!T55)</f>
        <v>-0.10256582664561095</v>
      </c>
      <c r="U55">
        <f>LN('Tabla R'!U55)</f>
        <v>2.3769634410488599E-2</v>
      </c>
      <c r="V55">
        <f>LN('Tabla R'!V55)</f>
        <v>0.22890128770171039</v>
      </c>
      <c r="W55">
        <f>LN('Tabla R'!W55)</f>
        <v>-0.79571300720555616</v>
      </c>
      <c r="X55">
        <f>LN('Tabla R'!X55)</f>
        <v>0.77426623184473731</v>
      </c>
      <c r="Y55">
        <f>LN('Tabla R'!Y55)</f>
        <v>3.137188432107985</v>
      </c>
      <c r="Z55">
        <f>LN('Tabla R'!Z55)</f>
        <v>-3.0521117354548326</v>
      </c>
      <c r="AA55">
        <f>LN('Tabla R'!AA55)</f>
        <v>0.87683205849034818</v>
      </c>
      <c r="AB55">
        <f>LN('Tabla R'!AB55)</f>
        <v>-1.0876398384822423</v>
      </c>
      <c r="AC55" s="3" t="s">
        <v>30</v>
      </c>
    </row>
    <row r="56" spans="1:29" x14ac:dyDescent="0.25">
      <c r="A56">
        <f>LN('Tabla R'!A56)</f>
        <v>1.3862943611198906</v>
      </c>
      <c r="B56">
        <f>LN('Tabla R'!B56)</f>
        <v>3.4339872044851463</v>
      </c>
      <c r="C56">
        <f>LN('Tabla R'!C56)</f>
        <v>3.579008782978224</v>
      </c>
      <c r="D56">
        <f>LN('Tabla R'!D56)</f>
        <v>2.2777799740750746</v>
      </c>
      <c r="E56">
        <f>LN('Tabla R'!E56)</f>
        <v>0.91710573356779634</v>
      </c>
      <c r="F56">
        <f>LN('Tabla R'!F56)</f>
        <v>1.1096621248546947</v>
      </c>
      <c r="G56">
        <f>LN('Tabla R'!G56)</f>
        <v>0.36859470274241907</v>
      </c>
      <c r="H56">
        <f>LN('Tabla R'!H56)</f>
        <v>2.4227652532501507</v>
      </c>
      <c r="I56">
        <f>LN('Tabla R'!I56)</f>
        <v>2.7966713927557385</v>
      </c>
      <c r="J56">
        <f>LN('Tabla R'!J56)</f>
        <v>3.1592107425464655</v>
      </c>
      <c r="K56">
        <f>LN('Tabla R'!K56)</f>
        <v>-2.0488591137445629</v>
      </c>
      <c r="L56">
        <f>LN('Tabla R'!L56)</f>
        <v>-0.90364731923703623</v>
      </c>
      <c r="M56">
        <f>LN('Tabla R'!M56)</f>
        <v>-0.99072584536790231</v>
      </c>
      <c r="N56">
        <f>LN('Tabla R'!N56)</f>
        <v>0.50244605604660175</v>
      </c>
      <c r="O56">
        <f>LN('Tabla R'!O56)</f>
        <v>-2.3716526617316044E-2</v>
      </c>
      <c r="P56">
        <f>LN('Tabla R'!P56)</f>
        <v>-0.88143076847139112</v>
      </c>
      <c r="Q56">
        <f>LN('Tabla R'!Q56)</f>
        <v>-0.14498527917507592</v>
      </c>
      <c r="R56">
        <f>LN('Tabla R'!R56)</f>
        <v>0.63731581172940788</v>
      </c>
      <c r="S56">
        <f>LN('Tabla R'!S56)</f>
        <v>0.78233739022248561</v>
      </c>
      <c r="T56">
        <f>LN('Tabla R'!T56)</f>
        <v>-0.78233739022248561</v>
      </c>
      <c r="U56">
        <f>LN('Tabla R'!U56)</f>
        <v>-0.14502157849307776</v>
      </c>
      <c r="V56">
        <f>LN('Tabla R'!V56)</f>
        <v>1.4196532019518935</v>
      </c>
      <c r="W56">
        <f>LN('Tabla R'!W56)</f>
        <v>-1.4754845707824309</v>
      </c>
      <c r="X56">
        <f>LN('Tabla R'!X56)</f>
        <v>0.56984896421545173</v>
      </c>
      <c r="Y56">
        <f>LN('Tabla R'!Y56)</f>
        <v>2.8657374769378037</v>
      </c>
      <c r="Z56">
        <f>LN('Tabla R'!Z56)</f>
        <v>-3.0091598187627722</v>
      </c>
      <c r="AA56">
        <f>LN('Tabla R'!AA56)</f>
        <v>1.3521863544379373</v>
      </c>
      <c r="AB56">
        <f>LN('Tabla R'!AB56)</f>
        <v>-0.82848673216241753</v>
      </c>
      <c r="AC56" s="3" t="s">
        <v>30</v>
      </c>
    </row>
    <row r="57" spans="1:29" x14ac:dyDescent="0.25">
      <c r="A57">
        <f>LN('Tabla R'!A57)</f>
        <v>1.3862943611198906</v>
      </c>
      <c r="B57">
        <f>LN('Tabla R'!B57)</f>
        <v>3.8501476017100584</v>
      </c>
      <c r="C57">
        <f>LN('Tabla R'!C57)</f>
        <v>3.7768445428425803</v>
      </c>
      <c r="D57">
        <f>LN('Tabla R'!D57)</f>
        <v>2.1574437073243748</v>
      </c>
      <c r="E57">
        <f>LN('Tabla R'!E57)</f>
        <v>0.72618371443913998</v>
      </c>
      <c r="F57">
        <f>LN('Tabla R'!F57)</f>
        <v>1.1814999484738775</v>
      </c>
      <c r="G57">
        <f>LN('Tabla R'!G57)</f>
        <v>0.59777437072529049</v>
      </c>
      <c r="H57">
        <f>LN('Tabla R'!H57)</f>
        <v>2.2634283777928519</v>
      </c>
      <c r="I57">
        <f>LN('Tabla R'!I57)</f>
        <v>3.3071430795798329</v>
      </c>
      <c r="J57">
        <f>LN('Tabla R'!J57)</f>
        <v>3.2308834439924778</v>
      </c>
      <c r="K57">
        <f>LN('Tabla R'!K57)</f>
        <v>-1.2197136760058707</v>
      </c>
      <c r="L57">
        <f>LN('Tabla R'!L57)</f>
        <v>-0.48907460036769013</v>
      </c>
      <c r="M57">
        <f>LN('Tabla R'!M57)</f>
        <v>-0.62359956143583206</v>
      </c>
      <c r="N57">
        <f>LN('Tabla R'!N57)</f>
        <v>0.31888291408056663</v>
      </c>
      <c r="O57">
        <f>LN('Tabla R'!O57)</f>
        <v>0.29547708062368366</v>
      </c>
      <c r="P57">
        <f>LN('Tabla R'!P57)</f>
        <v>-1.073439736668103</v>
      </c>
      <c r="Q57">
        <f>LN('Tabla R'!Q57)</f>
        <v>-0.10598467046847702</v>
      </c>
      <c r="R57">
        <f>LN('Tabla R'!R57)</f>
        <v>0.54300452213022588</v>
      </c>
      <c r="S57">
        <f>LN('Tabla R'!S57)</f>
        <v>0.46970146326274764</v>
      </c>
      <c r="T57">
        <f>LN('Tabla R'!T57)</f>
        <v>-0.4697014632627477</v>
      </c>
      <c r="U57">
        <f>LN('Tabla R'!U57)</f>
        <v>7.330305886747826E-2</v>
      </c>
      <c r="V57">
        <f>LN('Tabla R'!V57)</f>
        <v>1.0127059853929734</v>
      </c>
      <c r="W57">
        <f>LN('Tabla R'!W57)</f>
        <v>-1.1628486438226928</v>
      </c>
      <c r="X57">
        <f>LN('Tabla R'!X57)</f>
        <v>0.65752000291679413</v>
      </c>
      <c r="Y57">
        <f>LN('Tabla R'!Y57)</f>
        <v>3.4362749082748514</v>
      </c>
      <c r="Z57">
        <f>LN('Tabla R'!Z57)</f>
        <v>-3.1193245399257861</v>
      </c>
      <c r="AA57">
        <f>LN('Tabla R'!AA57)</f>
        <v>1.1272214661795417</v>
      </c>
      <c r="AB57">
        <f>LN('Tabla R'!AB57)</f>
        <v>-0.99605153687312231</v>
      </c>
      <c r="AC57" s="3" t="s">
        <v>30</v>
      </c>
    </row>
    <row r="58" spans="1:29" x14ac:dyDescent="0.25">
      <c r="A58">
        <f>LN('Tabla R'!A58)</f>
        <v>1.0986122886681098</v>
      </c>
      <c r="B58">
        <f>LN('Tabla R'!B58)</f>
        <v>2.5649493574615367</v>
      </c>
      <c r="C58">
        <f>LN('Tabla R'!C58)</f>
        <v>2.6135197172559765</v>
      </c>
      <c r="D58">
        <f>LN('Tabla R'!D58)</f>
        <v>1.9479081517179864</v>
      </c>
      <c r="E58">
        <f>LN('Tabla R'!E58)</f>
        <v>0.36256972630746703</v>
      </c>
      <c r="F58">
        <f>LN('Tabla R'!F58)</f>
        <v>1.2527629684953681</v>
      </c>
      <c r="G58">
        <f>LN('Tabla R'!G58)</f>
        <v>0.68761893031036281</v>
      </c>
      <c r="H58">
        <f>LN('Tabla R'!H58)</f>
        <v>2.094453299300274</v>
      </c>
      <c r="I58">
        <f>LN('Tabla R'!I58)</f>
        <v>2.4036965943624571</v>
      </c>
      <c r="J58">
        <f>LN('Tabla R'!J58)</f>
        <v>2.8471742589128417</v>
      </c>
      <c r="K58">
        <f>LN('Tabla R'!K58)</f>
        <v>-1.7852100042380905</v>
      </c>
      <c r="L58">
        <f>LN('Tabla R'!L58)</f>
        <v>-0.77182276448380005</v>
      </c>
      <c r="M58">
        <f>LN('Tabla R'!M58)</f>
        <v>-0.75962767649393548</v>
      </c>
      <c r="N58">
        <f>LN('Tabla R'!N58)</f>
        <v>0.3868969716096185</v>
      </c>
      <c r="O58">
        <f>LN('Tabla R'!O58)</f>
        <v>-0.54458916591879591</v>
      </c>
      <c r="P58">
        <f>LN('Tabla R'!P58)</f>
        <v>-0.89926610719485522</v>
      </c>
      <c r="Q58">
        <f>LN('Tabla R'!Q58)</f>
        <v>-0.14654514758228743</v>
      </c>
      <c r="R58">
        <f>LN('Tabla R'!R58)</f>
        <v>0.16125276309907971</v>
      </c>
      <c r="S58">
        <f>LN('Tabla R'!S58)</f>
        <v>0.2098231228935197</v>
      </c>
      <c r="T58">
        <f>LN('Tabla R'!T58)</f>
        <v>-0.20982312289351968</v>
      </c>
      <c r="U58">
        <f>LN('Tabla R'!U58)</f>
        <v>-4.8570359794440042E-2</v>
      </c>
      <c r="V58">
        <f>LN('Tabla R'!V58)</f>
        <v>0.37107588599259944</v>
      </c>
      <c r="W58">
        <f>LN('Tabla R'!W58)</f>
        <v>-0.90297030345346496</v>
      </c>
      <c r="X58">
        <f>LN('Tabla R'!X58)</f>
        <v>-4.1864204098698871E-2</v>
      </c>
      <c r="Y58">
        <f>LN('Tabla R'!Y58)</f>
        <v>2.9972311496777269</v>
      </c>
      <c r="Z58">
        <f>LN('Tabla R'!Z58)</f>
        <v>-2.6553839213546757</v>
      </c>
      <c r="AA58">
        <f>LN('Tabla R'!AA58)</f>
        <v>0.16795891879482092</v>
      </c>
      <c r="AB58">
        <f>LN('Tabla R'!AB58)</f>
        <v>-1.2437125012799273</v>
      </c>
      <c r="AC58" s="3" t="s">
        <v>30</v>
      </c>
    </row>
    <row r="59" spans="1:29" x14ac:dyDescent="0.25">
      <c r="A59">
        <f>LN('Tabla R'!A59)</f>
        <v>1.3862943611198906</v>
      </c>
      <c r="B59">
        <f>LN('Tabla R'!B59)</f>
        <v>4.9052747784384296</v>
      </c>
      <c r="C59">
        <f>LN('Tabla R'!C59)</f>
        <v>4.8976233586187288</v>
      </c>
      <c r="D59">
        <f>LN('Tabla R'!D59)</f>
        <v>3.1476375772671439</v>
      </c>
      <c r="E59">
        <f>LN('Tabla R'!E59)</f>
        <v>0.68399209321962562</v>
      </c>
      <c r="F59">
        <f>LN('Tabla R'!F59)</f>
        <v>1.5591010982725066</v>
      </c>
      <c r="G59">
        <f>LN('Tabla R'!G59)</f>
        <v>1.3510049054905786</v>
      </c>
      <c r="H59">
        <f>LN('Tabla R'!H59)</f>
        <v>3.2150284331393069</v>
      </c>
      <c r="I59">
        <f>LN('Tabla R'!I59)</f>
        <v>4.4411913678418529</v>
      </c>
      <c r="J59">
        <f>LN('Tabla R'!J59)</f>
        <v>3.9946899590619163</v>
      </c>
      <c r="K59">
        <f>LN('Tabla R'!K59)</f>
        <v>-1.9888654984367606</v>
      </c>
      <c r="L59">
        <f>LN('Tabla R'!L59)</f>
        <v>-0.87365051158313523</v>
      </c>
      <c r="M59">
        <f>LN('Tabla R'!M59)</f>
        <v>-1.0171643033126889</v>
      </c>
      <c r="N59">
        <f>LN('Tabla R'!N59)</f>
        <v>0.51566528501899511</v>
      </c>
      <c r="O59">
        <f>LN('Tabla R'!O59)</f>
        <v>0.67813887539998974</v>
      </c>
      <c r="P59">
        <f>LN('Tabla R'!P59)</f>
        <v>-0.84705238179477249</v>
      </c>
      <c r="Q59">
        <f>LN('Tabla R'!Q59)</f>
        <v>-6.7390855872163202E-2</v>
      </c>
      <c r="R59">
        <f>LN('Tabla R'!R59)</f>
        <v>0.46408341059657626</v>
      </c>
      <c r="S59">
        <f>LN('Tabla R'!S59)</f>
        <v>0.45643199077687502</v>
      </c>
      <c r="T59">
        <f>LN('Tabla R'!T59)</f>
        <v>-0.45643199077687507</v>
      </c>
      <c r="U59">
        <f>LN('Tabla R'!U59)</f>
        <v>7.6514198197013255E-3</v>
      </c>
      <c r="V59">
        <f>LN('Tabla R'!V59)</f>
        <v>0.92051540137345123</v>
      </c>
      <c r="W59">
        <f>LN('Tabla R'!W59)</f>
        <v>-1.1495791713368204</v>
      </c>
      <c r="X59">
        <f>LN('Tabla R'!X59)</f>
        <v>-0.62735944002194211</v>
      </c>
      <c r="Y59">
        <f>LN('Tabla R'!Y59)</f>
        <v>2.7384500734932935</v>
      </c>
      <c r="Z59">
        <f>LN('Tabla R'!Z59)</f>
        <v>-5.5249827986406705</v>
      </c>
      <c r="AA59">
        <f>LN('Tabla R'!AA59)</f>
        <v>-0.17092744924506711</v>
      </c>
      <c r="AB59">
        <f>LN('Tabla R'!AB59)</f>
        <v>-2.8479551239428686</v>
      </c>
      <c r="AC59" s="3" t="s">
        <v>30</v>
      </c>
    </row>
    <row r="60" spans="1:29" x14ac:dyDescent="0.25">
      <c r="A60">
        <f>LN('Tabla R'!A60)</f>
        <v>1.0986122886681098</v>
      </c>
      <c r="B60">
        <f>LN('Tabla R'!B60)</f>
        <v>3.2958368660043291</v>
      </c>
      <c r="C60">
        <f>LN('Tabla R'!C60)</f>
        <v>3.59816121519298</v>
      </c>
      <c r="D60">
        <f>LN('Tabla R'!D60)</f>
        <v>2.4831551167491939</v>
      </c>
      <c r="E60">
        <f>LN('Tabla R'!E60)</f>
        <v>0.54371571402958807</v>
      </c>
      <c r="F60">
        <f>LN('Tabla R'!F60)</f>
        <v>1.5260563034950492</v>
      </c>
      <c r="G60">
        <f>LN('Tabla R'!G60)</f>
        <v>1.2642662415188539</v>
      </c>
      <c r="H60">
        <f>LN('Tabla R'!H60)</f>
        <v>2.5519420511241586</v>
      </c>
      <c r="I60">
        <f>LN('Tabla R'!I60)</f>
        <v>2.7604528798952583</v>
      </c>
      <c r="J60">
        <f>LN('Tabla R'!J60)</f>
        <v>3.2392665145159349</v>
      </c>
      <c r="K60">
        <f>LN('Tabla R'!K60)</f>
        <v>-2.3434312223530589</v>
      </c>
      <c r="L60">
        <f>LN('Tabla R'!L60)</f>
        <v>-1.0509333735412842</v>
      </c>
      <c r="M60">
        <f>LN('Tabla R'!M60)</f>
        <v>-1.1870559021673204</v>
      </c>
      <c r="N60">
        <f>LN('Tabla R'!N60)</f>
        <v>0.60061108444631095</v>
      </c>
      <c r="O60">
        <f>LN('Tabla R'!O60)</f>
        <v>-0.19474407679251174</v>
      </c>
      <c r="P60">
        <f>LN('Tabla R'!P60)</f>
        <v>-0.75611139776674086</v>
      </c>
      <c r="Q60">
        <f>LN('Tabla R'!Q60)</f>
        <v>-6.8786934374964886E-2</v>
      </c>
      <c r="R60">
        <f>LN('Tabla R'!R60)</f>
        <v>0.53538398610907068</v>
      </c>
      <c r="S60">
        <f>LN('Tabla R'!S60)</f>
        <v>0.83770833529772148</v>
      </c>
      <c r="T60">
        <f>LN('Tabla R'!T60)</f>
        <v>-0.8377083352977216</v>
      </c>
      <c r="U60">
        <f>LN('Tabla R'!U60)</f>
        <v>-0.30232434918865081</v>
      </c>
      <c r="V60">
        <f>LN('Tabla R'!V60)</f>
        <v>1.3730923214067923</v>
      </c>
      <c r="W60">
        <f>LN('Tabla R'!W60)</f>
        <v>-1.5308555158576669</v>
      </c>
      <c r="X60">
        <f>LN('Tabla R'!X60)</f>
        <v>0.32714314133269456</v>
      </c>
      <c r="Y60">
        <f>LN('Tabla R'!Y60)</f>
        <v>2.7786329192240924</v>
      </c>
      <c r="Z60">
        <f>LN('Tabla R'!Z60)</f>
        <v>-3.2710180738602856</v>
      </c>
      <c r="AA60">
        <f>LN('Tabla R'!AA60)</f>
        <v>1.1648514766304161</v>
      </c>
      <c r="AB60">
        <f>LN('Tabla R'!AB60)</f>
        <v>-1.0530832986149348</v>
      </c>
      <c r="AC60" s="3" t="s">
        <v>30</v>
      </c>
    </row>
    <row r="61" spans="1:29" x14ac:dyDescent="0.25">
      <c r="A61">
        <f>LN('Tabla R'!A61)</f>
        <v>0.69314718055994529</v>
      </c>
      <c r="B61">
        <f>LN('Tabla R'!B61)</f>
        <v>1.791759469228055</v>
      </c>
      <c r="C61">
        <f>LN('Tabla R'!C61)</f>
        <v>2.3439189564870229</v>
      </c>
      <c r="D61">
        <f>LN('Tabla R'!D61)</f>
        <v>2.1134805839032587</v>
      </c>
      <c r="E61">
        <f>LN('Tabla R'!E61)</f>
        <v>-0.94773880101255714</v>
      </c>
      <c r="F61">
        <f>LN('Tabla R'!F61)</f>
        <v>1.6094379124341003</v>
      </c>
      <c r="G61">
        <f>LN('Tabla R'!G61)</f>
        <v>2.5571767134466574</v>
      </c>
      <c r="H61">
        <f>LN('Tabla R'!H61)</f>
        <v>2.2372996262954161</v>
      </c>
      <c r="I61">
        <f>LN('Tabla R'!I61)</f>
        <v>2.0765624009289927</v>
      </c>
      <c r="J61">
        <f>LN('Tabla R'!J61)</f>
        <v>2.7643045026520836</v>
      </c>
      <c r="K61">
        <f>LN('Tabla R'!K61)</f>
        <v>-2.39803685166184</v>
      </c>
      <c r="L61">
        <f>LN('Tabla R'!L61)</f>
        <v>-1.0782361881956748</v>
      </c>
      <c r="M61">
        <f>LN('Tabla R'!M61)</f>
        <v>-0.92102235740588423</v>
      </c>
      <c r="N61">
        <f>LN('Tabla R'!N61)</f>
        <v>0.46759431206559277</v>
      </c>
      <c r="O61">
        <f>LN('Tabla R'!O61)</f>
        <v>-1.1548665902179833</v>
      </c>
      <c r="P61">
        <f>LN('Tabla R'!P61)</f>
        <v>-0.65082391874882517</v>
      </c>
      <c r="Q61">
        <f>LN('Tabla R'!Q61)</f>
        <v>-0.12381904239215757</v>
      </c>
      <c r="R61">
        <f>LN('Tabla R'!R61)</f>
        <v>-0.28480293170093751</v>
      </c>
      <c r="S61">
        <f>LN('Tabla R'!S61)</f>
        <v>0.26735655555803045</v>
      </c>
      <c r="T61">
        <f>LN('Tabla R'!T61)</f>
        <v>-0.26735655555803045</v>
      </c>
      <c r="U61">
        <f>LN('Tabla R'!U61)</f>
        <v>-0.55215948725896791</v>
      </c>
      <c r="V61">
        <f>LN('Tabla R'!V61)</f>
        <v>-1.7446376142907088E-2</v>
      </c>
      <c r="W61">
        <f>LN('Tabla R'!W61)</f>
        <v>-0.96050373611797579</v>
      </c>
      <c r="X61">
        <f>LN('Tabla R'!X61)</f>
        <v>-0.68915515929040783</v>
      </c>
      <c r="Y61">
        <f>LN('Tabla R'!Y61)</f>
        <v>2.3491823783708279</v>
      </c>
      <c r="Z61">
        <f>LN('Tabla R'!Z61)</f>
        <v>-3.0330741157774308</v>
      </c>
      <c r="AA61">
        <f>LN('Tabla R'!AA61)</f>
        <v>-0.42179860373237743</v>
      </c>
      <c r="AB61">
        <f>LN('Tabla R'!AB61)</f>
        <v>-1.7274363597549041</v>
      </c>
      <c r="AC61" s="3" t="s">
        <v>30</v>
      </c>
    </row>
    <row r="62" spans="1:29" x14ac:dyDescent="0.25">
      <c r="A62">
        <f>LN('Tabla R'!A62)</f>
        <v>1.0986122886681098</v>
      </c>
      <c r="B62">
        <f>LN('Tabla R'!B62)</f>
        <v>3.9512437185814275</v>
      </c>
      <c r="C62">
        <f>LN('Tabla R'!C62)</f>
        <v>4.3993998427312269</v>
      </c>
      <c r="D62">
        <f>LN('Tabla R'!D62)</f>
        <v>2.8791422759446159</v>
      </c>
      <c r="E62">
        <f>LN('Tabla R'!E62)</f>
        <v>0.80219011246678606</v>
      </c>
      <c r="F62">
        <f>LN('Tabla R'!F62)</f>
        <v>1.8935421635379972</v>
      </c>
      <c r="G62">
        <f>LN('Tabla R'!G62)</f>
        <v>1.166644809818612</v>
      </c>
      <c r="H62">
        <f>LN('Tabla R'!H62)</f>
        <v>2.9454384794995239</v>
      </c>
      <c r="I62">
        <f>LN('Tabla R'!I62)</f>
        <v>4.2421753133045392</v>
      </c>
      <c r="J62">
        <f>LN('Tabla R'!J62)</f>
        <v>3.7302373050375008</v>
      </c>
      <c r="K62">
        <f>LN('Tabla R'!K62)</f>
        <v>-1.6487016456945081</v>
      </c>
      <c r="L62">
        <f>LN('Tabla R'!L62)</f>
        <v>-0.70356858521200893</v>
      </c>
      <c r="M62">
        <f>LN('Tabla R'!M62)</f>
        <v>-0.68727504980117171</v>
      </c>
      <c r="N62">
        <f>LN('Tabla R'!N62)</f>
        <v>0.35072065826323667</v>
      </c>
      <c r="O62">
        <f>LN('Tabla R'!O62)</f>
        <v>5.3952328880760174E-2</v>
      </c>
      <c r="P62">
        <f>LN('Tabla R'!P62)</f>
        <v>-0.85109502909288515</v>
      </c>
      <c r="Q62">
        <f>LN('Tabla R'!Q62)</f>
        <v>-6.6296203554908076E-2</v>
      </c>
      <c r="R62">
        <f>LN('Tabla R'!R62)</f>
        <v>-0.29093159472311225</v>
      </c>
      <c r="S62">
        <f>LN('Tabla R'!S62)</f>
        <v>0.15722452942668702</v>
      </c>
      <c r="T62">
        <f>LN('Tabla R'!T62)</f>
        <v>-0.15722452942668702</v>
      </c>
      <c r="U62">
        <f>LN('Tabla R'!U62)</f>
        <v>-0.44815612414979933</v>
      </c>
      <c r="V62">
        <f>LN('Tabla R'!V62)</f>
        <v>-0.13370706529642526</v>
      </c>
      <c r="W62">
        <f>LN('Tabla R'!W62)</f>
        <v>-0.85037170998663236</v>
      </c>
      <c r="X62">
        <f>LN('Tabla R'!X62)</f>
        <v>0.56758395758459956</v>
      </c>
      <c r="Y62">
        <f>LN('Tabla R'!Y62)</f>
        <v>3.2718477096343066</v>
      </c>
      <c r="Z62">
        <f>LN('Tabla R'!Z62)</f>
        <v>-3.8318158851466269</v>
      </c>
      <c r="AA62">
        <f>LN('Tabla R'!AA62)</f>
        <v>0.72480848701128653</v>
      </c>
      <c r="AB62">
        <f>LN('Tabla R'!AB62)</f>
        <v>-1.5535036990676701</v>
      </c>
      <c r="AC62" s="3" t="s">
        <v>30</v>
      </c>
    </row>
    <row r="63" spans="1:29" x14ac:dyDescent="0.25">
      <c r="A63">
        <f>LN('Tabla R'!A63)</f>
        <v>1.3862943611198906</v>
      </c>
      <c r="B63">
        <f>LN('Tabla R'!B63)</f>
        <v>3.3672958299864741</v>
      </c>
      <c r="C63">
        <f>LN('Tabla R'!C63)</f>
        <v>3.3443448034026786</v>
      </c>
      <c r="D63">
        <f>LN('Tabla R'!D63)</f>
        <v>1.9859546985863721</v>
      </c>
      <c r="E63">
        <f>LN('Tabla R'!E63)</f>
        <v>0.98535857933436211</v>
      </c>
      <c r="F63">
        <f>LN('Tabla R'!F63)</f>
        <v>1.0647107369924282</v>
      </c>
      <c r="G63">
        <f>LN('Tabla R'!G63)</f>
        <v>0.48091136553393943</v>
      </c>
      <c r="H63">
        <f>LN('Tabla R'!H63)</f>
        <v>2.0885251604128783</v>
      </c>
      <c r="I63">
        <f>LN('Tabla R'!I63)</f>
        <v>2.9646543179831295</v>
      </c>
      <c r="J63">
        <f>LN('Tabla R'!J63)</f>
        <v>2.9855304110693943</v>
      </c>
      <c r="K63">
        <f>LN('Tabla R'!K63)</f>
        <v>-1.2123960028426275</v>
      </c>
      <c r="L63">
        <f>LN('Tabla R'!L63)</f>
        <v>-0.48541576378606832</v>
      </c>
      <c r="M63">
        <f>LN('Tabla R'!M63)</f>
        <v>-0.47538225718636817</v>
      </c>
      <c r="N63">
        <f>LN('Tabla R'!N63)</f>
        <v>0.2447742619558346</v>
      </c>
      <c r="O63">
        <f>LN('Tabla R'!O63)</f>
        <v>5.8992026654028758E-2</v>
      </c>
      <c r="P63">
        <f>LN('Tabla R'!P63)</f>
        <v>-0.99957571248302235</v>
      </c>
      <c r="Q63">
        <f>LN('Tabla R'!Q63)</f>
        <v>-0.10257046182650649</v>
      </c>
      <c r="R63">
        <f>LN('Tabla R'!R63)</f>
        <v>0.40264151200334447</v>
      </c>
      <c r="S63">
        <f>LN('Tabla R'!S63)</f>
        <v>0.37969048541954903</v>
      </c>
      <c r="T63">
        <f>LN('Tabla R'!T63)</f>
        <v>-0.37969048541954903</v>
      </c>
      <c r="U63">
        <f>LN('Tabla R'!U63)</f>
        <v>2.2951026583795362E-2</v>
      </c>
      <c r="V63">
        <f>LN('Tabla R'!V63)</f>
        <v>0.78233199742289339</v>
      </c>
      <c r="W63">
        <f>LN('Tabla R'!W63)</f>
        <v>-1.0728376659794943</v>
      </c>
      <c r="X63">
        <f>LN('Tabla R'!X63)</f>
        <v>0.42526773540434409</v>
      </c>
      <c r="Y63">
        <f>LN('Tabla R'!Y63)</f>
        <v>3.3951793093365925</v>
      </c>
      <c r="Z63">
        <f>LN('Tabla R'!Z63)</f>
        <v>-2.9190770679983347</v>
      </c>
      <c r="AA63">
        <f>LN('Tabla R'!AA63)</f>
        <v>0.80495822082389312</v>
      </c>
      <c r="AB63">
        <f>LN('Tabla R'!AB63)</f>
        <v>-1.0570594235872208</v>
      </c>
      <c r="AC63" s="3" t="s">
        <v>30</v>
      </c>
    </row>
    <row r="64" spans="1:29" x14ac:dyDescent="0.25">
      <c r="A64">
        <f>LN('Tabla R'!A64)</f>
        <v>1.3862943611198906</v>
      </c>
      <c r="B64">
        <f>LN('Tabla R'!B64)</f>
        <v>3.4657359027997265</v>
      </c>
      <c r="C64">
        <f>LN('Tabla R'!C64)</f>
        <v>3.1285571666664969</v>
      </c>
      <c r="D64">
        <f>LN('Tabla R'!D64)</f>
        <v>1.6555578480476534</v>
      </c>
      <c r="E64">
        <f>LN('Tabla R'!E64)</f>
        <v>0.78775031125369466</v>
      </c>
      <c r="F64">
        <f>LN('Tabla R'!F64)</f>
        <v>1.1314021114911006</v>
      </c>
      <c r="G64">
        <f>LN('Tabla R'!G64)</f>
        <v>0.50801425045783577</v>
      </c>
      <c r="H64">
        <f>LN('Tabla R'!H64)</f>
        <v>1.8389610707123492</v>
      </c>
      <c r="I64">
        <f>LN('Tabla R'!I64)</f>
        <v>2.6488662077487621</v>
      </c>
      <c r="J64">
        <f>LN('Tabla R'!J64)</f>
        <v>2.8316238461793941</v>
      </c>
      <c r="K64">
        <f>LN('Tabla R'!K64)</f>
        <v>-1.0290559336759362</v>
      </c>
      <c r="L64">
        <f>LN('Tabla R'!L64)</f>
        <v>-0.39374572920272266</v>
      </c>
      <c r="M64">
        <f>LN('Tabla R'!M64)</f>
        <v>-0.48335723764073557</v>
      </c>
      <c r="N64">
        <f>LN('Tabla R'!N64)</f>
        <v>0.24876175218301838</v>
      </c>
      <c r="O64">
        <f>LN('Tabla R'!O64)</f>
        <v>0.34642998416855142</v>
      </c>
      <c r="P64">
        <f>LN('Tabla R'!P64)</f>
        <v>-1.1760659981317407</v>
      </c>
      <c r="Q64">
        <f>LN('Tabla R'!Q64)</f>
        <v>-0.18340322266469575</v>
      </c>
      <c r="R64">
        <f>LN('Tabla R'!R64)</f>
        <v>0.8168696950509643</v>
      </c>
      <c r="S64">
        <f>LN('Tabla R'!S64)</f>
        <v>0.47969095891773456</v>
      </c>
      <c r="T64">
        <f>LN('Tabla R'!T64)</f>
        <v>-0.4796909589177345</v>
      </c>
      <c r="U64">
        <f>LN('Tabla R'!U64)</f>
        <v>0.33717873613322968</v>
      </c>
      <c r="V64">
        <f>LN('Tabla R'!V64)</f>
        <v>1.2965606539686989</v>
      </c>
      <c r="W64">
        <f>LN('Tabla R'!W64)</f>
        <v>-1.1728381394776799</v>
      </c>
      <c r="X64">
        <f>LN('Tabla R'!X64)</f>
        <v>0.11422114409002286</v>
      </c>
      <c r="Y64">
        <f>LN('Tabla R'!Y64)</f>
        <v>3.0069689054799786</v>
      </c>
      <c r="Z64">
        <f>LN('Tabla R'!Z64)</f>
        <v>-3.0143360225764742</v>
      </c>
      <c r="AA64">
        <f>LN('Tabla R'!AA64)</f>
        <v>0.59391210300775743</v>
      </c>
      <c r="AB64">
        <f>LN('Tabla R'!AB64)</f>
        <v>-1.2102119597843584</v>
      </c>
      <c r="AC64" s="3" t="s">
        <v>30</v>
      </c>
    </row>
    <row r="65" spans="1:29" x14ac:dyDescent="0.25">
      <c r="A65">
        <f>LN('Tabla R'!A65)</f>
        <v>0.69314718055994529</v>
      </c>
      <c r="B65">
        <f>LN('Tabla R'!B65)</f>
        <v>1.3862943611198906</v>
      </c>
      <c r="C65">
        <f>LN('Tabla R'!C65)</f>
        <v>2.4922132249704383</v>
      </c>
      <c r="D65">
        <f>LN('Tabla R'!D65)</f>
        <v>1.9483357762701516</v>
      </c>
      <c r="E65">
        <f>LN('Tabla R'!E65)</f>
        <v>1.8095935919515624</v>
      </c>
      <c r="F65">
        <f>LN('Tabla R'!F65)</f>
        <v>1.0986122886681098</v>
      </c>
      <c r="G65">
        <f>LN('Tabla R'!G65)</f>
        <v>-0.71098130328345266</v>
      </c>
      <c r="H65">
        <f>LN('Tabla R'!H65)</f>
        <v>2.2450619067503794</v>
      </c>
      <c r="I65">
        <f>LN('Tabla R'!I65)</f>
        <v>2.7158860868699848</v>
      </c>
      <c r="J65">
        <f>LN('Tabla R'!J65)</f>
        <v>3.0084510459617655</v>
      </c>
      <c r="K65">
        <f>LN('Tabla R'!K65)</f>
        <v>-1.7742377266307741</v>
      </c>
      <c r="L65">
        <f>LN('Tabla R'!L65)</f>
        <v>-0.76633662568014171</v>
      </c>
      <c r="M65">
        <f>LN('Tabla R'!M65)</f>
        <v>-0.76999175808425568</v>
      </c>
      <c r="N65">
        <f>LN('Tabla R'!N65)</f>
        <v>0.39207901240477833</v>
      </c>
      <c r="O65">
        <f>LN('Tabla R'!O65)</f>
        <v>-1.9098387572936559</v>
      </c>
      <c r="P65">
        <f>LN('Tabla R'!P65)</f>
        <v>-1.0601152696916138</v>
      </c>
      <c r="Q65">
        <f>LN('Tabla R'!Q65)</f>
        <v>-0.29672613048022789</v>
      </c>
      <c r="R65">
        <f>LN('Tabla R'!R65)</f>
        <v>-1.3295917257500944</v>
      </c>
      <c r="S65">
        <f>LN('Tabla R'!S65)</f>
        <v>-0.22367286189954655</v>
      </c>
      <c r="T65">
        <f>LN('Tabla R'!T65)</f>
        <v>0.22367286189954649</v>
      </c>
      <c r="U65">
        <f>LN('Tabla R'!U65)</f>
        <v>-1.1059188638505479</v>
      </c>
      <c r="V65">
        <f>LN('Tabla R'!V65)</f>
        <v>-1.5532645876496409</v>
      </c>
      <c r="W65">
        <f>LN('Tabla R'!W65)</f>
        <v>-0.46947431866039863</v>
      </c>
      <c r="X65">
        <f>LN('Tabla R'!X65)</f>
        <v>-5.024121643674679E-2</v>
      </c>
      <c r="Y65">
        <f>LN('Tabla R'!Y65)</f>
        <v>2.7872309989766513</v>
      </c>
      <c r="Z65">
        <f>LN('Tabla R'!Z65)</f>
        <v>-2.5424544414071852</v>
      </c>
      <c r="AA65">
        <f>LN('Tabla R'!AA65)</f>
        <v>-0.27391407833629328</v>
      </c>
      <c r="AB65">
        <f>LN('Tabla R'!AB65)</f>
        <v>-1.4081842598717393</v>
      </c>
      <c r="AC65" s="3" t="s">
        <v>30</v>
      </c>
    </row>
    <row r="66" spans="1:29" x14ac:dyDescent="0.25">
      <c r="A66">
        <f>LN('Tabla R'!A66)</f>
        <v>1.0986122886681098</v>
      </c>
      <c r="B66">
        <f>LN('Tabla R'!B66)</f>
        <v>2.0794415416798357</v>
      </c>
      <c r="C66">
        <f>LN('Tabla R'!C66)</f>
        <v>2.81174933743337</v>
      </c>
      <c r="D66">
        <f>LN('Tabla R'!D66)</f>
        <v>2.0666095628644578</v>
      </c>
      <c r="E66">
        <f>LN('Tabla R'!E66)</f>
        <v>0.79281444472933982</v>
      </c>
      <c r="F66">
        <f>LN('Tabla R'!F66)</f>
        <v>0.81093021621632877</v>
      </c>
      <c r="G66">
        <f>LN('Tabla R'!G66)</f>
        <v>0.13461947993693865</v>
      </c>
      <c r="H66">
        <f>LN('Tabla R'!H66)</f>
        <v>2.3019849129220131</v>
      </c>
      <c r="I66">
        <f>LN('Tabla R'!I66)</f>
        <v>2.9945816117965949</v>
      </c>
      <c r="J66">
        <f>LN('Tabla R'!J66)</f>
        <v>3.0953513385827032</v>
      </c>
      <c r="K66">
        <f>LN('Tabla R'!K66)</f>
        <v>-1.6093882140474314</v>
      </c>
      <c r="L66">
        <f>LN('Tabla R'!L66)</f>
        <v>-0.68391186938847048</v>
      </c>
      <c r="M66">
        <f>LN('Tabla R'!M66)</f>
        <v>-0.66509681839952073</v>
      </c>
      <c r="N66">
        <f>LN('Tabla R'!N66)</f>
        <v>0.33963154256241107</v>
      </c>
      <c r="O66">
        <f>LN('Tabla R'!O66)</f>
        <v>-1.4859134261486029</v>
      </c>
      <c r="P66">
        <f>LN('Tabla R'!P66)</f>
        <v>-1.0287417757182455</v>
      </c>
      <c r="Q66">
        <f>LN('Tabla R'!Q66)</f>
        <v>-0.23537535005755555</v>
      </c>
      <c r="R66">
        <f>LN('Tabla R'!R66)</f>
        <v>-0.91514007011675913</v>
      </c>
      <c r="S66">
        <f>LN('Tabla R'!S66)</f>
        <v>-0.18283227436322488</v>
      </c>
      <c r="T66">
        <f>LN('Tabla R'!T66)</f>
        <v>0.18283227436322483</v>
      </c>
      <c r="U66">
        <f>LN('Tabla R'!U66)</f>
        <v>-0.73230779575353422</v>
      </c>
      <c r="V66">
        <f>LN('Tabla R'!V66)</f>
        <v>-1.097972344479984</v>
      </c>
      <c r="W66">
        <f>LN('Tabla R'!W66)</f>
        <v>-0.51031490619672049</v>
      </c>
      <c r="X66">
        <f>LN('Tabla R'!X66)</f>
        <v>-3.7701867184011528E-2</v>
      </c>
      <c r="Y66">
        <f>LN('Tabla R'!Y66)</f>
        <v>2.8170839621263326</v>
      </c>
      <c r="Z66">
        <f>LN('Tabla R'!Z66)</f>
        <v>-2.8494512046173814</v>
      </c>
      <c r="AA66">
        <f>LN('Tabla R'!AA66)</f>
        <v>-0.22053414154723636</v>
      </c>
      <c r="AB66">
        <f>LN('Tabla R'!AB66)</f>
        <v>-1.5349926730823089</v>
      </c>
      <c r="AC66" s="3" t="s">
        <v>30</v>
      </c>
    </row>
    <row r="67" spans="1:29" x14ac:dyDescent="0.25">
      <c r="A67">
        <f>LN('Tabla R'!A67)</f>
        <v>1.0986122886681098</v>
      </c>
      <c r="B67">
        <f>LN('Tabla R'!B67)</f>
        <v>3.3672958299864741</v>
      </c>
      <c r="C67">
        <f>LN('Tabla R'!C67)</f>
        <v>4.5150156927616116</v>
      </c>
      <c r="D67">
        <f>LN('Tabla R'!D67)</f>
        <v>3.4375614543980815</v>
      </c>
      <c r="E67">
        <f>LN('Tabla R'!E67)</f>
        <v>1.1289312951825099</v>
      </c>
      <c r="F67">
        <f>LN('Tabla R'!F67)</f>
        <v>1.5686159179138452</v>
      </c>
      <c r="G67">
        <f>LN('Tabla R'!G67)</f>
        <v>1.9375586788838834</v>
      </c>
      <c r="H67">
        <f>LN('Tabla R'!H67)</f>
        <v>3.4737040724489034</v>
      </c>
      <c r="I67">
        <f>LN('Tabla R'!I67)</f>
        <v>4.6066990167305821</v>
      </c>
      <c r="J67">
        <f>LN('Tabla R'!J67)</f>
        <v>4.3030645928705864</v>
      </c>
      <c r="K67">
        <f>LN('Tabla R'!K67)</f>
        <v>-2.3407091281672248</v>
      </c>
      <c r="L67">
        <f>LN('Tabla R'!L67)</f>
        <v>-1.049572326448367</v>
      </c>
      <c r="M67">
        <f>LN('Tabla R'!M67)</f>
        <v>-1.4684059220412995</v>
      </c>
      <c r="N67">
        <f>LN('Tabla R'!N67)</f>
        <v>0.7412860943833004</v>
      </c>
      <c r="O67">
        <f>LN('Tabla R'!O67)</f>
        <v>-1.1675703769414365</v>
      </c>
      <c r="P67">
        <f>LN('Tabla R'!P67)</f>
        <v>-0.86550313847250504</v>
      </c>
      <c r="Q67">
        <f>LN('Tabla R'!Q67)</f>
        <v>-3.6142618050822223E-2</v>
      </c>
      <c r="R67">
        <f>LN('Tabla R'!R67)</f>
        <v>-1.2394031867441082</v>
      </c>
      <c r="S67">
        <f>LN('Tabla R'!S67)</f>
        <v>-9.1683323968970457E-2</v>
      </c>
      <c r="T67">
        <f>LN('Tabla R'!T67)</f>
        <v>9.1683323968970443E-2</v>
      </c>
      <c r="U67">
        <f>LN('Tabla R'!U67)</f>
        <v>-1.1477198627751377</v>
      </c>
      <c r="V67">
        <f>LN('Tabla R'!V67)</f>
        <v>-1.3310865107130785</v>
      </c>
      <c r="W67">
        <f>LN('Tabla R'!W67)</f>
        <v>-0.6014638565909749</v>
      </c>
      <c r="X67">
        <f>LN('Tabla R'!X67)</f>
        <v>0.73044296530364228</v>
      </c>
      <c r="Y67">
        <f>LN('Tabla R'!Y67)</f>
        <v>2.8326249356838407</v>
      </c>
      <c r="Z67">
        <f>LN('Tabla R'!Z67)</f>
        <v>-3.7845727274579692</v>
      </c>
      <c r="AA67">
        <f>LN('Tabla R'!AA67)</f>
        <v>0.63875964133467178</v>
      </c>
      <c r="AB67">
        <f>LN('Tabla R'!AB67)</f>
        <v>-1.5729065430616487</v>
      </c>
      <c r="AC67" s="3" t="s">
        <v>30</v>
      </c>
    </row>
    <row r="68" spans="1:29" x14ac:dyDescent="0.25">
      <c r="A68">
        <f>LN('Tabla R'!A68)</f>
        <v>1.6094379124341003</v>
      </c>
      <c r="B68">
        <f>LN('Tabla R'!B68)</f>
        <v>4.8202815656050371</v>
      </c>
      <c r="C68">
        <f>LN('Tabla R'!C68)</f>
        <v>6.2796952190515398</v>
      </c>
      <c r="D68">
        <f>LN('Tabla R'!D68)</f>
        <v>4.1467788720705219</v>
      </c>
      <c r="E68">
        <f>LN('Tabla R'!E68)</f>
        <v>0.894362380850248</v>
      </c>
      <c r="F68">
        <f>LN('Tabla R'!F68)</f>
        <v>1.1650767138017024</v>
      </c>
      <c r="G68">
        <f>LN('Tabla R'!G68)</f>
        <v>0.37617300855290559</v>
      </c>
      <c r="H68">
        <f>LN('Tabla R'!H68)</f>
        <v>4.2023166647164141</v>
      </c>
      <c r="I68">
        <f>LN('Tabla R'!I68)</f>
        <v>6.2445454697741063</v>
      </c>
      <c r="J68">
        <f>LN('Tabla R'!J68)</f>
        <v>5.0451333345038227</v>
      </c>
      <c r="K68">
        <f>LN('Tabla R'!K68)</f>
        <v>-2.160087859658721</v>
      </c>
      <c r="L68">
        <f>LN('Tabla R'!L68)</f>
        <v>-0.95926169219411539</v>
      </c>
      <c r="M68">
        <f>LN('Tabla R'!M68)</f>
        <v>-1.3146969522642493</v>
      </c>
      <c r="N68">
        <f>LN('Tabla R'!N68)</f>
        <v>0.6644316094947752</v>
      </c>
      <c r="O68">
        <f>LN('Tabla R'!O68)</f>
        <v>-0.52334475745478271</v>
      </c>
      <c r="P68">
        <f>LN('Tabla R'!P68)</f>
        <v>-0.89835446243330142</v>
      </c>
      <c r="Q68">
        <f>LN('Tabla R'!Q68)</f>
        <v>-5.553779264589203E-2</v>
      </c>
      <c r="R68">
        <f>LN('Tabla R'!R68)</f>
        <v>-1.4242639041690695</v>
      </c>
      <c r="S68">
        <f>LN('Tabla R'!S68)</f>
        <v>3.5149749277433667E-2</v>
      </c>
      <c r="T68">
        <f>LN('Tabla R'!T68)</f>
        <v>-3.5149749277433646E-2</v>
      </c>
      <c r="U68">
        <f>LN('Tabla R'!U68)</f>
        <v>-1.4594136534465032</v>
      </c>
      <c r="V68">
        <f>LN('Tabla R'!V68)</f>
        <v>-1.3891141548916357</v>
      </c>
      <c r="W68">
        <f>LN('Tabla R'!W68)</f>
        <v>-0.72829692983737893</v>
      </c>
      <c r="X68">
        <f>LN('Tabla R'!X68)</f>
        <v>0.81093021621632877</v>
      </c>
      <c r="Y68">
        <f>LN('Tabla R'!Y68)</f>
        <v>2.3837041442788376</v>
      </c>
      <c r="Z68">
        <f>LN('Tabla R'!Z68)</f>
        <v>-5.4687650028352115</v>
      </c>
      <c r="AA68">
        <f>LN('Tabla R'!AA68)</f>
        <v>0.84607996549376241</v>
      </c>
      <c r="AB68">
        <f>LN('Tabla R'!AB68)</f>
        <v>-2.3113425186707244</v>
      </c>
      <c r="AC68" s="3" t="s">
        <v>30</v>
      </c>
    </row>
    <row r="69" spans="1:29" x14ac:dyDescent="0.25">
      <c r="A69">
        <f>LN('Tabla R'!A69)</f>
        <v>1.0986122886681098</v>
      </c>
      <c r="B69">
        <f>LN('Tabla R'!B69)</f>
        <v>3.5835189384561099</v>
      </c>
      <c r="C69">
        <f>LN('Tabla R'!C69)</f>
        <v>4.4339191245079794</v>
      </c>
      <c r="D69">
        <f>LN('Tabla R'!D69)</f>
        <v>3.5865421417461141</v>
      </c>
      <c r="E69">
        <f>LN('Tabla R'!E69)</f>
        <v>0.5289055751099756</v>
      </c>
      <c r="F69">
        <f>LN('Tabla R'!F69)</f>
        <v>1.7047480922384253</v>
      </c>
      <c r="G69">
        <f>LN('Tabla R'!G69)</f>
        <v>1.5676175391954492</v>
      </c>
      <c r="H69">
        <f>LN('Tabla R'!H69)</f>
        <v>3.6675792059432326</v>
      </c>
      <c r="I69">
        <f>LN('Tabla R'!I69)</f>
        <v>4.7998566479521765</v>
      </c>
      <c r="J69">
        <f>LN('Tabla R'!J69)</f>
        <v>4.4108205813811958</v>
      </c>
      <c r="K69">
        <f>LN('Tabla R'!K69)</f>
        <v>-2.5353017639342892</v>
      </c>
      <c r="L69">
        <f>LN('Tabla R'!L69)</f>
        <v>-1.1468686443318992</v>
      </c>
      <c r="M69">
        <f>LN('Tabla R'!M69)</f>
        <v>-1.4907602678409237</v>
      </c>
      <c r="N69">
        <f>LN('Tabla R'!N69)</f>
        <v>0.75246326728311252</v>
      </c>
      <c r="O69">
        <f>LN('Tabla R'!O69)</f>
        <v>-1.0786160712059916</v>
      </c>
      <c r="P69">
        <f>LN('Tabla R'!P69)</f>
        <v>-0.82427843963508118</v>
      </c>
      <c r="Q69">
        <f>LN('Tabla R'!Q69)</f>
        <v>-8.103706419711855E-2</v>
      </c>
      <c r="R69">
        <f>LN('Tabla R'!R69)</f>
        <v>-1.2163377094960663</v>
      </c>
      <c r="S69">
        <f>LN('Tabla R'!S69)</f>
        <v>-0.36593752344419678</v>
      </c>
      <c r="T69">
        <f>LN('Tabla R'!T69)</f>
        <v>0.36593752344419683</v>
      </c>
      <c r="U69">
        <f>LN('Tabla R'!U69)</f>
        <v>-0.85040018605186962</v>
      </c>
      <c r="V69">
        <f>LN('Tabla R'!V69)</f>
        <v>-1.5822752329402632</v>
      </c>
      <c r="W69">
        <f>LN('Tabla R'!W69)</f>
        <v>-0.32720965711574868</v>
      </c>
      <c r="X69">
        <f>LN('Tabla R'!X69)</f>
        <v>0.75330110337969247</v>
      </c>
      <c r="Y69">
        <f>LN('Tabla R'!Y69)</f>
        <v>2.9343354786886677</v>
      </c>
      <c r="Z69">
        <f>LN('Tabla R'!Z69)</f>
        <v>-3.6806180211282875</v>
      </c>
      <c r="AA69">
        <f>LN('Tabla R'!AA69)</f>
        <v>0.38736357993549558</v>
      </c>
      <c r="AB69">
        <f>LN('Tabla R'!AB69)</f>
        <v>-1.6466272205963959</v>
      </c>
      <c r="AC69" s="3" t="s">
        <v>30</v>
      </c>
    </row>
    <row r="70" spans="1:29" x14ac:dyDescent="0.25">
      <c r="A70">
        <f>LN('Tabla R'!A70)</f>
        <v>0.69314718055994529</v>
      </c>
      <c r="B70">
        <f>LN('Tabla R'!B70)</f>
        <v>1.791759469228055</v>
      </c>
      <c r="C70">
        <f>LN('Tabla R'!C70)</f>
        <v>3.2804975964243703</v>
      </c>
      <c r="D70">
        <f>LN('Tabla R'!D70)</f>
        <v>2.9652730660692823</v>
      </c>
      <c r="E70">
        <f>LN('Tabla R'!E70)</f>
        <v>3.6184322853238873E-2</v>
      </c>
      <c r="F70">
        <f>LN('Tabla R'!F70)</f>
        <v>1.6094379124341003</v>
      </c>
      <c r="G70">
        <f>LN('Tabla R'!G70)</f>
        <v>1.5732535895808615</v>
      </c>
      <c r="H70">
        <f>LN('Tabla R'!H70)</f>
        <v>3.0823685802135374</v>
      </c>
      <c r="I70">
        <f>LN('Tabla R'!I70)</f>
        <v>3.3807565507573694</v>
      </c>
      <c r="J70">
        <f>LN('Tabla R'!J70)</f>
        <v>3.7100047357288846</v>
      </c>
      <c r="K70">
        <f>LN('Tabla R'!K70)</f>
        <v>-2.783980609669706</v>
      </c>
      <c r="L70">
        <f>LN('Tabla R'!L70)</f>
        <v>-1.2712080671996075</v>
      </c>
      <c r="M70">
        <f>LN('Tabla R'!M70)</f>
        <v>-1.5082286737311088</v>
      </c>
      <c r="N70">
        <f>LN('Tabla R'!N70)</f>
        <v>0.76119747022820505</v>
      </c>
      <c r="O70">
        <f>LN('Tabla R'!O70)</f>
        <v>-2.1005668232947841</v>
      </c>
      <c r="P70">
        <f>LN('Tabla R'!P70)</f>
        <v>-0.74473166965960225</v>
      </c>
      <c r="Q70">
        <f>LN('Tabla R'!Q70)</f>
        <v>-0.11709551414425526</v>
      </c>
      <c r="R70">
        <f>LN('Tabla R'!R70)</f>
        <v>-1.5889970815293146</v>
      </c>
      <c r="S70">
        <f>LN('Tabla R'!S70)</f>
        <v>-0.10025895433299903</v>
      </c>
      <c r="T70">
        <f>LN('Tabla R'!T70)</f>
        <v>0.10025895433299899</v>
      </c>
      <c r="U70">
        <f>LN('Tabla R'!U70)</f>
        <v>-1.4887381271963156</v>
      </c>
      <c r="V70">
        <f>LN('Tabla R'!V70)</f>
        <v>-1.6892560358623137</v>
      </c>
      <c r="W70">
        <f>LN('Tabla R'!W70)</f>
        <v>-0.59288822622694637</v>
      </c>
      <c r="X70">
        <f>LN('Tabla R'!X70)</f>
        <v>0.67803354274989713</v>
      </c>
      <c r="Y70">
        <f>LN('Tabla R'!Y70)</f>
        <v>2.7245795030534206</v>
      </c>
      <c r="Z70">
        <f>LN('Tabla R'!Z70)</f>
        <v>-2.6024640536744736</v>
      </c>
      <c r="AA70">
        <f>LN('Tabla R'!AA70)</f>
        <v>0.5777745884168981</v>
      </c>
      <c r="AB70">
        <f>LN('Tabla R'!AB70)</f>
        <v>-1.0123447326287875</v>
      </c>
      <c r="AC70" s="3" t="s">
        <v>30</v>
      </c>
    </row>
    <row r="71" spans="1:29" x14ac:dyDescent="0.25">
      <c r="A71">
        <f>LN('Tabla R'!A71)</f>
        <v>1.6094379124341003</v>
      </c>
      <c r="B71">
        <f>LN('Tabla R'!B71)</f>
        <v>4.8828019225863706</v>
      </c>
      <c r="C71">
        <f>LN('Tabla R'!C71)</f>
        <v>5.9171503998554815</v>
      </c>
      <c r="D71">
        <f>LN('Tabla R'!D71)</f>
        <v>4.20328864921128</v>
      </c>
      <c r="E71">
        <f>LN('Tabla R'!E71)</f>
        <v>0.65945500729402917</v>
      </c>
      <c r="F71">
        <f>LN('Tabla R'!F71)</f>
        <v>1.2519690025941914</v>
      </c>
      <c r="G71">
        <f>LN('Tabla R'!G71)</f>
        <v>0.94648281500687093</v>
      </c>
      <c r="H71">
        <f>LN('Tabla R'!H71)</f>
        <v>4.2537528252763774</v>
      </c>
      <c r="I71">
        <f>LN('Tabla R'!I71)</f>
        <v>6.3317740548354466</v>
      </c>
      <c r="J71">
        <f>LN('Tabla R'!J71)</f>
        <v>4.9979687443248553</v>
      </c>
      <c r="K71">
        <f>LN('Tabla R'!K71)</f>
        <v>-2.1757315957173087</v>
      </c>
      <c r="L71">
        <f>LN('Tabla R'!L71)</f>
        <v>-0.96708356022340902</v>
      </c>
      <c r="M71">
        <f>LN('Tabla R'!M71)</f>
        <v>-1.1331391868449734</v>
      </c>
      <c r="N71">
        <f>LN('Tabla R'!N71)</f>
        <v>0.57365272678513735</v>
      </c>
      <c r="O71">
        <f>LN('Tabla R'!O71)</f>
        <v>-0.3345296502127883</v>
      </c>
      <c r="P71">
        <f>LN('Tabla R'!P71)</f>
        <v>-0.79468009511357551</v>
      </c>
      <c r="Q71">
        <f>LN('Tabla R'!Q71)</f>
        <v>-5.0464176065097746E-2</v>
      </c>
      <c r="R71">
        <f>LN('Tabla R'!R71)</f>
        <v>-1.4489721322490758</v>
      </c>
      <c r="S71">
        <f>LN('Tabla R'!S71)</f>
        <v>-0.41462365497996567</v>
      </c>
      <c r="T71">
        <f>LN('Tabla R'!T71)</f>
        <v>0.41462365497996567</v>
      </c>
      <c r="U71">
        <f>LN('Tabla R'!U71)</f>
        <v>-1.0343484772691103</v>
      </c>
      <c r="V71">
        <f>LN('Tabla R'!V71)</f>
        <v>-1.8635957872290416</v>
      </c>
      <c r="W71">
        <f>LN('Tabla R'!W71)</f>
        <v>-0.27852352557997961</v>
      </c>
      <c r="X71">
        <f>LN('Tabla R'!X71)</f>
        <v>1.2360526977893478</v>
      </c>
      <c r="Y71">
        <f>LN('Tabla R'!Y71)</f>
        <v>3.208421366964342</v>
      </c>
      <c r="Z71">
        <f>LN('Tabla R'!Z71)</f>
        <v>-4.6810977020661335</v>
      </c>
      <c r="AA71">
        <f>LN('Tabla R'!AA71)</f>
        <v>0.821429042809382</v>
      </c>
      <c r="AB71">
        <f>LN('Tabla R'!AB71)</f>
        <v>-1.9298343296283755</v>
      </c>
      <c r="AC71" s="3" t="s">
        <v>30</v>
      </c>
    </row>
    <row r="72" spans="1:29" x14ac:dyDescent="0.25">
      <c r="A72">
        <f>LN('Tabla R'!A72)</f>
        <v>0.69314718055994529</v>
      </c>
      <c r="B72">
        <f>LN('Tabla R'!B72)</f>
        <v>2.1972245773362196</v>
      </c>
      <c r="C72">
        <f>LN('Tabla R'!C72)</f>
        <v>3.1434192514527566</v>
      </c>
      <c r="D72">
        <f>LN('Tabla R'!D72)</f>
        <v>2.3170795391444985</v>
      </c>
      <c r="E72">
        <f>LN('Tabla R'!E72)</f>
        <v>0.54247164138078519</v>
      </c>
      <c r="F72">
        <f>LN('Tabla R'!F72)</f>
        <v>2.0794415416798357</v>
      </c>
      <c r="G72">
        <f>LN('Tabla R'!G72)</f>
        <v>1.5369699002990507</v>
      </c>
      <c r="H72">
        <f>LN('Tabla R'!H72)</f>
        <v>2.5265283244788197</v>
      </c>
      <c r="I72">
        <f>LN('Tabla R'!I72)</f>
        <v>3.4181855946910105</v>
      </c>
      <c r="J72">
        <f>LN('Tabla R'!J72)</f>
        <v>3.4832995057427802</v>
      </c>
      <c r="K72">
        <f>LN('Tabla R'!K72)</f>
        <v>-1.6348710542666292</v>
      </c>
      <c r="L72">
        <f>LN('Tabla R'!L72)</f>
        <v>-0.69665328949806915</v>
      </c>
      <c r="M72">
        <f>LN('Tabla R'!M72)</f>
        <v>-1.0173891698252593</v>
      </c>
      <c r="N72">
        <f>LN('Tabla R'!N72)</f>
        <v>0.51577771827528018</v>
      </c>
      <c r="O72">
        <f>LN('Tabla R'!O72)</f>
        <v>-1.4038579640629443</v>
      </c>
      <c r="P72">
        <f>LN('Tabla R'!P72)</f>
        <v>-1.1662199665982818</v>
      </c>
      <c r="Q72">
        <f>LN('Tabla R'!Q72)</f>
        <v>-0.2094487853343214</v>
      </c>
      <c r="R72">
        <f>LN('Tabla R'!R72)</f>
        <v>-1.2209610173547909</v>
      </c>
      <c r="S72">
        <f>LN('Tabla R'!S72)</f>
        <v>-0.274766343238254</v>
      </c>
      <c r="T72">
        <f>LN('Tabla R'!T72)</f>
        <v>0.27476634323825405</v>
      </c>
      <c r="U72">
        <f>LN('Tabla R'!U72)</f>
        <v>-0.94619467411653702</v>
      </c>
      <c r="V72">
        <f>LN('Tabla R'!V72)</f>
        <v>-1.4957273605930448</v>
      </c>
      <c r="W72">
        <f>LN('Tabla R'!W72)</f>
        <v>-0.41838083732169146</v>
      </c>
      <c r="X72">
        <f>LN('Tabla R'!X72)</f>
        <v>0.45488999143568742</v>
      </c>
      <c r="Y72">
        <f>LN('Tabla R'!Y72)</f>
        <v>3.2266852517596827</v>
      </c>
      <c r="Z72">
        <f>LN('Tabla R'!Z72)</f>
        <v>-2.6885292600170687</v>
      </c>
      <c r="AA72">
        <f>LN('Tabla R'!AA72)</f>
        <v>0.18012364819743348</v>
      </c>
      <c r="AB72">
        <f>LN('Tabla R'!AB72)</f>
        <v>-1.2542028059098178</v>
      </c>
      <c r="AC72" s="3" t="s">
        <v>30</v>
      </c>
    </row>
    <row r="73" spans="1:29" x14ac:dyDescent="0.25">
      <c r="A73">
        <f>LN('Tabla R'!A73)</f>
        <v>1.0986122886681098</v>
      </c>
      <c r="B73">
        <f>LN('Tabla R'!B73)</f>
        <v>2.1972245773362196</v>
      </c>
      <c r="C73">
        <f>LN('Tabla R'!C73)</f>
        <v>3.3530220284577239</v>
      </c>
      <c r="D73">
        <f>LN('Tabla R'!D73)</f>
        <v>2.6373415728317555</v>
      </c>
      <c r="E73">
        <f>LN('Tabla R'!E73)</f>
        <v>0.76959602741260147</v>
      </c>
      <c r="F73">
        <f>LN('Tabla R'!F73)</f>
        <v>0.91629073187415511</v>
      </c>
      <c r="G73">
        <f>LN('Tabla R'!G73)</f>
        <v>0.16924611175092058</v>
      </c>
      <c r="H73">
        <f>LN('Tabla R'!H73)</f>
        <v>2.7626015157067134</v>
      </c>
      <c r="I73">
        <f>LN('Tabla R'!I73)</f>
        <v>3.8222514590369139</v>
      </c>
      <c r="J73">
        <f>LN('Tabla R'!J73)</f>
        <v>3.6412898190210048</v>
      </c>
      <c r="K73">
        <f>LN('Tabla R'!K73)</f>
        <v>-1.7029515723765132</v>
      </c>
      <c r="L73">
        <f>LN('Tabla R'!L73)</f>
        <v>-0.7306935485530115</v>
      </c>
      <c r="M73">
        <f>LN('Tabla R'!M73)</f>
        <v>-0.92930393203580486</v>
      </c>
      <c r="N73">
        <f>LN('Tabla R'!N73)</f>
        <v>0.47173509938055302</v>
      </c>
      <c r="O73">
        <f>LN('Tabla R'!O73)</f>
        <v>-1.8495303497929498</v>
      </c>
      <c r="P73">
        <f>LN('Tabla R'!P73)</f>
        <v>-1.0039482461892493</v>
      </c>
      <c r="Q73">
        <f>LN('Tabla R'!Q73)</f>
        <v>-0.12525994287495804</v>
      </c>
      <c r="R73">
        <f>LN('Tabla R'!R73)</f>
        <v>-1.6250268817006948</v>
      </c>
      <c r="S73">
        <f>LN('Tabla R'!S73)</f>
        <v>-0.46922943057919037</v>
      </c>
      <c r="T73">
        <f>LN('Tabla R'!T73)</f>
        <v>0.46922943057919037</v>
      </c>
      <c r="U73">
        <f>LN('Tabla R'!U73)</f>
        <v>-1.1557974511215043</v>
      </c>
      <c r="V73">
        <f>LN('Tabla R'!V73)</f>
        <v>-2.0942563122798852</v>
      </c>
      <c r="W73">
        <f>LN('Tabla R'!W73)</f>
        <v>-0.22391774998075492</v>
      </c>
      <c r="X73">
        <f>LN('Tabla R'!X73)</f>
        <v>0.70951253464620956</v>
      </c>
      <c r="Y73">
        <f>LN('Tabla R'!Y73)</f>
        <v>3.2276373305367736</v>
      </c>
      <c r="Z73">
        <f>LN('Tabla R'!Z73)</f>
        <v>-2.6435094938115142</v>
      </c>
      <c r="AA73">
        <f>LN('Tabla R'!AA73)</f>
        <v>0.24028310406701917</v>
      </c>
      <c r="AB73">
        <f>LN('Tabla R'!AB73)</f>
        <v>-1.2016131948722475</v>
      </c>
      <c r="AC73" s="3" t="s">
        <v>30</v>
      </c>
    </row>
    <row r="74" spans="1:29" x14ac:dyDescent="0.25">
      <c r="A74">
        <f>LN('Tabla R'!A74)</f>
        <v>0.69314718055994529</v>
      </c>
      <c r="B74">
        <f>LN('Tabla R'!B74)</f>
        <v>1.3862943611198906</v>
      </c>
      <c r="C74">
        <f>LN('Tabla R'!C74)</f>
        <v>1.6298286020818344</v>
      </c>
      <c r="D74">
        <f>LN('Tabla R'!D74)</f>
        <v>1.1890621915901818</v>
      </c>
      <c r="E74">
        <f>LN('Tabla R'!E74)</f>
        <v>0.53283909130316953</v>
      </c>
      <c r="F74">
        <f>LN('Tabla R'!F74)</f>
        <v>1.0986122886681098</v>
      </c>
      <c r="G74">
        <f>LN('Tabla R'!G74)</f>
        <v>0.56577319736494025</v>
      </c>
      <c r="H74">
        <f>LN('Tabla R'!H74)</f>
        <v>1.7316555451583497</v>
      </c>
      <c r="I74">
        <f>LN('Tabla R'!I74)</f>
        <v>2.1779284883944898</v>
      </c>
      <c r="J74">
        <f>LN('Tabla R'!J74)</f>
        <v>2.6834159201438492</v>
      </c>
      <c r="K74">
        <f>LN('Tabla R'!K74)</f>
        <v>-1.2853826019222094</v>
      </c>
      <c r="L74">
        <f>LN('Tabla R'!L74)</f>
        <v>-0.5219090633258594</v>
      </c>
      <c r="M74">
        <f>LN('Tabla R'!M74)</f>
        <v>-0.65787910492391777</v>
      </c>
      <c r="N74">
        <f>LN('Tabla R'!N74)</f>
        <v>0.33602268582460959</v>
      </c>
      <c r="O74">
        <f>LN('Tabla R'!O74)</f>
        <v>-1.5848036314757394</v>
      </c>
      <c r="P74">
        <f>LN('Tabla R'!P74)</f>
        <v>-1.4943537285536674</v>
      </c>
      <c r="Q74">
        <f>LN('Tabla R'!Q74)</f>
        <v>-0.54259335356816796</v>
      </c>
      <c r="R74">
        <f>LN('Tabla R'!R74)</f>
        <v>-0.79163412727459936</v>
      </c>
      <c r="S74">
        <f>LN('Tabla R'!S74)</f>
        <v>-0.5480998863126556</v>
      </c>
      <c r="T74">
        <f>LN('Tabla R'!T74)</f>
        <v>0.5480998863126556</v>
      </c>
      <c r="U74">
        <f>LN('Tabla R'!U74)</f>
        <v>-0.24353424096194373</v>
      </c>
      <c r="V74">
        <f>LN('Tabla R'!V74)</f>
        <v>-1.3397340135872549</v>
      </c>
      <c r="W74">
        <f>LN('Tabla R'!W74)</f>
        <v>-0.14504729424728982</v>
      </c>
      <c r="X74">
        <f>LN('Tabla R'!X74)</f>
        <v>-0.57447565084244678</v>
      </c>
      <c r="Y74">
        <f>LN('Tabla R'!Y74)</f>
        <v>2.8382594147294267</v>
      </c>
      <c r="Z74">
        <f>LN('Tabla R'!Z74)</f>
        <v>-2.2043042529242811</v>
      </c>
      <c r="AA74">
        <f>LN('Tabla R'!AA74)</f>
        <v>-1.1225755371551023</v>
      </c>
      <c r="AB74">
        <f>LN('Tabla R'!AB74)</f>
        <v>-1.6634398950396916</v>
      </c>
      <c r="AC74" s="3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4"/>
  <sheetViews>
    <sheetView workbookViewId="0">
      <selection activeCell="O17" sqref="O17"/>
    </sheetView>
  </sheetViews>
  <sheetFormatPr baseColWidth="10" defaultRowHeight="15" x14ac:dyDescent="0.25"/>
  <cols>
    <col min="1" max="1" width="20.5703125" customWidth="1"/>
    <col min="3" max="14" width="6.7109375" customWidth="1"/>
  </cols>
  <sheetData>
    <row r="1" spans="1:14" ht="15.75" thickBot="1" x14ac:dyDescent="0.3">
      <c r="A1" s="243" t="s">
        <v>31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5"/>
    </row>
    <row r="2" spans="1:14" x14ac:dyDescent="0.25">
      <c r="A2" s="246" t="s">
        <v>32</v>
      </c>
      <c r="B2" s="247"/>
      <c r="C2" s="238" t="s">
        <v>33</v>
      </c>
      <c r="D2" s="239"/>
      <c r="E2" s="239"/>
      <c r="F2" s="240"/>
      <c r="G2" s="238" t="s">
        <v>34</v>
      </c>
      <c r="H2" s="239"/>
      <c r="I2" s="239"/>
      <c r="J2" s="240"/>
      <c r="K2" s="238" t="s">
        <v>35</v>
      </c>
      <c r="L2" s="239"/>
      <c r="M2" s="239"/>
      <c r="N2" s="240"/>
    </row>
    <row r="3" spans="1:14" x14ac:dyDescent="0.25">
      <c r="A3" s="248"/>
      <c r="B3" s="249"/>
      <c r="C3" s="10" t="s">
        <v>36</v>
      </c>
      <c r="D3" s="1" t="s">
        <v>37</v>
      </c>
      <c r="E3" s="1" t="s">
        <v>38</v>
      </c>
      <c r="F3" s="11" t="s">
        <v>39</v>
      </c>
      <c r="G3" s="10" t="s">
        <v>36</v>
      </c>
      <c r="H3" s="1" t="s">
        <v>37</v>
      </c>
      <c r="I3" s="1" t="s">
        <v>38</v>
      </c>
      <c r="J3" s="11" t="s">
        <v>39</v>
      </c>
      <c r="K3" s="10" t="s">
        <v>36</v>
      </c>
      <c r="L3" s="1" t="s">
        <v>37</v>
      </c>
      <c r="M3" s="1" t="s">
        <v>38</v>
      </c>
      <c r="N3" s="11" t="s">
        <v>39</v>
      </c>
    </row>
    <row r="4" spans="1:14" x14ac:dyDescent="0.25">
      <c r="A4" s="10" t="s">
        <v>0</v>
      </c>
      <c r="B4" s="12" t="s">
        <v>40</v>
      </c>
      <c r="C4" s="10">
        <v>5</v>
      </c>
      <c r="D4" s="1">
        <v>2</v>
      </c>
      <c r="E4" s="1">
        <v>3.12</v>
      </c>
      <c r="F4" s="11">
        <v>0.79</v>
      </c>
      <c r="G4" s="10">
        <v>5</v>
      </c>
      <c r="H4" s="1">
        <v>2</v>
      </c>
      <c r="I4" s="1">
        <v>3.06</v>
      </c>
      <c r="J4" s="11">
        <v>0.81399999999999995</v>
      </c>
      <c r="K4" s="10">
        <v>5</v>
      </c>
      <c r="L4" s="1">
        <v>2</v>
      </c>
      <c r="M4" s="1">
        <v>3.17</v>
      </c>
      <c r="N4" s="11">
        <v>0.79400000000000004</v>
      </c>
    </row>
    <row r="5" spans="1:14" x14ac:dyDescent="0.25">
      <c r="A5" s="10" t="s">
        <v>41</v>
      </c>
      <c r="B5" s="12" t="s">
        <v>42</v>
      </c>
      <c r="C5" s="10">
        <v>173</v>
      </c>
      <c r="D5" s="1">
        <v>3</v>
      </c>
      <c r="E5" s="1">
        <v>36.58</v>
      </c>
      <c r="F5" s="11">
        <v>39.549999999999997</v>
      </c>
      <c r="G5" s="10">
        <v>173</v>
      </c>
      <c r="H5" s="1">
        <v>3</v>
      </c>
      <c r="I5" s="1">
        <v>32.229999999999997</v>
      </c>
      <c r="J5" s="11">
        <v>41.28</v>
      </c>
      <c r="K5" s="10">
        <v>151</v>
      </c>
      <c r="L5" s="1">
        <v>4</v>
      </c>
      <c r="M5" s="1">
        <v>39.79</v>
      </c>
      <c r="N5" s="11">
        <v>38.409999999999997</v>
      </c>
    </row>
    <row r="6" spans="1:14" x14ac:dyDescent="0.25">
      <c r="A6" s="10" t="s">
        <v>43</v>
      </c>
      <c r="B6" s="12" t="s">
        <v>44</v>
      </c>
      <c r="C6" s="10">
        <v>533.62</v>
      </c>
      <c r="D6" s="1">
        <v>3.5</v>
      </c>
      <c r="E6" s="1">
        <v>75.28</v>
      </c>
      <c r="F6" s="11">
        <v>108.95</v>
      </c>
      <c r="G6" s="10">
        <v>439.17</v>
      </c>
      <c r="H6" s="1">
        <v>3.5</v>
      </c>
      <c r="I6" s="1">
        <v>73.040000000000006</v>
      </c>
      <c r="J6" s="11">
        <v>107.57</v>
      </c>
      <c r="K6" s="10">
        <v>533.62</v>
      </c>
      <c r="L6" s="1">
        <v>5.0999999999999996</v>
      </c>
      <c r="M6" s="1">
        <v>76.94</v>
      </c>
      <c r="N6" s="11">
        <v>111.23</v>
      </c>
    </row>
    <row r="7" spans="1:14" x14ac:dyDescent="0.25">
      <c r="A7" s="10" t="s">
        <v>45</v>
      </c>
      <c r="B7" s="12" t="s">
        <v>46</v>
      </c>
      <c r="C7" s="10">
        <v>66.900000000000006</v>
      </c>
      <c r="D7" s="1">
        <v>2.57</v>
      </c>
      <c r="E7" s="1">
        <v>17.12</v>
      </c>
      <c r="F7" s="11">
        <v>14.97</v>
      </c>
      <c r="G7" s="10"/>
      <c r="H7" s="1"/>
      <c r="I7" s="1"/>
      <c r="J7" s="11"/>
      <c r="K7" s="10"/>
      <c r="L7" s="1"/>
      <c r="M7" s="1"/>
      <c r="N7" s="11"/>
    </row>
    <row r="8" spans="1:14" x14ac:dyDescent="0.25">
      <c r="A8" s="10" t="s">
        <v>47</v>
      </c>
      <c r="B8" s="12" t="s">
        <v>48</v>
      </c>
      <c r="C8" s="10">
        <v>11.33</v>
      </c>
      <c r="D8" s="1">
        <v>0.23</v>
      </c>
      <c r="E8" s="1">
        <v>2.27</v>
      </c>
      <c r="F8" s="11">
        <v>1.54</v>
      </c>
      <c r="G8" s="10">
        <v>5.12</v>
      </c>
      <c r="H8" s="1">
        <v>0.23</v>
      </c>
      <c r="I8" s="1">
        <v>1.98</v>
      </c>
      <c r="J8" s="11">
        <v>0.88100000000000001</v>
      </c>
      <c r="K8" s="10">
        <v>11.33</v>
      </c>
      <c r="L8" s="1">
        <v>0.38</v>
      </c>
      <c r="M8" s="1">
        <v>2.48</v>
      </c>
      <c r="N8" s="11">
        <v>1.87</v>
      </c>
    </row>
    <row r="9" spans="1:14" x14ac:dyDescent="0.25">
      <c r="A9" s="10" t="s">
        <v>49</v>
      </c>
      <c r="B9" s="12" t="s">
        <v>50</v>
      </c>
      <c r="C9" s="10">
        <v>15.38</v>
      </c>
      <c r="D9" s="1">
        <v>2</v>
      </c>
      <c r="E9" s="1">
        <v>4.24</v>
      </c>
      <c r="F9" s="11">
        <v>2.09</v>
      </c>
      <c r="G9" s="10">
        <v>8</v>
      </c>
      <c r="H9" s="1">
        <v>2</v>
      </c>
      <c r="I9" s="1">
        <v>3.5</v>
      </c>
      <c r="J9" s="11">
        <v>1.5</v>
      </c>
      <c r="K9" s="10">
        <v>15.38</v>
      </c>
      <c r="L9" s="1">
        <v>2.25</v>
      </c>
      <c r="M9" s="1">
        <v>4.78</v>
      </c>
      <c r="N9" s="11">
        <v>2.31</v>
      </c>
    </row>
    <row r="10" spans="1:14" ht="15.75" thickBot="1" x14ac:dyDescent="0.3">
      <c r="A10" s="13" t="s">
        <v>6</v>
      </c>
      <c r="B10" s="14" t="s">
        <v>51</v>
      </c>
      <c r="C10" s="13">
        <v>12.89</v>
      </c>
      <c r="D10" s="15">
        <v>0.49</v>
      </c>
      <c r="E10" s="15">
        <v>3.09</v>
      </c>
      <c r="F10" s="16">
        <v>2.2000000000000002</v>
      </c>
      <c r="G10" s="13">
        <v>5.99</v>
      </c>
      <c r="H10" s="15">
        <v>0.57999999999999996</v>
      </c>
      <c r="I10" s="15">
        <v>2.56</v>
      </c>
      <c r="J10" s="16">
        <v>1.34</v>
      </c>
      <c r="K10" s="13">
        <v>12.89</v>
      </c>
      <c r="L10" s="15">
        <v>0.49</v>
      </c>
      <c r="M10" s="15">
        <v>3.48</v>
      </c>
      <c r="N10" s="16">
        <v>2.61</v>
      </c>
    </row>
    <row r="12" spans="1:14" ht="15.75" thickBot="1" x14ac:dyDescent="0.3"/>
    <row r="13" spans="1:14" ht="15.75" thickBot="1" x14ac:dyDescent="0.3">
      <c r="A13" s="235" t="s">
        <v>52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7"/>
    </row>
    <row r="14" spans="1:14" x14ac:dyDescent="0.25">
      <c r="A14" s="241"/>
      <c r="B14" s="242"/>
      <c r="C14" s="238" t="s">
        <v>33</v>
      </c>
      <c r="D14" s="239"/>
      <c r="E14" s="239"/>
      <c r="F14" s="240"/>
      <c r="G14" s="238" t="s">
        <v>34</v>
      </c>
      <c r="H14" s="239"/>
      <c r="I14" s="239"/>
      <c r="J14" s="240"/>
      <c r="K14" s="238" t="s">
        <v>35</v>
      </c>
      <c r="L14" s="239"/>
      <c r="M14" s="239"/>
      <c r="N14" s="240"/>
    </row>
    <row r="15" spans="1:14" x14ac:dyDescent="0.25">
      <c r="A15" s="10"/>
      <c r="B15" s="11" t="s">
        <v>32</v>
      </c>
      <c r="C15" s="10" t="s">
        <v>36</v>
      </c>
      <c r="D15" s="1" t="s">
        <v>37</v>
      </c>
      <c r="E15" s="1" t="s">
        <v>38</v>
      </c>
      <c r="F15" s="11" t="s">
        <v>39</v>
      </c>
      <c r="G15" s="10" t="s">
        <v>36</v>
      </c>
      <c r="H15" s="1" t="s">
        <v>37</v>
      </c>
      <c r="I15" s="1" t="s">
        <v>38</v>
      </c>
      <c r="J15" s="11" t="s">
        <v>39</v>
      </c>
      <c r="K15" s="10" t="s">
        <v>36</v>
      </c>
      <c r="L15" s="1" t="s">
        <v>37</v>
      </c>
      <c r="M15" s="1" t="s">
        <v>38</v>
      </c>
      <c r="N15" s="11" t="s">
        <v>39</v>
      </c>
    </row>
    <row r="16" spans="1:14" x14ac:dyDescent="0.25">
      <c r="A16" s="10" t="s">
        <v>53</v>
      </c>
      <c r="B16" s="17" t="s">
        <v>54</v>
      </c>
      <c r="C16" s="10">
        <v>70.36</v>
      </c>
      <c r="D16" s="1">
        <v>3.1</v>
      </c>
      <c r="E16" s="1">
        <v>18.87</v>
      </c>
      <c r="F16" s="11">
        <v>15.55</v>
      </c>
      <c r="G16" s="10">
        <v>63.86</v>
      </c>
      <c r="H16" s="1">
        <v>3.1</v>
      </c>
      <c r="I16" s="1">
        <v>21.44</v>
      </c>
      <c r="J16" s="11">
        <v>17.21</v>
      </c>
      <c r="K16" s="10">
        <v>70.36</v>
      </c>
      <c r="L16" s="1">
        <v>4.3899999999999997</v>
      </c>
      <c r="M16" s="1">
        <v>16.98</v>
      </c>
      <c r="N16" s="11">
        <v>14.11</v>
      </c>
    </row>
    <row r="17" spans="1:14" x14ac:dyDescent="0.25">
      <c r="A17" s="10" t="s">
        <v>8</v>
      </c>
      <c r="B17" s="17" t="s">
        <v>55</v>
      </c>
      <c r="C17" s="10">
        <v>849.9</v>
      </c>
      <c r="D17" s="1">
        <v>1.33</v>
      </c>
      <c r="E17" s="1">
        <v>81.88</v>
      </c>
      <c r="F17" s="11">
        <v>144.37</v>
      </c>
      <c r="G17" s="10">
        <v>849.9</v>
      </c>
      <c r="H17" s="1">
        <v>1.33</v>
      </c>
      <c r="I17" s="1">
        <v>102.27</v>
      </c>
      <c r="J17" s="11">
        <v>175.9</v>
      </c>
      <c r="K17" s="10">
        <v>562.15</v>
      </c>
      <c r="L17" s="1">
        <v>6.66</v>
      </c>
      <c r="M17" s="1">
        <v>66.819999999999993</v>
      </c>
      <c r="N17" s="11">
        <v>115.8</v>
      </c>
    </row>
    <row r="18" spans="1:14" x14ac:dyDescent="0.25">
      <c r="A18" s="10" t="s">
        <v>9</v>
      </c>
      <c r="B18" s="17" t="s">
        <v>56</v>
      </c>
      <c r="C18" s="10">
        <v>185.96</v>
      </c>
      <c r="D18" s="1">
        <v>6.08</v>
      </c>
      <c r="E18" s="1">
        <v>42.64</v>
      </c>
      <c r="F18" s="11">
        <v>36.85</v>
      </c>
      <c r="G18" s="10">
        <v>185.96</v>
      </c>
      <c r="H18" s="1">
        <v>6.0830000000000002</v>
      </c>
      <c r="I18" s="1">
        <v>47.65</v>
      </c>
      <c r="J18" s="11">
        <v>42.28</v>
      </c>
      <c r="K18" s="10">
        <v>155.26</v>
      </c>
      <c r="L18" s="1">
        <v>10.76</v>
      </c>
      <c r="M18" s="1">
        <v>38.94</v>
      </c>
      <c r="N18" s="11">
        <v>32.31</v>
      </c>
    </row>
    <row r="19" spans="1:14" x14ac:dyDescent="0.25">
      <c r="A19" s="10" t="s">
        <v>10</v>
      </c>
      <c r="B19" s="17" t="s">
        <v>57</v>
      </c>
      <c r="C19" s="10">
        <v>0.36</v>
      </c>
      <c r="D19" s="1">
        <v>0.06</v>
      </c>
      <c r="E19" s="1">
        <v>0.17</v>
      </c>
      <c r="F19" s="11">
        <v>0.06</v>
      </c>
      <c r="G19" s="10">
        <v>0.33</v>
      </c>
      <c r="H19" s="1">
        <v>7.1999999999999995E-2</v>
      </c>
      <c r="I19" s="1">
        <v>0.15</v>
      </c>
      <c r="J19" s="11">
        <v>0.55000000000000004</v>
      </c>
      <c r="K19" s="10">
        <v>0.36</v>
      </c>
      <c r="L19" s="1">
        <v>0.06</v>
      </c>
      <c r="M19" s="1">
        <v>0.18</v>
      </c>
      <c r="N19" s="11">
        <v>7.0000000000000007E-2</v>
      </c>
    </row>
    <row r="20" spans="1:14" x14ac:dyDescent="0.25">
      <c r="A20" s="10" t="s">
        <v>11</v>
      </c>
      <c r="B20" s="17" t="s">
        <v>58</v>
      </c>
      <c r="C20" s="10">
        <v>0.68</v>
      </c>
      <c r="D20" s="1">
        <v>0.28000000000000003</v>
      </c>
      <c r="E20" s="1">
        <v>0.46</v>
      </c>
      <c r="F20" s="11">
        <v>0.08</v>
      </c>
      <c r="G20" s="10">
        <v>0.65</v>
      </c>
      <c r="H20" s="1">
        <v>0.3</v>
      </c>
      <c r="I20" s="1">
        <v>0.43</v>
      </c>
      <c r="J20" s="11">
        <v>7.0000000000000007E-2</v>
      </c>
      <c r="K20" s="10">
        <v>0.68</v>
      </c>
      <c r="L20" s="1">
        <v>0.28000000000000003</v>
      </c>
      <c r="M20" s="1">
        <v>0.47</v>
      </c>
      <c r="N20" s="11">
        <v>0.09</v>
      </c>
    </row>
    <row r="21" spans="1:14" x14ac:dyDescent="0.25">
      <c r="A21" s="10" t="s">
        <v>12</v>
      </c>
      <c r="B21" s="17" t="s">
        <v>59</v>
      </c>
      <c r="C21" s="10">
        <v>0.76</v>
      </c>
      <c r="D21" s="1">
        <v>0.2</v>
      </c>
      <c r="E21" s="1">
        <v>0.42</v>
      </c>
      <c r="F21" s="11">
        <v>0.12</v>
      </c>
      <c r="G21" s="10">
        <v>0.69</v>
      </c>
      <c r="H21" s="1">
        <v>0.2</v>
      </c>
      <c r="I21" s="1">
        <v>0.4</v>
      </c>
      <c r="J21" s="11">
        <v>0.11</v>
      </c>
      <c r="K21" s="10">
        <v>0.76</v>
      </c>
      <c r="L21" s="1">
        <v>0.22</v>
      </c>
      <c r="M21" s="1">
        <v>0.43</v>
      </c>
      <c r="N21" s="11">
        <v>0.12</v>
      </c>
    </row>
    <row r="22" spans="1:14" x14ac:dyDescent="0.25">
      <c r="A22" s="10" t="s">
        <v>13</v>
      </c>
      <c r="B22" s="17" t="s">
        <v>60</v>
      </c>
      <c r="C22" s="10">
        <v>2.2200000000000002</v>
      </c>
      <c r="D22" s="1">
        <v>1.1499999999999999</v>
      </c>
      <c r="E22" s="1">
        <v>1.59</v>
      </c>
      <c r="F22" s="11">
        <v>0.24</v>
      </c>
      <c r="G22" s="10">
        <v>2.2200000000000002</v>
      </c>
      <c r="H22" s="1">
        <v>1.21</v>
      </c>
      <c r="I22" s="1">
        <v>1.63</v>
      </c>
      <c r="J22" s="11">
        <v>0.25</v>
      </c>
      <c r="K22" s="10">
        <v>2.14</v>
      </c>
      <c r="L22" s="1">
        <v>1.1499999999999999</v>
      </c>
      <c r="M22" s="1">
        <v>1.56</v>
      </c>
      <c r="N22" s="11">
        <v>0.23</v>
      </c>
    </row>
    <row r="23" spans="1:14" x14ac:dyDescent="0.25">
      <c r="A23" s="10" t="s">
        <v>14</v>
      </c>
      <c r="B23" s="17" t="s">
        <v>61</v>
      </c>
      <c r="C23" s="10">
        <v>2.25</v>
      </c>
      <c r="D23" s="1">
        <v>0.04</v>
      </c>
      <c r="E23" s="1">
        <v>0.72</v>
      </c>
      <c r="F23" s="11">
        <v>0.52</v>
      </c>
      <c r="G23" s="10">
        <v>0.08</v>
      </c>
      <c r="H23" s="1">
        <v>2.25</v>
      </c>
      <c r="I23" s="1">
        <v>0.56000000000000005</v>
      </c>
      <c r="J23" s="11">
        <v>0.55000000000000004</v>
      </c>
      <c r="K23" s="10">
        <v>1.97</v>
      </c>
      <c r="L23" s="1">
        <v>0.49</v>
      </c>
      <c r="M23" s="1">
        <v>0.83</v>
      </c>
      <c r="N23" s="11">
        <v>0.47</v>
      </c>
    </row>
    <row r="24" spans="1:14" x14ac:dyDescent="0.25">
      <c r="A24" s="10" t="s">
        <v>15</v>
      </c>
      <c r="B24" s="17" t="s">
        <v>62</v>
      </c>
      <c r="C24" s="10">
        <v>0.52</v>
      </c>
      <c r="D24" s="1">
        <v>0.22</v>
      </c>
      <c r="E24" s="1">
        <v>0.39</v>
      </c>
      <c r="F24" s="11">
        <v>0.05</v>
      </c>
      <c r="G24" s="10">
        <v>0.51</v>
      </c>
      <c r="H24" s="1">
        <v>0.31</v>
      </c>
      <c r="I24" s="1">
        <v>0.39</v>
      </c>
      <c r="J24" s="11">
        <v>0.49</v>
      </c>
      <c r="K24" s="10">
        <v>0.52</v>
      </c>
      <c r="L24" s="1">
        <v>0.22</v>
      </c>
      <c r="M24" s="1">
        <v>0.39</v>
      </c>
      <c r="N24" s="11">
        <v>0.05</v>
      </c>
    </row>
    <row r="25" spans="1:14" ht="15.75" thickBot="1" x14ac:dyDescent="0.3">
      <c r="A25" s="13" t="s">
        <v>16</v>
      </c>
      <c r="B25" s="18" t="s">
        <v>63</v>
      </c>
      <c r="C25" s="13">
        <v>1.02</v>
      </c>
      <c r="D25" s="15">
        <v>0.57999999999999996</v>
      </c>
      <c r="E25" s="15">
        <v>0.87</v>
      </c>
      <c r="F25" s="16">
        <v>0.08</v>
      </c>
      <c r="G25" s="13">
        <v>0.98</v>
      </c>
      <c r="H25" s="15">
        <v>0.66</v>
      </c>
      <c r="I25" s="15">
        <v>0.86</v>
      </c>
      <c r="J25" s="16">
        <v>0.08</v>
      </c>
      <c r="K25" s="13">
        <v>1.02</v>
      </c>
      <c r="L25" s="15">
        <v>0.57999999999999996</v>
      </c>
      <c r="M25" s="15">
        <v>0.88</v>
      </c>
      <c r="N25" s="16">
        <v>7.0000000000000007E-2</v>
      </c>
    </row>
    <row r="26" spans="1:14" ht="15.75" thickBot="1" x14ac:dyDescent="0.3"/>
    <row r="27" spans="1:14" ht="15.75" thickBot="1" x14ac:dyDescent="0.3">
      <c r="A27" s="235" t="s">
        <v>64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7"/>
    </row>
    <row r="28" spans="1:14" x14ac:dyDescent="0.25">
      <c r="A28" s="19"/>
      <c r="B28" s="20"/>
      <c r="C28" s="238" t="s">
        <v>33</v>
      </c>
      <c r="D28" s="239"/>
      <c r="E28" s="239"/>
      <c r="F28" s="240"/>
      <c r="G28" s="238" t="s">
        <v>34</v>
      </c>
      <c r="H28" s="239"/>
      <c r="I28" s="239"/>
      <c r="J28" s="240"/>
      <c r="K28" s="238" t="s">
        <v>35</v>
      </c>
      <c r="L28" s="239"/>
      <c r="M28" s="239"/>
      <c r="N28" s="240"/>
    </row>
    <row r="29" spans="1:14" x14ac:dyDescent="0.25">
      <c r="A29" s="10"/>
      <c r="B29" s="11" t="s">
        <v>32</v>
      </c>
      <c r="C29" s="10" t="s">
        <v>36</v>
      </c>
      <c r="D29" s="1" t="s">
        <v>37</v>
      </c>
      <c r="E29" s="1" t="s">
        <v>38</v>
      </c>
      <c r="F29" s="11" t="s">
        <v>39</v>
      </c>
      <c r="G29" s="10" t="s">
        <v>36</v>
      </c>
      <c r="H29" s="1" t="s">
        <v>37</v>
      </c>
      <c r="I29" s="1" t="s">
        <v>38</v>
      </c>
      <c r="J29" s="11" t="s">
        <v>39</v>
      </c>
      <c r="K29" s="10" t="s">
        <v>36</v>
      </c>
      <c r="L29" s="1" t="s">
        <v>37</v>
      </c>
      <c r="M29" s="1" t="s">
        <v>38</v>
      </c>
      <c r="N29" s="11" t="s">
        <v>39</v>
      </c>
    </row>
    <row r="30" spans="1:14" x14ac:dyDescent="0.25">
      <c r="A30" s="21" t="s">
        <v>17</v>
      </c>
      <c r="B30" s="17" t="s">
        <v>65</v>
      </c>
      <c r="C30">
        <v>6.75</v>
      </c>
      <c r="D30">
        <v>0.02</v>
      </c>
      <c r="E30">
        <v>1.01</v>
      </c>
      <c r="F30" s="11">
        <v>1.02</v>
      </c>
      <c r="G30" s="10">
        <v>6.75</v>
      </c>
      <c r="H30" s="1">
        <v>0.12</v>
      </c>
      <c r="I30" s="1">
        <v>0.94</v>
      </c>
      <c r="J30" s="11">
        <v>1.38</v>
      </c>
      <c r="K30" s="10">
        <v>2.3199999999999998</v>
      </c>
      <c r="L30" s="1">
        <v>0.02</v>
      </c>
      <c r="M30" s="1">
        <v>1.07</v>
      </c>
      <c r="N30" s="11">
        <v>0.65</v>
      </c>
    </row>
    <row r="31" spans="1:14" x14ac:dyDescent="0.25">
      <c r="A31" s="21" t="s">
        <v>18</v>
      </c>
      <c r="B31" s="17" t="s">
        <v>66</v>
      </c>
      <c r="C31" s="10">
        <v>2.62</v>
      </c>
      <c r="D31" s="1">
        <v>0.48</v>
      </c>
      <c r="E31" s="1">
        <v>1.22</v>
      </c>
      <c r="F31" s="11">
        <v>0.56000000000000005</v>
      </c>
      <c r="G31" s="10">
        <v>2.62</v>
      </c>
      <c r="H31" s="1">
        <v>0.48</v>
      </c>
      <c r="I31" s="1">
        <v>1.06</v>
      </c>
      <c r="J31" s="11">
        <v>0.63</v>
      </c>
      <c r="K31" s="10">
        <v>2.62</v>
      </c>
      <c r="L31" s="1">
        <v>0.55000000000000004</v>
      </c>
      <c r="M31" s="1">
        <v>1.35</v>
      </c>
      <c r="N31" s="11">
        <v>0.48</v>
      </c>
    </row>
    <row r="32" spans="1:14" ht="24" x14ac:dyDescent="0.25">
      <c r="A32" s="21" t="s">
        <v>67</v>
      </c>
      <c r="B32" s="17" t="s">
        <v>68</v>
      </c>
      <c r="C32" s="10">
        <v>2.06</v>
      </c>
      <c r="D32" s="1">
        <v>0.38</v>
      </c>
      <c r="E32" s="1">
        <v>1</v>
      </c>
      <c r="F32" s="11">
        <v>0.45</v>
      </c>
      <c r="G32" s="10">
        <v>2.06</v>
      </c>
      <c r="H32" s="1">
        <v>0.38</v>
      </c>
      <c r="I32" s="1">
        <v>1.21</v>
      </c>
      <c r="J32" s="11">
        <v>0.49</v>
      </c>
      <c r="K32" s="10">
        <v>1.79</v>
      </c>
      <c r="L32" s="1">
        <v>0.38</v>
      </c>
      <c r="M32" s="1">
        <v>0.85</v>
      </c>
      <c r="N32" s="11">
        <v>0.35</v>
      </c>
    </row>
    <row r="33" spans="1:14" x14ac:dyDescent="0.25">
      <c r="A33" s="21" t="s">
        <v>20</v>
      </c>
      <c r="B33" s="17" t="s">
        <v>69</v>
      </c>
      <c r="C33" s="10">
        <v>2.56</v>
      </c>
      <c r="D33" s="1">
        <v>0.01</v>
      </c>
      <c r="E33" s="1">
        <v>0.69</v>
      </c>
      <c r="F33" s="11">
        <v>0.41</v>
      </c>
      <c r="G33" s="10">
        <v>2.56</v>
      </c>
      <c r="H33" s="1">
        <v>0.22</v>
      </c>
      <c r="I33" s="1">
        <v>0.63</v>
      </c>
      <c r="J33" s="11">
        <v>0.49</v>
      </c>
      <c r="K33" s="10">
        <v>1.41</v>
      </c>
      <c r="L33" s="1">
        <v>0.01</v>
      </c>
      <c r="M33" s="1">
        <v>0.74</v>
      </c>
      <c r="N33" s="11">
        <v>0.33</v>
      </c>
    </row>
    <row r="34" spans="1:14" x14ac:dyDescent="0.25">
      <c r="A34" s="21" t="s">
        <v>70</v>
      </c>
      <c r="B34" s="17" t="s">
        <v>71</v>
      </c>
      <c r="C34" s="10">
        <v>17.7</v>
      </c>
      <c r="D34" s="1">
        <v>0.04</v>
      </c>
      <c r="E34" s="1">
        <v>1.72</v>
      </c>
      <c r="F34" s="11">
        <v>2.5</v>
      </c>
      <c r="G34" s="10">
        <v>17.739999999999998</v>
      </c>
      <c r="H34" s="1">
        <v>0.06</v>
      </c>
      <c r="I34" s="1">
        <v>1.76</v>
      </c>
      <c r="J34" s="11">
        <v>3.51</v>
      </c>
      <c r="K34" s="10">
        <v>5.45</v>
      </c>
      <c r="L34" s="1">
        <v>0.04</v>
      </c>
      <c r="M34" s="1">
        <v>1.69</v>
      </c>
      <c r="N34" s="11">
        <v>1.38</v>
      </c>
    </row>
    <row r="35" spans="1:14" ht="15.75" thickBot="1" x14ac:dyDescent="0.3">
      <c r="A35" s="22" t="s">
        <v>72</v>
      </c>
      <c r="B35" s="18" t="s">
        <v>73</v>
      </c>
      <c r="C35" s="13">
        <v>3.44</v>
      </c>
      <c r="D35" s="15">
        <v>0.17</v>
      </c>
      <c r="E35" s="15">
        <v>1.72</v>
      </c>
      <c r="F35" s="16">
        <v>0.77</v>
      </c>
      <c r="G35" s="13">
        <v>1.03</v>
      </c>
      <c r="H35" s="15">
        <v>0.19</v>
      </c>
      <c r="I35" s="15">
        <v>0.6</v>
      </c>
      <c r="J35" s="16">
        <v>0.24</v>
      </c>
      <c r="K35" s="13">
        <v>0.89</v>
      </c>
      <c r="L35" s="15">
        <v>0.19</v>
      </c>
      <c r="M35" s="15">
        <v>0.42</v>
      </c>
      <c r="N35" s="16">
        <v>0.17</v>
      </c>
    </row>
    <row r="36" spans="1:14" ht="15.75" thickBot="1" x14ac:dyDescent="0.3"/>
    <row r="37" spans="1:14" ht="15.75" thickBot="1" x14ac:dyDescent="0.3">
      <c r="A37" s="235" t="s">
        <v>74</v>
      </c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7"/>
    </row>
    <row r="38" spans="1:14" x14ac:dyDescent="0.25">
      <c r="A38" s="19"/>
      <c r="B38" s="20"/>
      <c r="C38" s="238" t="s">
        <v>33</v>
      </c>
      <c r="D38" s="239"/>
      <c r="E38" s="239"/>
      <c r="F38" s="240"/>
      <c r="G38" s="238" t="s">
        <v>34</v>
      </c>
      <c r="H38" s="239"/>
      <c r="I38" s="239"/>
      <c r="J38" s="240"/>
      <c r="K38" s="238" t="s">
        <v>35</v>
      </c>
      <c r="L38" s="239"/>
      <c r="M38" s="239"/>
      <c r="N38" s="240"/>
    </row>
    <row r="39" spans="1:14" x14ac:dyDescent="0.25">
      <c r="A39" s="10"/>
      <c r="B39" s="11" t="s">
        <v>32</v>
      </c>
      <c r="C39" s="10" t="s">
        <v>36</v>
      </c>
      <c r="D39" s="1" t="s">
        <v>37</v>
      </c>
      <c r="E39" s="1" t="s">
        <v>38</v>
      </c>
      <c r="F39" s="11" t="s">
        <v>39</v>
      </c>
      <c r="G39" s="10" t="s">
        <v>36</v>
      </c>
      <c r="H39" s="1" t="s">
        <v>37</v>
      </c>
      <c r="I39" s="1" t="s">
        <v>38</v>
      </c>
      <c r="J39" s="11" t="s">
        <v>39</v>
      </c>
      <c r="K39" s="10" t="s">
        <v>36</v>
      </c>
      <c r="L39" s="1" t="s">
        <v>37</v>
      </c>
      <c r="M39" s="1" t="s">
        <v>38</v>
      </c>
      <c r="N39" s="11" t="s">
        <v>39</v>
      </c>
    </row>
    <row r="40" spans="1:14" ht="15.75" thickBot="1" x14ac:dyDescent="0.3">
      <c r="A40" s="23" t="s">
        <v>23</v>
      </c>
      <c r="B40" s="24" t="s">
        <v>75</v>
      </c>
      <c r="C40">
        <v>3.44</v>
      </c>
      <c r="D40">
        <v>0.17</v>
      </c>
      <c r="E40">
        <v>1.72</v>
      </c>
      <c r="F40" s="11">
        <v>0.77</v>
      </c>
      <c r="G40" s="10">
        <v>3.38</v>
      </c>
      <c r="H40" s="1">
        <v>0.67</v>
      </c>
      <c r="I40" s="1">
        <v>2</v>
      </c>
      <c r="J40" s="11">
        <v>0.79</v>
      </c>
      <c r="K40" s="10">
        <v>3.44</v>
      </c>
      <c r="L40" s="1">
        <v>0.17</v>
      </c>
      <c r="M40" s="1">
        <v>1.51</v>
      </c>
      <c r="N40" s="11">
        <v>0.68</v>
      </c>
    </row>
    <row r="41" spans="1:14" ht="15.75" thickBot="1" x14ac:dyDescent="0.3">
      <c r="A41" s="23" t="s">
        <v>24</v>
      </c>
      <c r="B41" s="24" t="s">
        <v>76</v>
      </c>
      <c r="C41" s="10">
        <v>32.979999999999997</v>
      </c>
      <c r="D41" s="1">
        <v>10.47</v>
      </c>
      <c r="E41" s="1">
        <v>22.66</v>
      </c>
      <c r="F41" s="11">
        <v>5.34</v>
      </c>
      <c r="G41" s="10">
        <v>32.979999999999997</v>
      </c>
      <c r="H41" s="1">
        <v>13.16</v>
      </c>
      <c r="I41" s="1">
        <v>23.9</v>
      </c>
      <c r="J41" s="11">
        <v>4.24</v>
      </c>
      <c r="K41" s="10">
        <v>32.57</v>
      </c>
      <c r="L41" s="1">
        <v>10.47</v>
      </c>
      <c r="M41" s="1">
        <v>21.74</v>
      </c>
      <c r="N41" s="11">
        <v>5.91</v>
      </c>
    </row>
    <row r="42" spans="1:14" ht="15.75" thickBot="1" x14ac:dyDescent="0.3">
      <c r="A42" s="23" t="s">
        <v>25</v>
      </c>
      <c r="B42" s="24" t="s">
        <v>77</v>
      </c>
      <c r="C42" s="10">
        <v>0.24</v>
      </c>
      <c r="D42" s="1">
        <v>1E-3</v>
      </c>
      <c r="E42" s="1">
        <v>0.08</v>
      </c>
      <c r="F42" s="11">
        <v>0.06</v>
      </c>
      <c r="G42" s="10">
        <v>0.24</v>
      </c>
      <c r="H42" s="1">
        <v>0.03</v>
      </c>
      <c r="I42" s="1">
        <v>0.13</v>
      </c>
      <c r="J42" s="11">
        <v>0.06</v>
      </c>
      <c r="K42" s="10">
        <v>0.11</v>
      </c>
      <c r="L42" s="1">
        <v>1E-3</v>
      </c>
      <c r="M42" s="1">
        <v>0.04</v>
      </c>
      <c r="N42" s="11">
        <v>0.03</v>
      </c>
    </row>
    <row r="43" spans="1:14" ht="15.75" thickBot="1" x14ac:dyDescent="0.3">
      <c r="A43" s="23" t="s">
        <v>26</v>
      </c>
      <c r="B43" s="24" t="s">
        <v>78</v>
      </c>
      <c r="C43" s="10">
        <v>5.0199999999999996</v>
      </c>
      <c r="D43" s="1">
        <v>0.32</v>
      </c>
      <c r="E43" s="1">
        <v>1.92</v>
      </c>
      <c r="F43" s="11">
        <v>0.98</v>
      </c>
      <c r="G43" s="10">
        <v>3.89</v>
      </c>
      <c r="H43" s="1">
        <v>0.6</v>
      </c>
      <c r="I43" s="1">
        <v>1.82</v>
      </c>
      <c r="J43" s="11">
        <v>0.73</v>
      </c>
      <c r="K43" s="10">
        <v>5.0199999999999996</v>
      </c>
      <c r="L43" s="1">
        <v>0.32</v>
      </c>
      <c r="M43" s="1">
        <v>1</v>
      </c>
      <c r="N43" s="11">
        <v>1.1399999999999999</v>
      </c>
    </row>
    <row r="44" spans="1:14" ht="15.75" thickBot="1" x14ac:dyDescent="0.3">
      <c r="A44" s="23" t="s">
        <v>27</v>
      </c>
      <c r="B44" s="24" t="s">
        <v>79</v>
      </c>
      <c r="C44" s="13">
        <v>0.62</v>
      </c>
      <c r="D44" s="15">
        <v>8.0000000000000004E-4</v>
      </c>
      <c r="E44" s="15">
        <v>0.16</v>
      </c>
      <c r="F44" s="16">
        <v>0.19</v>
      </c>
      <c r="G44" s="13">
        <v>0.62</v>
      </c>
      <c r="H44" s="15">
        <v>0.1</v>
      </c>
      <c r="I44" s="15">
        <v>0.34</v>
      </c>
      <c r="J44" s="16">
        <v>0.15</v>
      </c>
      <c r="K44" s="13">
        <v>0.06</v>
      </c>
      <c r="L44" s="15">
        <v>8.0000000000000004E-4</v>
      </c>
      <c r="M44" s="15">
        <v>2.1999999999999999E-2</v>
      </c>
      <c r="N44" s="16">
        <v>1.6E-2</v>
      </c>
    </row>
  </sheetData>
  <mergeCells count="18">
    <mergeCell ref="A13:N13"/>
    <mergeCell ref="A1:N1"/>
    <mergeCell ref="A2:B3"/>
    <mergeCell ref="C2:F2"/>
    <mergeCell ref="G2:J2"/>
    <mergeCell ref="K2:N2"/>
    <mergeCell ref="A37:N37"/>
    <mergeCell ref="C38:F38"/>
    <mergeCell ref="G38:J38"/>
    <mergeCell ref="K38:N38"/>
    <mergeCell ref="A14:B14"/>
    <mergeCell ref="C14:F14"/>
    <mergeCell ref="G14:J14"/>
    <mergeCell ref="K14:N14"/>
    <mergeCell ref="A27:N27"/>
    <mergeCell ref="C28:F28"/>
    <mergeCell ref="G28:J28"/>
    <mergeCell ref="K28:N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EVENTOS</vt:lpstr>
      <vt:lpstr>INDICES AT</vt:lpstr>
      <vt:lpstr>INDICES NOAT</vt:lpstr>
      <vt:lpstr>Tabla R</vt:lpstr>
      <vt:lpstr>cluster</vt:lpstr>
      <vt:lpstr>Tabla R Log</vt:lpstr>
      <vt:lpstr>Varianzas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Arango</dc:creator>
  <cp:lastModifiedBy>USUARIO</cp:lastModifiedBy>
  <dcterms:created xsi:type="dcterms:W3CDTF">2018-04-29T13:52:42Z</dcterms:created>
  <dcterms:modified xsi:type="dcterms:W3CDTF">2020-02-29T16:20:40Z</dcterms:modified>
</cp:coreProperties>
</file>