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905" activeTab="7"/>
  </bookViews>
  <sheets>
    <sheet name="Plan1" sheetId="1" r:id="rId1"/>
    <sheet name="Plan2" sheetId="2" r:id="rId2"/>
    <sheet name="Plan3" sheetId="3" r:id="rId3"/>
    <sheet name="Sheet2" sheetId="5" r:id="rId4"/>
    <sheet name="Sheet3" sheetId="6" r:id="rId5"/>
    <sheet name="Sheet1" sheetId="4" r:id="rId6"/>
    <sheet name="Classificação" sheetId="7" r:id="rId7"/>
    <sheet name="Classificação (2)" sheetId="8" r:id="rId8"/>
  </sheets>
  <definedNames>
    <definedName name="DadosExternos_1" localSheetId="0">Plan1!$A$1:$J$24</definedName>
  </definedNames>
  <calcPr calcId="124519"/>
  <pivotCaches>
    <pivotCache cacheId="24" r:id="rId9"/>
  </pivotCaches>
</workbook>
</file>

<file path=xl/calcChain.xml><?xml version="1.0" encoding="utf-8"?>
<calcChain xmlns="http://schemas.openxmlformats.org/spreadsheetml/2006/main">
  <c r="G4" i="7"/>
  <c r="H4"/>
  <c r="I4"/>
  <c r="J4"/>
  <c r="K4"/>
  <c r="F5"/>
  <c r="F4"/>
  <c r="D23" i="8"/>
  <c r="C23"/>
  <c r="E23" l="1"/>
  <c r="D22"/>
  <c r="C22"/>
  <c r="E22" l="1"/>
  <c r="D21"/>
  <c r="C21"/>
  <c r="E21" l="1"/>
  <c r="D20"/>
  <c r="C20"/>
  <c r="E20" l="1"/>
  <c r="D19"/>
  <c r="C19"/>
  <c r="E19" l="1"/>
  <c r="D18"/>
  <c r="C18"/>
  <c r="E18" l="1"/>
  <c r="D17"/>
  <c r="C17"/>
  <c r="E17" l="1"/>
  <c r="D16"/>
  <c r="C16"/>
  <c r="E16" l="1"/>
  <c r="D15"/>
  <c r="C15"/>
  <c r="E15" l="1"/>
  <c r="D14"/>
  <c r="C14"/>
  <c r="E14" l="1"/>
  <c r="D13"/>
  <c r="C13"/>
  <c r="E13" l="1"/>
  <c r="D12"/>
  <c r="C12"/>
  <c r="E12" l="1"/>
  <c r="D11"/>
  <c r="C11"/>
  <c r="E11" l="1"/>
  <c r="D10"/>
  <c r="C10"/>
  <c r="E10" l="1"/>
  <c r="D9"/>
  <c r="C9"/>
  <c r="E9" l="1"/>
  <c r="D8"/>
  <c r="C8"/>
  <c r="E8" l="1"/>
  <c r="D7"/>
  <c r="C7"/>
  <c r="E7" l="1"/>
  <c r="D6"/>
  <c r="C6"/>
  <c r="E6" l="1"/>
  <c r="D5"/>
  <c r="C5"/>
  <c r="E5" l="1"/>
  <c r="D4"/>
  <c r="C4"/>
  <c r="E4" l="1"/>
  <c r="N73" i="4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72"/>
  <c r="N55"/>
  <c r="N56"/>
  <c r="N57"/>
  <c r="N58"/>
  <c r="N59"/>
  <c r="N60"/>
  <c r="N61"/>
  <c r="N62"/>
  <c r="N63"/>
  <c r="N64"/>
  <c r="N65"/>
  <c r="N66"/>
  <c r="N67"/>
  <c r="N68"/>
  <c r="N69"/>
  <c r="N70"/>
  <c r="N71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12"/>
  <c r="F85"/>
  <c r="F86"/>
  <c r="F87"/>
  <c r="F88"/>
  <c r="F89"/>
  <c r="F90"/>
  <c r="F91"/>
  <c r="F92"/>
  <c r="F73"/>
  <c r="F74"/>
  <c r="F75"/>
  <c r="F76"/>
  <c r="F77"/>
  <c r="F78"/>
  <c r="F79"/>
  <c r="F80"/>
  <c r="F81"/>
  <c r="F82"/>
  <c r="F83"/>
  <c r="F84"/>
  <c r="F72"/>
  <c r="F67"/>
  <c r="F68"/>
  <c r="F69"/>
  <c r="F70"/>
  <c r="F71"/>
  <c r="F56"/>
  <c r="F57"/>
  <c r="F58"/>
  <c r="F59"/>
  <c r="F60"/>
  <c r="F61"/>
  <c r="F62"/>
  <c r="F63"/>
  <c r="F64"/>
  <c r="F65"/>
  <c r="F6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17"/>
  <c r="F18"/>
  <c r="F15"/>
  <c r="F16"/>
  <c r="F14"/>
  <c r="F13"/>
  <c r="F12"/>
  <c r="D23" i="7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C23"/>
  <c r="C22"/>
  <c r="C21"/>
  <c r="C20"/>
  <c r="C19"/>
  <c r="C18"/>
  <c r="C17"/>
  <c r="C16"/>
  <c r="C15"/>
  <c r="C14"/>
  <c r="C13"/>
  <c r="C12"/>
  <c r="C11"/>
  <c r="C10"/>
  <c r="C9"/>
  <c r="C8"/>
  <c r="C7"/>
  <c r="C6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H45" i="4"/>
  <c r="I45"/>
  <c r="J45"/>
  <c r="K45"/>
  <c r="L45"/>
  <c r="P45"/>
  <c r="Q45"/>
  <c r="R45"/>
  <c r="S45"/>
  <c r="T45"/>
  <c r="H46"/>
  <c r="I46"/>
  <c r="J46"/>
  <c r="K46"/>
  <c r="L46"/>
  <c r="P46"/>
  <c r="Q46"/>
  <c r="R46"/>
  <c r="S46"/>
  <c r="T46"/>
  <c r="H47"/>
  <c r="I47"/>
  <c r="J47"/>
  <c r="K47"/>
  <c r="L47"/>
  <c r="P47"/>
  <c r="Q47"/>
  <c r="R47"/>
  <c r="S47"/>
  <c r="T47"/>
  <c r="H48"/>
  <c r="I48"/>
  <c r="J48"/>
  <c r="K48"/>
  <c r="L48"/>
  <c r="P48"/>
  <c r="Q48"/>
  <c r="R48"/>
  <c r="S48"/>
  <c r="T48"/>
  <c r="H49"/>
  <c r="I49"/>
  <c r="J49"/>
  <c r="K49"/>
  <c r="L49"/>
  <c r="P49"/>
  <c r="Q49"/>
  <c r="R49"/>
  <c r="S49"/>
  <c r="T49"/>
  <c r="H50"/>
  <c r="I50"/>
  <c r="J50"/>
  <c r="K50"/>
  <c r="L50"/>
  <c r="P50"/>
  <c r="Q50"/>
  <c r="R50"/>
  <c r="S50"/>
  <c r="T50"/>
  <c r="H51"/>
  <c r="I51"/>
  <c r="J51"/>
  <c r="K51"/>
  <c r="L51"/>
  <c r="P51"/>
  <c r="Q51"/>
  <c r="R51"/>
  <c r="S51"/>
  <c r="T51"/>
  <c r="H52"/>
  <c r="I52"/>
  <c r="J52"/>
  <c r="K52"/>
  <c r="L52"/>
  <c r="P52"/>
  <c r="Q52"/>
  <c r="R52"/>
  <c r="S52"/>
  <c r="T52"/>
  <c r="H53"/>
  <c r="I53"/>
  <c r="J53"/>
  <c r="K53"/>
  <c r="L53"/>
  <c r="P53"/>
  <c r="Q53"/>
  <c r="R53"/>
  <c r="S53"/>
  <c r="T53"/>
  <c r="H54"/>
  <c r="I54"/>
  <c r="J54"/>
  <c r="K54"/>
  <c r="L54"/>
  <c r="P54"/>
  <c r="Q54"/>
  <c r="R54"/>
  <c r="S54"/>
  <c r="T54"/>
  <c r="H55"/>
  <c r="I55"/>
  <c r="J55"/>
  <c r="K55"/>
  <c r="L55"/>
  <c r="P55"/>
  <c r="Q55"/>
  <c r="R55"/>
  <c r="S55"/>
  <c r="T55"/>
  <c r="H56"/>
  <c r="I56"/>
  <c r="J56"/>
  <c r="K56"/>
  <c r="L56"/>
  <c r="P56"/>
  <c r="Q56"/>
  <c r="R56"/>
  <c r="S56"/>
  <c r="T56"/>
  <c r="H57"/>
  <c r="I57"/>
  <c r="J57"/>
  <c r="K57"/>
  <c r="L57"/>
  <c r="P57"/>
  <c r="Q57"/>
  <c r="R57"/>
  <c r="S57"/>
  <c r="T57"/>
  <c r="H58"/>
  <c r="I58"/>
  <c r="J58"/>
  <c r="K58"/>
  <c r="L58"/>
  <c r="P58"/>
  <c r="Q58"/>
  <c r="R58"/>
  <c r="S58"/>
  <c r="T58"/>
  <c r="H59"/>
  <c r="I59"/>
  <c r="J59"/>
  <c r="K59"/>
  <c r="L59"/>
  <c r="P59"/>
  <c r="Q59"/>
  <c r="R59"/>
  <c r="S59"/>
  <c r="T59"/>
  <c r="H60"/>
  <c r="I60"/>
  <c r="J60"/>
  <c r="K60"/>
  <c r="L60"/>
  <c r="P60"/>
  <c r="Q60"/>
  <c r="R60"/>
  <c r="S60"/>
  <c r="T60"/>
  <c r="H61"/>
  <c r="I61"/>
  <c r="J61"/>
  <c r="K61"/>
  <c r="L61"/>
  <c r="P61"/>
  <c r="Q61"/>
  <c r="R61"/>
  <c r="S61"/>
  <c r="T61"/>
  <c r="H62"/>
  <c r="I62"/>
  <c r="J62"/>
  <c r="K62"/>
  <c r="L62"/>
  <c r="P62"/>
  <c r="Q62"/>
  <c r="R62"/>
  <c r="S62"/>
  <c r="T62"/>
  <c r="H63"/>
  <c r="I63"/>
  <c r="J63"/>
  <c r="K63"/>
  <c r="L63"/>
  <c r="P63"/>
  <c r="Q63"/>
  <c r="R63"/>
  <c r="S63"/>
  <c r="T63"/>
  <c r="H64"/>
  <c r="I64"/>
  <c r="J64"/>
  <c r="K64"/>
  <c r="L64"/>
  <c r="P64"/>
  <c r="Q64"/>
  <c r="R64"/>
  <c r="S64"/>
  <c r="T64"/>
  <c r="H65"/>
  <c r="I65"/>
  <c r="J65"/>
  <c r="K65"/>
  <c r="L65"/>
  <c r="P65"/>
  <c r="Q65"/>
  <c r="R65"/>
  <c r="S65"/>
  <c r="T65"/>
  <c r="H66"/>
  <c r="I66"/>
  <c r="J66"/>
  <c r="K66"/>
  <c r="L66"/>
  <c r="P66"/>
  <c r="Q66"/>
  <c r="R66"/>
  <c r="S66"/>
  <c r="T66"/>
  <c r="H67"/>
  <c r="I67"/>
  <c r="J67"/>
  <c r="K67"/>
  <c r="L67"/>
  <c r="P67"/>
  <c r="Q67"/>
  <c r="R67"/>
  <c r="S67"/>
  <c r="T67"/>
  <c r="H68"/>
  <c r="I68"/>
  <c r="J68"/>
  <c r="K68"/>
  <c r="L68"/>
  <c r="P68"/>
  <c r="Q68"/>
  <c r="R68"/>
  <c r="S68"/>
  <c r="T68"/>
  <c r="H69"/>
  <c r="I69"/>
  <c r="J69"/>
  <c r="K69"/>
  <c r="L69"/>
  <c r="P69"/>
  <c r="Q69"/>
  <c r="R69"/>
  <c r="S69"/>
  <c r="T69"/>
  <c r="H70"/>
  <c r="I70"/>
  <c r="J70"/>
  <c r="K70"/>
  <c r="L70"/>
  <c r="P70"/>
  <c r="Q70"/>
  <c r="R70"/>
  <c r="S70"/>
  <c r="T70"/>
  <c r="H71"/>
  <c r="I71"/>
  <c r="J71"/>
  <c r="K71"/>
  <c r="L71"/>
  <c r="P71"/>
  <c r="Q71"/>
  <c r="R71"/>
  <c r="S71"/>
  <c r="T71"/>
  <c r="H72"/>
  <c r="I72"/>
  <c r="J72"/>
  <c r="K72"/>
  <c r="L72"/>
  <c r="P72"/>
  <c r="Q72"/>
  <c r="R72"/>
  <c r="S72"/>
  <c r="T72"/>
  <c r="H73"/>
  <c r="I73"/>
  <c r="J73"/>
  <c r="K73"/>
  <c r="L73"/>
  <c r="P73"/>
  <c r="Q73"/>
  <c r="R73"/>
  <c r="S73"/>
  <c r="T73"/>
  <c r="U73" s="1"/>
  <c r="H74"/>
  <c r="I74"/>
  <c r="J74"/>
  <c r="K74"/>
  <c r="L74"/>
  <c r="P74"/>
  <c r="Q74"/>
  <c r="R74"/>
  <c r="S74"/>
  <c r="T74"/>
  <c r="H75"/>
  <c r="I75"/>
  <c r="J75"/>
  <c r="K75"/>
  <c r="L75"/>
  <c r="P75"/>
  <c r="Q75"/>
  <c r="R75"/>
  <c r="S75"/>
  <c r="T75"/>
  <c r="H76"/>
  <c r="I76"/>
  <c r="J76"/>
  <c r="K76"/>
  <c r="L76"/>
  <c r="P76"/>
  <c r="Q76"/>
  <c r="R76"/>
  <c r="S76"/>
  <c r="T76"/>
  <c r="H77"/>
  <c r="I77"/>
  <c r="J77"/>
  <c r="K77"/>
  <c r="L77"/>
  <c r="P77"/>
  <c r="Q77"/>
  <c r="R77"/>
  <c r="S77"/>
  <c r="T77"/>
  <c r="H78"/>
  <c r="I78"/>
  <c r="J78"/>
  <c r="K78"/>
  <c r="L78"/>
  <c r="P78"/>
  <c r="Q78"/>
  <c r="R78"/>
  <c r="S78"/>
  <c r="T78"/>
  <c r="H79"/>
  <c r="I79"/>
  <c r="J79"/>
  <c r="K79"/>
  <c r="L79"/>
  <c r="P79"/>
  <c r="Q79"/>
  <c r="R79"/>
  <c r="S79"/>
  <c r="T79"/>
  <c r="H80"/>
  <c r="I80"/>
  <c r="J80"/>
  <c r="K80"/>
  <c r="L80"/>
  <c r="P80"/>
  <c r="Q80"/>
  <c r="R80"/>
  <c r="S80"/>
  <c r="T80"/>
  <c r="H81"/>
  <c r="I81"/>
  <c r="J81"/>
  <c r="K81"/>
  <c r="L81"/>
  <c r="P81"/>
  <c r="Q81"/>
  <c r="R81"/>
  <c r="S81"/>
  <c r="T81"/>
  <c r="H82"/>
  <c r="I82"/>
  <c r="J82"/>
  <c r="K82"/>
  <c r="L82"/>
  <c r="P82"/>
  <c r="Q82"/>
  <c r="R82"/>
  <c r="S82"/>
  <c r="T82"/>
  <c r="H83"/>
  <c r="I83"/>
  <c r="J83"/>
  <c r="K83"/>
  <c r="L83"/>
  <c r="P83"/>
  <c r="Q83"/>
  <c r="R83"/>
  <c r="S83"/>
  <c r="T83"/>
  <c r="H84"/>
  <c r="I84"/>
  <c r="J84"/>
  <c r="K84"/>
  <c r="L84"/>
  <c r="P84"/>
  <c r="Q84"/>
  <c r="R84"/>
  <c r="S84"/>
  <c r="T84"/>
  <c r="H85"/>
  <c r="I85"/>
  <c r="J85"/>
  <c r="K85"/>
  <c r="L85"/>
  <c r="P85"/>
  <c r="Q85"/>
  <c r="R85"/>
  <c r="S85"/>
  <c r="T85"/>
  <c r="H86"/>
  <c r="I86"/>
  <c r="J86"/>
  <c r="K86"/>
  <c r="L86"/>
  <c r="P86"/>
  <c r="Q86"/>
  <c r="R86"/>
  <c r="S86"/>
  <c r="T86"/>
  <c r="H87"/>
  <c r="I87"/>
  <c r="J87"/>
  <c r="K87"/>
  <c r="L87"/>
  <c r="P87"/>
  <c r="Q87"/>
  <c r="R87"/>
  <c r="S87"/>
  <c r="T87"/>
  <c r="H88"/>
  <c r="I88"/>
  <c r="J88"/>
  <c r="K88"/>
  <c r="L88"/>
  <c r="P88"/>
  <c r="Q88"/>
  <c r="R88"/>
  <c r="S88"/>
  <c r="T88"/>
  <c r="H89"/>
  <c r="I89"/>
  <c r="J89"/>
  <c r="K89"/>
  <c r="L89"/>
  <c r="P89"/>
  <c r="Q89"/>
  <c r="R89"/>
  <c r="S89"/>
  <c r="T89"/>
  <c r="H90"/>
  <c r="I90"/>
  <c r="J90"/>
  <c r="K90"/>
  <c r="L90"/>
  <c r="P90"/>
  <c r="Q90"/>
  <c r="R90"/>
  <c r="S90"/>
  <c r="T90"/>
  <c r="H91"/>
  <c r="I91"/>
  <c r="J91"/>
  <c r="K91"/>
  <c r="L91"/>
  <c r="P91"/>
  <c r="Q91"/>
  <c r="R91"/>
  <c r="S91"/>
  <c r="T91"/>
  <c r="H92"/>
  <c r="I92"/>
  <c r="J92"/>
  <c r="K92"/>
  <c r="L92"/>
  <c r="P92"/>
  <c r="Q92"/>
  <c r="R92"/>
  <c r="S92"/>
  <c r="T92"/>
  <c r="H42"/>
  <c r="I42"/>
  <c r="J42"/>
  <c r="K42"/>
  <c r="L42"/>
  <c r="P42"/>
  <c r="Q42"/>
  <c r="R42"/>
  <c r="S42"/>
  <c r="T42"/>
  <c r="H43"/>
  <c r="I43"/>
  <c r="J43"/>
  <c r="K43"/>
  <c r="L43"/>
  <c r="P43"/>
  <c r="Q43"/>
  <c r="R43"/>
  <c r="S43"/>
  <c r="T43"/>
  <c r="H44"/>
  <c r="I44"/>
  <c r="J44"/>
  <c r="K44"/>
  <c r="L44"/>
  <c r="P44"/>
  <c r="Q44"/>
  <c r="R44"/>
  <c r="S44"/>
  <c r="T44"/>
  <c r="H33"/>
  <c r="I33"/>
  <c r="J33"/>
  <c r="K33"/>
  <c r="L33"/>
  <c r="P33"/>
  <c r="Q33"/>
  <c r="R33"/>
  <c r="S33"/>
  <c r="T33"/>
  <c r="H34"/>
  <c r="I34"/>
  <c r="J34"/>
  <c r="K34"/>
  <c r="L34"/>
  <c r="P34"/>
  <c r="Q34"/>
  <c r="R34"/>
  <c r="S34"/>
  <c r="T34"/>
  <c r="H35"/>
  <c r="I35"/>
  <c r="J35"/>
  <c r="K35"/>
  <c r="L35"/>
  <c r="P35"/>
  <c r="Q35"/>
  <c r="R35"/>
  <c r="S35"/>
  <c r="T35"/>
  <c r="H36"/>
  <c r="I36"/>
  <c r="J36"/>
  <c r="K36"/>
  <c r="L36"/>
  <c r="P36"/>
  <c r="Q36"/>
  <c r="R36"/>
  <c r="S36"/>
  <c r="T36"/>
  <c r="H37"/>
  <c r="I37"/>
  <c r="J37"/>
  <c r="K37"/>
  <c r="L37"/>
  <c r="P37"/>
  <c r="Q37"/>
  <c r="R37"/>
  <c r="S37"/>
  <c r="T37"/>
  <c r="H38"/>
  <c r="I38"/>
  <c r="J38"/>
  <c r="K38"/>
  <c r="L38"/>
  <c r="P38"/>
  <c r="Q38"/>
  <c r="R38"/>
  <c r="S38"/>
  <c r="T38"/>
  <c r="H39"/>
  <c r="I39"/>
  <c r="J39"/>
  <c r="K39"/>
  <c r="L39"/>
  <c r="P39"/>
  <c r="Q39"/>
  <c r="R39"/>
  <c r="S39"/>
  <c r="T39"/>
  <c r="H40"/>
  <c r="I40"/>
  <c r="J40"/>
  <c r="K40"/>
  <c r="L40"/>
  <c r="P40"/>
  <c r="Q40"/>
  <c r="R40"/>
  <c r="S40"/>
  <c r="T40"/>
  <c r="H41"/>
  <c r="I41"/>
  <c r="J41"/>
  <c r="K41"/>
  <c r="L41"/>
  <c r="P41"/>
  <c r="Q41"/>
  <c r="R41"/>
  <c r="S41"/>
  <c r="T41"/>
  <c r="T11"/>
  <c r="S11"/>
  <c r="R11"/>
  <c r="Q11"/>
  <c r="P11"/>
  <c r="T10"/>
  <c r="S10"/>
  <c r="R10"/>
  <c r="Q10"/>
  <c r="P10"/>
  <c r="T9"/>
  <c r="S9"/>
  <c r="R9"/>
  <c r="Q9"/>
  <c r="P9"/>
  <c r="T8"/>
  <c r="S8"/>
  <c r="R8"/>
  <c r="Q8"/>
  <c r="P8"/>
  <c r="T7"/>
  <c r="S7"/>
  <c r="R7"/>
  <c r="Q7"/>
  <c r="P7"/>
  <c r="T6"/>
  <c r="S6"/>
  <c r="R6"/>
  <c r="Q6"/>
  <c r="P6"/>
  <c r="T5"/>
  <c r="S5"/>
  <c r="R5"/>
  <c r="Q5"/>
  <c r="P5"/>
  <c r="T4"/>
  <c r="S4"/>
  <c r="R4"/>
  <c r="Q4"/>
  <c r="P4"/>
  <c r="T3"/>
  <c r="S3"/>
  <c r="R3"/>
  <c r="Q3"/>
  <c r="P3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H13"/>
  <c r="I13"/>
  <c r="J13"/>
  <c r="K13"/>
  <c r="L13"/>
  <c r="P13"/>
  <c r="Q13"/>
  <c r="R13"/>
  <c r="S13"/>
  <c r="T13"/>
  <c r="H14"/>
  <c r="I14"/>
  <c r="J14"/>
  <c r="K14"/>
  <c r="L14"/>
  <c r="P14"/>
  <c r="Q14"/>
  <c r="R14"/>
  <c r="S14"/>
  <c r="T14"/>
  <c r="H15"/>
  <c r="I15"/>
  <c r="J15"/>
  <c r="K15"/>
  <c r="L15"/>
  <c r="P15"/>
  <c r="Q15"/>
  <c r="R15"/>
  <c r="S15"/>
  <c r="T15"/>
  <c r="H16"/>
  <c r="I16"/>
  <c r="J16"/>
  <c r="K16"/>
  <c r="L16"/>
  <c r="P16"/>
  <c r="Q16"/>
  <c r="R16"/>
  <c r="S16"/>
  <c r="T16"/>
  <c r="H17"/>
  <c r="I17"/>
  <c r="J17"/>
  <c r="K17"/>
  <c r="L17"/>
  <c r="P17"/>
  <c r="Q17"/>
  <c r="R17"/>
  <c r="S17"/>
  <c r="T17"/>
  <c r="H18"/>
  <c r="I18"/>
  <c r="J18"/>
  <c r="K18"/>
  <c r="L18"/>
  <c r="P18"/>
  <c r="Q18"/>
  <c r="R18"/>
  <c r="S18"/>
  <c r="T18"/>
  <c r="H19"/>
  <c r="I19"/>
  <c r="J19"/>
  <c r="K19"/>
  <c r="L19"/>
  <c r="P19"/>
  <c r="Q19"/>
  <c r="R19"/>
  <c r="S19"/>
  <c r="T19"/>
  <c r="H20"/>
  <c r="I20"/>
  <c r="J20"/>
  <c r="K20"/>
  <c r="L20"/>
  <c r="P20"/>
  <c r="Q20"/>
  <c r="R20"/>
  <c r="S20"/>
  <c r="T20"/>
  <c r="H21"/>
  <c r="I21"/>
  <c r="J21"/>
  <c r="K21"/>
  <c r="L21"/>
  <c r="P21"/>
  <c r="Q21"/>
  <c r="R21"/>
  <c r="S21"/>
  <c r="T21"/>
  <c r="H22"/>
  <c r="I22"/>
  <c r="J22"/>
  <c r="K22"/>
  <c r="L22"/>
  <c r="P22"/>
  <c r="Q22"/>
  <c r="R22"/>
  <c r="S22"/>
  <c r="T22"/>
  <c r="H23"/>
  <c r="I23"/>
  <c r="J23"/>
  <c r="K23"/>
  <c r="L23"/>
  <c r="P23"/>
  <c r="Q23"/>
  <c r="R23"/>
  <c r="S23"/>
  <c r="T23"/>
  <c r="H24"/>
  <c r="I24"/>
  <c r="J24"/>
  <c r="K24"/>
  <c r="L24"/>
  <c r="P24"/>
  <c r="Q24"/>
  <c r="R24"/>
  <c r="S24"/>
  <c r="T24"/>
  <c r="H25"/>
  <c r="I25"/>
  <c r="J25"/>
  <c r="K25"/>
  <c r="L25"/>
  <c r="P25"/>
  <c r="Q25"/>
  <c r="R25"/>
  <c r="S25"/>
  <c r="T25"/>
  <c r="H26"/>
  <c r="I26"/>
  <c r="J26"/>
  <c r="K26"/>
  <c r="L26"/>
  <c r="P26"/>
  <c r="Q26"/>
  <c r="R26"/>
  <c r="S26"/>
  <c r="T26"/>
  <c r="H27"/>
  <c r="I27"/>
  <c r="J27"/>
  <c r="K27"/>
  <c r="L27"/>
  <c r="P27"/>
  <c r="Q27"/>
  <c r="R27"/>
  <c r="S27"/>
  <c r="T27"/>
  <c r="H28"/>
  <c r="I28"/>
  <c r="J28"/>
  <c r="K28"/>
  <c r="L28"/>
  <c r="P28"/>
  <c r="Q28"/>
  <c r="R28"/>
  <c r="S28"/>
  <c r="T28"/>
  <c r="H29"/>
  <c r="I29"/>
  <c r="J29"/>
  <c r="K29"/>
  <c r="L29"/>
  <c r="P29"/>
  <c r="Q29"/>
  <c r="R29"/>
  <c r="S29"/>
  <c r="T29"/>
  <c r="H30"/>
  <c r="I30"/>
  <c r="J30"/>
  <c r="K30"/>
  <c r="L30"/>
  <c r="P30"/>
  <c r="Q30"/>
  <c r="R30"/>
  <c r="S30"/>
  <c r="T30"/>
  <c r="H31"/>
  <c r="I31"/>
  <c r="J31"/>
  <c r="K31"/>
  <c r="L31"/>
  <c r="P31"/>
  <c r="Q31"/>
  <c r="R31"/>
  <c r="S31"/>
  <c r="T31"/>
  <c r="H32"/>
  <c r="I32"/>
  <c r="J32"/>
  <c r="K32"/>
  <c r="L32"/>
  <c r="P32"/>
  <c r="Q32"/>
  <c r="R32"/>
  <c r="S32"/>
  <c r="T32"/>
  <c r="T12"/>
  <c r="S12"/>
  <c r="R12"/>
  <c r="Q12"/>
  <c r="P12"/>
  <c r="L12"/>
  <c r="K12"/>
  <c r="J12"/>
  <c r="I12"/>
  <c r="H12"/>
  <c r="U2"/>
  <c r="M2"/>
  <c r="J4" i="2"/>
  <c r="J5"/>
  <c r="J6"/>
  <c r="J3"/>
  <c r="J7"/>
  <c r="J10"/>
  <c r="J14"/>
  <c r="J8"/>
  <c r="J11"/>
  <c r="J15"/>
  <c r="J13"/>
  <c r="J12"/>
  <c r="J9"/>
  <c r="J16"/>
  <c r="J17"/>
  <c r="J19"/>
  <c r="J18"/>
  <c r="J20"/>
  <c r="J21"/>
  <c r="J2"/>
  <c r="C5" i="7"/>
  <c r="C4"/>
  <c r="E4" l="1"/>
  <c r="E5"/>
  <c r="U72" i="4"/>
  <c r="U88"/>
  <c r="U84"/>
  <c r="U82"/>
  <c r="U80"/>
  <c r="U76"/>
  <c r="M73"/>
  <c r="U74"/>
  <c r="U81"/>
  <c r="M81"/>
  <c r="U92"/>
  <c r="U90"/>
  <c r="U89"/>
  <c r="M89"/>
  <c r="U86"/>
  <c r="U85"/>
  <c r="M85"/>
  <c r="U78"/>
  <c r="U77"/>
  <c r="M77"/>
  <c r="U28"/>
  <c r="M33"/>
  <c r="U68"/>
  <c r="U64"/>
  <c r="U62"/>
  <c r="U61"/>
  <c r="U60"/>
  <c r="M60"/>
  <c r="U59"/>
  <c r="M59"/>
  <c r="U58"/>
  <c r="M58"/>
  <c r="U57"/>
  <c r="U56"/>
  <c r="M56"/>
  <c r="U55"/>
  <c r="M55"/>
  <c r="U54"/>
  <c r="U52"/>
  <c r="M51"/>
  <c r="U32"/>
  <c r="U30"/>
  <c r="U29"/>
  <c r="M29"/>
  <c r="M3"/>
  <c r="M41"/>
  <c r="U40"/>
  <c r="M40"/>
  <c r="M39"/>
  <c r="M38"/>
  <c r="M37"/>
  <c r="U36"/>
  <c r="M36"/>
  <c r="M34"/>
  <c r="U33"/>
  <c r="U91"/>
  <c r="M91"/>
  <c r="U87"/>
  <c r="M87"/>
  <c r="U83"/>
  <c r="M83"/>
  <c r="U79"/>
  <c r="M79"/>
  <c r="U75"/>
  <c r="M75"/>
  <c r="U70"/>
  <c r="U69"/>
  <c r="M69"/>
  <c r="M5"/>
  <c r="M7"/>
  <c r="M9"/>
  <c r="M11"/>
  <c r="U4"/>
  <c r="U6"/>
  <c r="U8"/>
  <c r="U10"/>
  <c r="M43"/>
  <c r="M42"/>
  <c r="U66"/>
  <c r="U38"/>
  <c r="M44"/>
  <c r="U43"/>
  <c r="U71"/>
  <c r="M71"/>
  <c r="M67"/>
  <c r="U63"/>
  <c r="M63"/>
  <c r="U67"/>
  <c r="U65"/>
  <c r="M65"/>
  <c r="U26"/>
  <c r="U25"/>
  <c r="U24"/>
  <c r="U23"/>
  <c r="U22"/>
  <c r="U21"/>
  <c r="U20"/>
  <c r="M20"/>
  <c r="U19"/>
  <c r="M19"/>
  <c r="U18"/>
  <c r="M18"/>
  <c r="U17"/>
  <c r="U16"/>
  <c r="M16"/>
  <c r="U15"/>
  <c r="M15"/>
  <c r="U14"/>
  <c r="M14"/>
  <c r="U13"/>
  <c r="M4"/>
  <c r="M6"/>
  <c r="M8"/>
  <c r="M10"/>
  <c r="U3"/>
  <c r="U5"/>
  <c r="U7"/>
  <c r="U9"/>
  <c r="U11"/>
  <c r="U41"/>
  <c r="U39"/>
  <c r="U37"/>
  <c r="M35"/>
  <c r="U34"/>
  <c r="U44"/>
  <c r="U42"/>
  <c r="M92"/>
  <c r="M90"/>
  <c r="M88"/>
  <c r="M86"/>
  <c r="M84"/>
  <c r="M82"/>
  <c r="M80"/>
  <c r="M78"/>
  <c r="M76"/>
  <c r="M74"/>
  <c r="M72"/>
  <c r="M70"/>
  <c r="M68"/>
  <c r="M66"/>
  <c r="M64"/>
  <c r="M62"/>
  <c r="U53"/>
  <c r="M53"/>
  <c r="U50"/>
  <c r="U49"/>
  <c r="M49"/>
  <c r="U48"/>
  <c r="M48"/>
  <c r="U47"/>
  <c r="U46"/>
  <c r="M46"/>
  <c r="U45"/>
  <c r="M45"/>
  <c r="M61"/>
  <c r="M57"/>
  <c r="M54"/>
  <c r="M52"/>
  <c r="U51"/>
  <c r="M50"/>
  <c r="M47"/>
  <c r="U35"/>
  <c r="M25"/>
  <c r="M23"/>
  <c r="M21"/>
  <c r="M17"/>
  <c r="M12"/>
  <c r="U31"/>
  <c r="M31"/>
  <c r="U27"/>
  <c r="M27"/>
  <c r="M13"/>
  <c r="M32"/>
  <c r="M30"/>
  <c r="M28"/>
  <c r="M26"/>
  <c r="M24"/>
  <c r="M22"/>
  <c r="U12"/>
</calcChain>
</file>

<file path=xl/connections.xml><?xml version="1.0" encoding="utf-8"?>
<connections xmlns="http://schemas.openxmlformats.org/spreadsheetml/2006/main">
  <connection id="1" name="Conexão" type="4" refreshedVersion="3" background="1" saveData="1">
    <webPr sourceData="1" parsePre="1" consecutive="1" xl2000="1" url="http://esporte.uol.com.br/futebol/campeonatos/brasileiro/2008/classificacao.jhtm" htmlTables="1">
      <tables count="1">
        <s v="jogos-classificacao"/>
      </tables>
    </webPr>
  </connection>
</connections>
</file>

<file path=xl/sharedStrings.xml><?xml version="1.0" encoding="utf-8"?>
<sst xmlns="http://schemas.openxmlformats.org/spreadsheetml/2006/main" count="413" uniqueCount="75">
  <si>
    <t>Atualizada em 02/07/2008</t>
  </si>
  <si>
    <t>TIME</t>
  </si>
  <si>
    <t>PG</t>
  </si>
  <si>
    <t>J</t>
  </si>
  <si>
    <t>V</t>
  </si>
  <si>
    <t>E</t>
  </si>
  <si>
    <t>D</t>
  </si>
  <si>
    <t>GP</t>
  </si>
  <si>
    <t>GC</t>
  </si>
  <si>
    <t>SG</t>
  </si>
  <si>
    <t>Flamengo</t>
  </si>
  <si>
    <t>Grêmio</t>
  </si>
  <si>
    <t>Cruzeiro</t>
  </si>
  <si>
    <t>Palmeiras</t>
  </si>
  <si>
    <t>Vitória</t>
  </si>
  <si>
    <t>Náutico</t>
  </si>
  <si>
    <t>São Paulo</t>
  </si>
  <si>
    <t>Portuguesa</t>
  </si>
  <si>
    <t>Vasco</t>
  </si>
  <si>
    <t>Coritiba</t>
  </si>
  <si>
    <t>Atlético-MG</t>
  </si>
  <si>
    <t>Atlético-PR</t>
  </si>
  <si>
    <t>Figueirense</t>
  </si>
  <si>
    <t>Internacional</t>
  </si>
  <si>
    <t>Sport</t>
  </si>
  <si>
    <t>Botafogo</t>
  </si>
  <si>
    <t>Santos</t>
  </si>
  <si>
    <t>Goiás</t>
  </si>
  <si>
    <t>Ipatinga-MG</t>
  </si>
  <si>
    <t>Fluminense</t>
  </si>
  <si>
    <t>PG - pontos ganhos; J - jogos; V - vitórias; E - empates; D - derrotas;</t>
  </si>
  <si>
    <t>GP - gols pró; GC - gols contra; SG - saldo de gols</t>
  </si>
  <si>
    <t>Time1</t>
  </si>
  <si>
    <t>x</t>
  </si>
  <si>
    <t>Time2</t>
  </si>
  <si>
    <t>Rodada</t>
  </si>
  <si>
    <t>R1</t>
  </si>
  <si>
    <t>R2</t>
  </si>
  <si>
    <t>internacional</t>
  </si>
  <si>
    <t>PtsTime1</t>
  </si>
  <si>
    <t>PtsTime2</t>
  </si>
  <si>
    <t>GP1</t>
  </si>
  <si>
    <t>GC1</t>
  </si>
  <si>
    <t>NVT1</t>
  </si>
  <si>
    <t>NE1</t>
  </si>
  <si>
    <t>ND1</t>
  </si>
  <si>
    <t>SG1</t>
  </si>
  <si>
    <t>NVT2</t>
  </si>
  <si>
    <t>NE2</t>
  </si>
  <si>
    <t>ND2</t>
  </si>
  <si>
    <t>GP2</t>
  </si>
  <si>
    <t>GC2</t>
  </si>
  <si>
    <t>SG2</t>
  </si>
  <si>
    <t>NJT1</t>
  </si>
  <si>
    <t>NJT2</t>
  </si>
  <si>
    <t>Ipatinga</t>
  </si>
  <si>
    <t>Row Labels</t>
  </si>
  <si>
    <t>Grand Total</t>
  </si>
  <si>
    <t>Sum of PtsTime1</t>
  </si>
  <si>
    <t>Values</t>
  </si>
  <si>
    <t>Sum of PtsTime2</t>
  </si>
  <si>
    <t>Posição</t>
  </si>
  <si>
    <t>Equipes</t>
  </si>
  <si>
    <t>Sum of NJT2</t>
  </si>
  <si>
    <t>Sum of NVT2</t>
  </si>
  <si>
    <t>Sum of NE2</t>
  </si>
  <si>
    <t>Sum of ND2</t>
  </si>
  <si>
    <t>Sum of GP2</t>
  </si>
  <si>
    <t>Sum of GC2</t>
  </si>
  <si>
    <t>Sum of NJT1</t>
  </si>
  <si>
    <t>Sum of NVT1</t>
  </si>
  <si>
    <t>Sum of NE1</t>
  </si>
  <si>
    <t>Sum of ND1</t>
  </si>
  <si>
    <t>Sum of GP1</t>
  </si>
  <si>
    <t>Sum of GC1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</si>
</sst>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name val="Verdana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18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E60000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39666.504885995368" createdVersion="3" refreshedVersion="3" minRefreshableVersion="3" recordCount="70">
  <cacheSource type="worksheet">
    <worksheetSource name="Table1"/>
  </cacheSource>
  <cacheFields count="21">
    <cacheField name="Rodada" numFmtId="0">
      <sharedItems containsSemiMixedTypes="0" containsString="0" containsNumber="1" containsInteger="1" minValue="11" maxValue="17"/>
    </cacheField>
    <cacheField name="Time1" numFmtId="0">
      <sharedItems count="20">
        <s v="Fluminense"/>
        <s v="Goiás"/>
        <s v="São Paulo"/>
        <s v="Atlético-PR"/>
        <s v="Santos"/>
        <s v="Cruzeiro"/>
        <s v="Ipatinga"/>
        <s v="Grêmio"/>
        <s v="Flamengo"/>
        <s v="Náutico"/>
        <s v="Sport"/>
        <s v="Botafogo"/>
        <s v="Portuguesa"/>
        <s v="Figueirense"/>
        <s v="Palmeiras"/>
        <s v="Vitória"/>
        <s v="internacional"/>
        <s v="Coritiba"/>
        <s v="Vasco"/>
        <s v="Atlético-MG"/>
      </sharedItems>
    </cacheField>
    <cacheField name="R1" numFmtId="0">
      <sharedItems containsSemiMixedTypes="0" containsString="0" containsNumber="1" containsInteger="1" minValue="0" maxValue="6"/>
    </cacheField>
    <cacheField name="Time2" numFmtId="0">
      <sharedItems count="20">
        <s v="Vitória"/>
        <s v="Coritiba"/>
        <s v="Palmeiras"/>
        <s v="Internacional"/>
        <s v="Botafogo"/>
        <s v="Atlético-MG"/>
        <s v="Figueirense"/>
        <s v="Portuguesa"/>
        <s v="Vasco"/>
        <s v="Sport"/>
        <s v="Grêmio"/>
        <s v="Ipatinga"/>
        <s v="Náutico"/>
        <s v="Santos"/>
        <s v="Atlético-PR"/>
        <s v="Fluminense"/>
        <s v="São Paulo"/>
        <s v="Flamengo"/>
        <s v="Goiás"/>
        <s v="Cruzeiro"/>
      </sharedItems>
    </cacheField>
    <cacheField name="R2" numFmtId="0">
      <sharedItems containsSemiMixedTypes="0" containsString="0" containsNumber="1" containsInteger="1" minValue="0" maxValue="7"/>
    </cacheField>
    <cacheField name="PtsTime1" numFmtId="0">
      <sharedItems containsSemiMixedTypes="0" containsString="0" containsNumber="1" containsInteger="1" minValue="0" maxValue="23"/>
    </cacheField>
    <cacheField name="NJT1" numFmtId="0">
      <sharedItems containsSemiMixedTypes="0" containsString="0" containsNumber="1" containsInteger="1" minValue="1" maxValue="11"/>
    </cacheField>
    <cacheField name="NVT1" numFmtId="0">
      <sharedItems containsSemiMixedTypes="0" containsString="0" containsNumber="1" containsInteger="1" minValue="0" maxValue="4"/>
    </cacheField>
    <cacheField name="NE1" numFmtId="0">
      <sharedItems containsSemiMixedTypes="0" containsString="0" containsNumber="1" containsInteger="1" minValue="0" maxValue="2"/>
    </cacheField>
    <cacheField name="ND1" numFmtId="0">
      <sharedItems containsSemiMixedTypes="0" containsString="0" containsNumber="1" containsInteger="1" minValue="0" maxValue="4"/>
    </cacheField>
    <cacheField name="GP1" numFmtId="0">
      <sharedItems containsSemiMixedTypes="0" containsString="0" containsNumber="1" containsInteger="1" minValue="0" maxValue="13"/>
    </cacheField>
    <cacheField name="GC1" numFmtId="0">
      <sharedItems containsSemiMixedTypes="0" containsString="0" containsNumber="1" containsInteger="1" minValue="0" maxValue="12"/>
    </cacheField>
    <cacheField name="SG1" numFmtId="0">
      <sharedItems containsSemiMixedTypes="0" containsString="0" containsNumber="1" containsInteger="1" minValue="-6" maxValue="5"/>
    </cacheField>
    <cacheField name="PtsTime2" numFmtId="0">
      <sharedItems containsSemiMixedTypes="0" containsString="0" containsNumber="1" containsInteger="1" minValue="0" maxValue="20"/>
    </cacheField>
    <cacheField name="NJT2" numFmtId="0">
      <sharedItems containsSemiMixedTypes="0" containsString="0" containsNumber="1" containsInteger="1" minValue="1" maxValue="11"/>
    </cacheField>
    <cacheField name="NVT2" numFmtId="0">
      <sharedItems containsSemiMixedTypes="0" containsString="0" containsNumber="1" containsInteger="1" minValue="0" maxValue="2"/>
    </cacheField>
    <cacheField name="NE2" numFmtId="0">
      <sharedItems containsSemiMixedTypes="0" containsString="0" containsNumber="1" containsInteger="1" minValue="0" maxValue="3"/>
    </cacheField>
    <cacheField name="ND2" numFmtId="0">
      <sharedItems containsSemiMixedTypes="0" containsString="0" containsNumber="1" containsInteger="1" minValue="0" maxValue="5"/>
    </cacheField>
    <cacheField name="GP2" numFmtId="0">
      <sharedItems containsSemiMixedTypes="0" containsString="0" containsNumber="1" containsInteger="1" minValue="0" maxValue="8"/>
    </cacheField>
    <cacheField name="GC2" numFmtId="0">
      <sharedItems containsSemiMixedTypes="0" containsString="0" containsNumber="1" containsInteger="1" minValue="0" maxValue="16"/>
    </cacheField>
    <cacheField name="SG2" numFmtId="0">
      <sharedItems containsSemiMixedTypes="0" containsString="0" containsNumber="1" containsInteger="1" minValue="-8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11"/>
    <x v="0"/>
    <n v="2"/>
    <x v="0"/>
    <n v="1"/>
    <n v="6"/>
    <n v="11"/>
    <n v="4"/>
    <n v="2"/>
    <n v="4"/>
    <n v="13"/>
    <n v="12"/>
    <n v="1"/>
    <n v="20"/>
    <n v="11"/>
    <n v="2"/>
    <n v="3"/>
    <n v="5"/>
    <n v="8"/>
    <n v="16"/>
    <n v="-8"/>
  </r>
  <r>
    <n v="11"/>
    <x v="1"/>
    <n v="2"/>
    <x v="1"/>
    <n v="2"/>
    <n v="9"/>
    <n v="11"/>
    <n v="0"/>
    <n v="1"/>
    <n v="0"/>
    <n v="2"/>
    <n v="2"/>
    <n v="0"/>
    <n v="13"/>
    <n v="11"/>
    <n v="0"/>
    <n v="1"/>
    <n v="0"/>
    <n v="2"/>
    <n v="2"/>
    <n v="0"/>
  </r>
  <r>
    <n v="11"/>
    <x v="2"/>
    <n v="2"/>
    <x v="2"/>
    <n v="1"/>
    <n v="14"/>
    <n v="11"/>
    <n v="1"/>
    <n v="0"/>
    <n v="0"/>
    <n v="2"/>
    <n v="1"/>
    <n v="1"/>
    <n v="18"/>
    <n v="11"/>
    <n v="0"/>
    <n v="0"/>
    <n v="1"/>
    <n v="1"/>
    <n v="2"/>
    <n v="-1"/>
  </r>
  <r>
    <n v="11"/>
    <x v="3"/>
    <n v="1"/>
    <x v="3"/>
    <n v="1"/>
    <n v="12"/>
    <n v="11"/>
    <n v="0"/>
    <n v="1"/>
    <n v="0"/>
    <n v="1"/>
    <n v="1"/>
    <n v="0"/>
    <n v="14"/>
    <n v="11"/>
    <n v="0"/>
    <n v="1"/>
    <n v="0"/>
    <n v="1"/>
    <n v="1"/>
    <n v="0"/>
  </r>
  <r>
    <n v="11"/>
    <x v="4"/>
    <n v="2"/>
    <x v="4"/>
    <n v="2"/>
    <n v="7"/>
    <n v="11"/>
    <n v="0"/>
    <n v="1"/>
    <n v="0"/>
    <n v="2"/>
    <n v="2"/>
    <n v="0"/>
    <n v="11"/>
    <n v="11"/>
    <n v="0"/>
    <n v="1"/>
    <n v="0"/>
    <n v="2"/>
    <n v="2"/>
    <n v="0"/>
  </r>
  <r>
    <n v="11"/>
    <x v="5"/>
    <n v="2"/>
    <x v="5"/>
    <n v="1"/>
    <n v="18"/>
    <n v="11"/>
    <n v="1"/>
    <n v="0"/>
    <n v="0"/>
    <n v="2"/>
    <n v="1"/>
    <n v="1"/>
    <n v="12"/>
    <n v="11"/>
    <n v="0"/>
    <n v="0"/>
    <n v="1"/>
    <n v="1"/>
    <n v="2"/>
    <n v="-1"/>
  </r>
  <r>
    <n v="11"/>
    <x v="6"/>
    <n v="0"/>
    <x v="6"/>
    <n v="1"/>
    <n v="7"/>
    <n v="11"/>
    <n v="0"/>
    <n v="0"/>
    <n v="1"/>
    <n v="0"/>
    <n v="1"/>
    <n v="-1"/>
    <n v="13"/>
    <n v="11"/>
    <n v="1"/>
    <n v="0"/>
    <n v="0"/>
    <n v="1"/>
    <n v="0"/>
    <n v="1"/>
  </r>
  <r>
    <n v="11"/>
    <x v="7"/>
    <n v="2"/>
    <x v="7"/>
    <n v="1"/>
    <n v="18"/>
    <n v="11"/>
    <n v="1"/>
    <n v="0"/>
    <n v="0"/>
    <n v="2"/>
    <n v="1"/>
    <n v="1"/>
    <n v="12"/>
    <n v="11"/>
    <n v="0"/>
    <n v="0"/>
    <n v="1"/>
    <n v="1"/>
    <n v="2"/>
    <n v="-1"/>
  </r>
  <r>
    <n v="11"/>
    <x v="8"/>
    <n v="3"/>
    <x v="8"/>
    <n v="1"/>
    <n v="23"/>
    <n v="11"/>
    <n v="1"/>
    <n v="0"/>
    <n v="0"/>
    <n v="3"/>
    <n v="1"/>
    <n v="2"/>
    <n v="14"/>
    <n v="11"/>
    <n v="0"/>
    <n v="0"/>
    <n v="1"/>
    <n v="1"/>
    <n v="3"/>
    <n v="-2"/>
  </r>
  <r>
    <n v="11"/>
    <x v="9"/>
    <n v="0"/>
    <x v="9"/>
    <n v="2"/>
    <n v="17"/>
    <n v="11"/>
    <n v="0"/>
    <n v="0"/>
    <n v="1"/>
    <n v="0"/>
    <n v="2"/>
    <n v="-2"/>
    <n v="11"/>
    <n v="11"/>
    <n v="1"/>
    <n v="0"/>
    <n v="0"/>
    <n v="2"/>
    <n v="0"/>
    <n v="2"/>
  </r>
  <r>
    <n v="12"/>
    <x v="10"/>
    <n v="2"/>
    <x v="10"/>
    <n v="2"/>
    <n v="1"/>
    <n v="1"/>
    <n v="0"/>
    <n v="1"/>
    <n v="0"/>
    <n v="2"/>
    <n v="2"/>
    <n v="0"/>
    <n v="1"/>
    <n v="1"/>
    <n v="0"/>
    <n v="1"/>
    <n v="0"/>
    <n v="2"/>
    <n v="2"/>
    <n v="0"/>
  </r>
  <r>
    <n v="12"/>
    <x v="11"/>
    <n v="4"/>
    <x v="11"/>
    <n v="0"/>
    <n v="3"/>
    <n v="1"/>
    <n v="1"/>
    <n v="0"/>
    <n v="0"/>
    <n v="4"/>
    <n v="0"/>
    <n v="4"/>
    <n v="0"/>
    <n v="1"/>
    <n v="0"/>
    <n v="0"/>
    <n v="1"/>
    <n v="0"/>
    <n v="4"/>
    <n v="-4"/>
  </r>
  <r>
    <n v="12"/>
    <x v="12"/>
    <n v="3"/>
    <x v="12"/>
    <n v="2"/>
    <n v="3"/>
    <n v="1"/>
    <n v="1"/>
    <n v="0"/>
    <n v="0"/>
    <n v="3"/>
    <n v="2"/>
    <n v="1"/>
    <n v="0"/>
    <n v="1"/>
    <n v="0"/>
    <n v="0"/>
    <n v="1"/>
    <n v="2"/>
    <n v="3"/>
    <n v="-1"/>
  </r>
  <r>
    <n v="12"/>
    <x v="13"/>
    <n v="3"/>
    <x v="13"/>
    <n v="0"/>
    <n v="3"/>
    <n v="1"/>
    <n v="1"/>
    <n v="0"/>
    <n v="0"/>
    <n v="3"/>
    <n v="0"/>
    <n v="3"/>
    <n v="0"/>
    <n v="1"/>
    <n v="0"/>
    <n v="0"/>
    <n v="1"/>
    <n v="0"/>
    <n v="3"/>
    <n v="-3"/>
  </r>
  <r>
    <n v="12"/>
    <x v="5"/>
    <n v="1"/>
    <x v="14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2"/>
    <x v="14"/>
    <n v="3"/>
    <x v="15"/>
    <n v="1"/>
    <n v="3"/>
    <n v="1"/>
    <n v="1"/>
    <n v="0"/>
    <n v="0"/>
    <n v="3"/>
    <n v="1"/>
    <n v="2"/>
    <n v="0"/>
    <n v="1"/>
    <n v="0"/>
    <n v="0"/>
    <n v="1"/>
    <n v="1"/>
    <n v="3"/>
    <n v="-2"/>
  </r>
  <r>
    <n v="12"/>
    <x v="15"/>
    <n v="1"/>
    <x v="16"/>
    <n v="3"/>
    <n v="0"/>
    <n v="1"/>
    <n v="0"/>
    <n v="0"/>
    <n v="1"/>
    <n v="1"/>
    <n v="3"/>
    <n v="-2"/>
    <n v="3"/>
    <n v="1"/>
    <n v="1"/>
    <n v="0"/>
    <n v="0"/>
    <n v="3"/>
    <n v="1"/>
    <n v="2"/>
  </r>
  <r>
    <n v="12"/>
    <x v="16"/>
    <n v="0"/>
    <x v="5"/>
    <n v="0"/>
    <n v="1"/>
    <n v="1"/>
    <n v="0"/>
    <n v="1"/>
    <n v="0"/>
    <n v="0"/>
    <n v="0"/>
    <n v="0"/>
    <n v="1"/>
    <n v="1"/>
    <n v="0"/>
    <n v="1"/>
    <n v="0"/>
    <n v="0"/>
    <n v="0"/>
    <n v="0"/>
  </r>
  <r>
    <n v="12"/>
    <x v="17"/>
    <n v="1"/>
    <x v="17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2"/>
    <x v="18"/>
    <n v="1"/>
    <x v="18"/>
    <n v="1"/>
    <n v="1"/>
    <n v="1"/>
    <n v="0"/>
    <n v="1"/>
    <n v="0"/>
    <n v="1"/>
    <n v="1"/>
    <n v="0"/>
    <n v="1"/>
    <n v="1"/>
    <n v="0"/>
    <n v="1"/>
    <n v="0"/>
    <n v="1"/>
    <n v="1"/>
    <n v="0"/>
  </r>
  <r>
    <n v="13"/>
    <x v="6"/>
    <n v="4"/>
    <x v="7"/>
    <n v="1"/>
    <n v="3"/>
    <n v="1"/>
    <n v="1"/>
    <n v="0"/>
    <n v="0"/>
    <n v="4"/>
    <n v="1"/>
    <n v="3"/>
    <n v="0"/>
    <n v="1"/>
    <n v="0"/>
    <n v="0"/>
    <n v="1"/>
    <n v="1"/>
    <n v="4"/>
    <n v="-3"/>
  </r>
  <r>
    <n v="13"/>
    <x v="0"/>
    <n v="1"/>
    <x v="6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3"/>
    <x v="7"/>
    <n v="1"/>
    <x v="19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3"/>
    <x v="1"/>
    <n v="3"/>
    <x v="2"/>
    <n v="2"/>
    <n v="3"/>
    <n v="1"/>
    <n v="1"/>
    <n v="0"/>
    <n v="0"/>
    <n v="3"/>
    <n v="2"/>
    <n v="1"/>
    <n v="0"/>
    <n v="1"/>
    <n v="0"/>
    <n v="0"/>
    <n v="1"/>
    <n v="2"/>
    <n v="3"/>
    <n v="-1"/>
  </r>
  <r>
    <n v="13"/>
    <x v="4"/>
    <n v="1"/>
    <x v="9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3"/>
    <x v="3"/>
    <n v="3"/>
    <x v="8"/>
    <n v="1"/>
    <n v="3"/>
    <n v="1"/>
    <n v="1"/>
    <n v="0"/>
    <n v="0"/>
    <n v="3"/>
    <n v="1"/>
    <n v="2"/>
    <n v="0"/>
    <n v="1"/>
    <n v="0"/>
    <n v="0"/>
    <n v="1"/>
    <n v="1"/>
    <n v="3"/>
    <n v="-2"/>
  </r>
  <r>
    <n v="13"/>
    <x v="9"/>
    <n v="1"/>
    <x v="3"/>
    <n v="1"/>
    <n v="1"/>
    <n v="1"/>
    <n v="0"/>
    <n v="1"/>
    <n v="0"/>
    <n v="1"/>
    <n v="1"/>
    <n v="0"/>
    <n v="1"/>
    <n v="1"/>
    <n v="0"/>
    <n v="1"/>
    <n v="0"/>
    <n v="1"/>
    <n v="1"/>
    <n v="0"/>
  </r>
  <r>
    <n v="13"/>
    <x v="2"/>
    <n v="2"/>
    <x v="4"/>
    <n v="1"/>
    <n v="3"/>
    <n v="1"/>
    <n v="1"/>
    <n v="0"/>
    <n v="0"/>
    <n v="2"/>
    <n v="1"/>
    <n v="1"/>
    <n v="0"/>
    <n v="1"/>
    <n v="0"/>
    <n v="0"/>
    <n v="1"/>
    <n v="1"/>
    <n v="2"/>
    <n v="-1"/>
  </r>
  <r>
    <n v="13"/>
    <x v="8"/>
    <n v="0"/>
    <x v="0"/>
    <n v="1"/>
    <n v="0"/>
    <n v="1"/>
    <n v="0"/>
    <n v="0"/>
    <n v="1"/>
    <n v="0"/>
    <n v="1"/>
    <n v="-1"/>
    <n v="3"/>
    <n v="1"/>
    <n v="1"/>
    <n v="0"/>
    <n v="0"/>
    <n v="1"/>
    <n v="0"/>
    <n v="1"/>
  </r>
  <r>
    <n v="13"/>
    <x v="19"/>
    <n v="3"/>
    <x v="1"/>
    <n v="2"/>
    <n v="3"/>
    <n v="1"/>
    <n v="1"/>
    <n v="0"/>
    <n v="0"/>
    <n v="3"/>
    <n v="2"/>
    <n v="1"/>
    <n v="0"/>
    <n v="1"/>
    <n v="0"/>
    <n v="0"/>
    <n v="1"/>
    <n v="2"/>
    <n v="3"/>
    <n v="-1"/>
  </r>
  <r>
    <n v="14"/>
    <x v="17"/>
    <n v="1"/>
    <x v="11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4"/>
    <x v="5"/>
    <n v="0"/>
    <x v="18"/>
    <n v="1"/>
    <n v="0"/>
    <n v="1"/>
    <n v="0"/>
    <n v="0"/>
    <n v="1"/>
    <n v="0"/>
    <n v="1"/>
    <n v="-1"/>
    <n v="3"/>
    <n v="1"/>
    <n v="1"/>
    <n v="0"/>
    <n v="0"/>
    <n v="1"/>
    <n v="0"/>
    <n v="1"/>
  </r>
  <r>
    <n v="14"/>
    <x v="15"/>
    <n v="2"/>
    <x v="12"/>
    <n v="0"/>
    <n v="3"/>
    <n v="1"/>
    <n v="1"/>
    <n v="0"/>
    <n v="0"/>
    <n v="2"/>
    <n v="0"/>
    <n v="2"/>
    <n v="0"/>
    <n v="1"/>
    <n v="0"/>
    <n v="0"/>
    <n v="1"/>
    <n v="0"/>
    <n v="2"/>
    <n v="-2"/>
  </r>
  <r>
    <n v="14"/>
    <x v="16"/>
    <n v="2"/>
    <x v="16"/>
    <n v="0"/>
    <n v="3"/>
    <n v="1"/>
    <n v="1"/>
    <n v="0"/>
    <n v="0"/>
    <n v="2"/>
    <n v="0"/>
    <n v="2"/>
    <n v="0"/>
    <n v="1"/>
    <n v="0"/>
    <n v="0"/>
    <n v="1"/>
    <n v="0"/>
    <n v="2"/>
    <n v="-2"/>
  </r>
  <r>
    <n v="14"/>
    <x v="11"/>
    <n v="4"/>
    <x v="5"/>
    <n v="0"/>
    <n v="3"/>
    <n v="1"/>
    <n v="1"/>
    <n v="0"/>
    <n v="0"/>
    <n v="4"/>
    <n v="0"/>
    <n v="4"/>
    <n v="0"/>
    <n v="1"/>
    <n v="0"/>
    <n v="0"/>
    <n v="1"/>
    <n v="0"/>
    <n v="4"/>
    <n v="-4"/>
  </r>
  <r>
    <n v="14"/>
    <x v="12"/>
    <n v="2"/>
    <x v="17"/>
    <n v="2"/>
    <n v="1"/>
    <n v="1"/>
    <n v="0"/>
    <n v="1"/>
    <n v="0"/>
    <n v="2"/>
    <n v="2"/>
    <n v="0"/>
    <n v="1"/>
    <n v="1"/>
    <n v="0"/>
    <n v="1"/>
    <n v="0"/>
    <n v="2"/>
    <n v="2"/>
    <n v="0"/>
  </r>
  <r>
    <n v="14"/>
    <x v="18"/>
    <n v="3"/>
    <x v="15"/>
    <n v="3"/>
    <n v="1"/>
    <n v="1"/>
    <n v="0"/>
    <n v="1"/>
    <n v="0"/>
    <n v="3"/>
    <n v="3"/>
    <n v="0"/>
    <n v="1"/>
    <n v="1"/>
    <n v="0"/>
    <n v="1"/>
    <n v="0"/>
    <n v="3"/>
    <n v="3"/>
    <n v="0"/>
  </r>
  <r>
    <n v="14"/>
    <x v="14"/>
    <n v="4"/>
    <x v="13"/>
    <n v="2"/>
    <n v="3"/>
    <n v="1"/>
    <n v="1"/>
    <n v="0"/>
    <n v="0"/>
    <n v="4"/>
    <n v="2"/>
    <n v="2"/>
    <n v="0"/>
    <n v="1"/>
    <n v="0"/>
    <n v="0"/>
    <n v="1"/>
    <n v="2"/>
    <n v="4"/>
    <n v="-2"/>
  </r>
  <r>
    <n v="14"/>
    <x v="13"/>
    <n v="1"/>
    <x v="10"/>
    <n v="7"/>
    <n v="0"/>
    <n v="1"/>
    <n v="0"/>
    <n v="0"/>
    <n v="1"/>
    <n v="1"/>
    <n v="7"/>
    <n v="-6"/>
    <n v="3"/>
    <n v="1"/>
    <n v="1"/>
    <n v="0"/>
    <n v="0"/>
    <n v="7"/>
    <n v="1"/>
    <n v="6"/>
  </r>
  <r>
    <n v="14"/>
    <x v="10"/>
    <n v="1"/>
    <x v="14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5"/>
    <x v="0"/>
    <n v="1"/>
    <x v="19"/>
    <n v="3"/>
    <n v="0"/>
    <n v="1"/>
    <n v="0"/>
    <n v="0"/>
    <n v="1"/>
    <n v="1"/>
    <n v="3"/>
    <n v="-2"/>
    <n v="3"/>
    <n v="1"/>
    <n v="1"/>
    <n v="0"/>
    <n v="0"/>
    <n v="3"/>
    <n v="1"/>
    <n v="2"/>
  </r>
  <r>
    <n v="15"/>
    <x v="6"/>
    <n v="1"/>
    <x v="3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5"/>
    <x v="9"/>
    <n v="1"/>
    <x v="1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5"/>
    <x v="7"/>
    <n v="1"/>
    <x v="2"/>
    <n v="1"/>
    <n v="1"/>
    <n v="1"/>
    <n v="0"/>
    <n v="1"/>
    <n v="0"/>
    <n v="1"/>
    <n v="1"/>
    <n v="0"/>
    <n v="1"/>
    <n v="1"/>
    <n v="0"/>
    <n v="1"/>
    <n v="0"/>
    <n v="1"/>
    <n v="1"/>
    <n v="0"/>
  </r>
  <r>
    <n v="15"/>
    <x v="4"/>
    <n v="5"/>
    <x v="8"/>
    <n v="2"/>
    <n v="3"/>
    <n v="1"/>
    <n v="1"/>
    <n v="0"/>
    <n v="0"/>
    <n v="5"/>
    <n v="2"/>
    <n v="3"/>
    <n v="0"/>
    <n v="1"/>
    <n v="0"/>
    <n v="0"/>
    <n v="1"/>
    <n v="2"/>
    <n v="5"/>
    <n v="-3"/>
  </r>
  <r>
    <n v="15"/>
    <x v="1"/>
    <n v="1"/>
    <x v="9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5"/>
    <x v="3"/>
    <n v="0"/>
    <x v="6"/>
    <n v="0"/>
    <n v="1"/>
    <n v="1"/>
    <n v="0"/>
    <n v="1"/>
    <n v="0"/>
    <n v="0"/>
    <n v="0"/>
    <n v="0"/>
    <n v="1"/>
    <n v="1"/>
    <n v="0"/>
    <n v="1"/>
    <n v="0"/>
    <n v="0"/>
    <n v="0"/>
    <n v="0"/>
  </r>
  <r>
    <n v="15"/>
    <x v="2"/>
    <n v="3"/>
    <x v="7"/>
    <n v="1"/>
    <n v="3"/>
    <n v="1"/>
    <n v="1"/>
    <n v="0"/>
    <n v="0"/>
    <n v="3"/>
    <n v="1"/>
    <n v="2"/>
    <n v="0"/>
    <n v="1"/>
    <n v="0"/>
    <n v="0"/>
    <n v="1"/>
    <n v="1"/>
    <n v="3"/>
    <n v="-2"/>
  </r>
  <r>
    <n v="15"/>
    <x v="19"/>
    <n v="2"/>
    <x v="0"/>
    <n v="1"/>
    <n v="3"/>
    <n v="1"/>
    <n v="1"/>
    <n v="0"/>
    <n v="0"/>
    <n v="2"/>
    <n v="1"/>
    <n v="1"/>
    <n v="0"/>
    <n v="1"/>
    <n v="0"/>
    <n v="0"/>
    <n v="1"/>
    <n v="1"/>
    <n v="2"/>
    <n v="-1"/>
  </r>
  <r>
    <n v="15"/>
    <x v="8"/>
    <n v="0"/>
    <x v="4"/>
    <n v="0"/>
    <n v="1"/>
    <n v="1"/>
    <n v="0"/>
    <n v="1"/>
    <n v="0"/>
    <n v="0"/>
    <n v="0"/>
    <n v="0"/>
    <n v="1"/>
    <n v="1"/>
    <n v="0"/>
    <n v="1"/>
    <n v="0"/>
    <n v="0"/>
    <n v="0"/>
    <n v="0"/>
  </r>
  <r>
    <n v="16"/>
    <x v="15"/>
    <n v="2"/>
    <x v="14"/>
    <n v="1"/>
    <n v="3"/>
    <n v="1"/>
    <n v="1"/>
    <n v="0"/>
    <n v="0"/>
    <n v="2"/>
    <n v="1"/>
    <n v="1"/>
    <n v="0"/>
    <n v="1"/>
    <n v="0"/>
    <n v="0"/>
    <n v="1"/>
    <n v="1"/>
    <n v="2"/>
    <n v="-1"/>
  </r>
  <r>
    <n v="16"/>
    <x v="5"/>
    <n v="4"/>
    <x v="12"/>
    <n v="2"/>
    <n v="3"/>
    <n v="1"/>
    <n v="1"/>
    <n v="0"/>
    <n v="0"/>
    <n v="4"/>
    <n v="2"/>
    <n v="2"/>
    <n v="0"/>
    <n v="1"/>
    <n v="0"/>
    <n v="0"/>
    <n v="1"/>
    <n v="2"/>
    <n v="4"/>
    <n v="-2"/>
  </r>
  <r>
    <n v="16"/>
    <x v="12"/>
    <n v="3"/>
    <x v="15"/>
    <n v="1"/>
    <n v="3"/>
    <n v="1"/>
    <n v="1"/>
    <n v="0"/>
    <n v="0"/>
    <n v="3"/>
    <n v="1"/>
    <n v="2"/>
    <n v="0"/>
    <n v="1"/>
    <n v="0"/>
    <n v="0"/>
    <n v="1"/>
    <n v="1"/>
    <n v="3"/>
    <n v="-2"/>
  </r>
  <r>
    <n v="16"/>
    <x v="11"/>
    <n v="2"/>
    <x v="18"/>
    <n v="0"/>
    <n v="3"/>
    <n v="1"/>
    <n v="1"/>
    <n v="0"/>
    <n v="0"/>
    <n v="2"/>
    <n v="0"/>
    <n v="2"/>
    <n v="0"/>
    <n v="1"/>
    <n v="0"/>
    <n v="0"/>
    <n v="1"/>
    <n v="0"/>
    <n v="2"/>
    <n v="-2"/>
  </r>
  <r>
    <n v="16"/>
    <x v="16"/>
    <n v="0"/>
    <x v="13"/>
    <n v="1"/>
    <n v="0"/>
    <n v="1"/>
    <n v="0"/>
    <n v="0"/>
    <n v="1"/>
    <n v="0"/>
    <n v="1"/>
    <n v="-1"/>
    <n v="3"/>
    <n v="1"/>
    <n v="1"/>
    <n v="0"/>
    <n v="0"/>
    <n v="1"/>
    <n v="0"/>
    <n v="1"/>
  </r>
  <r>
    <n v="16"/>
    <x v="13"/>
    <n v="1"/>
    <x v="16"/>
    <n v="1"/>
    <n v="1"/>
    <n v="1"/>
    <n v="0"/>
    <n v="1"/>
    <n v="0"/>
    <n v="1"/>
    <n v="1"/>
    <n v="0"/>
    <n v="1"/>
    <n v="1"/>
    <n v="0"/>
    <n v="1"/>
    <n v="0"/>
    <n v="1"/>
    <n v="1"/>
    <n v="0"/>
  </r>
  <r>
    <n v="16"/>
    <x v="14"/>
    <n v="1"/>
    <x v="17"/>
    <n v="0"/>
    <n v="3"/>
    <n v="1"/>
    <n v="1"/>
    <n v="0"/>
    <n v="0"/>
    <n v="1"/>
    <n v="0"/>
    <n v="1"/>
    <n v="0"/>
    <n v="1"/>
    <n v="0"/>
    <n v="0"/>
    <n v="1"/>
    <n v="0"/>
    <n v="1"/>
    <n v="-1"/>
  </r>
  <r>
    <n v="16"/>
    <x v="17"/>
    <n v="0"/>
    <x v="10"/>
    <n v="1"/>
    <n v="0"/>
    <n v="1"/>
    <n v="0"/>
    <n v="0"/>
    <n v="1"/>
    <n v="0"/>
    <n v="1"/>
    <n v="-1"/>
    <n v="3"/>
    <n v="1"/>
    <n v="1"/>
    <n v="0"/>
    <n v="0"/>
    <n v="1"/>
    <n v="0"/>
    <n v="1"/>
  </r>
  <r>
    <n v="16"/>
    <x v="18"/>
    <n v="6"/>
    <x v="5"/>
    <n v="1"/>
    <n v="3"/>
    <n v="1"/>
    <n v="1"/>
    <n v="0"/>
    <n v="0"/>
    <n v="6"/>
    <n v="1"/>
    <n v="5"/>
    <n v="0"/>
    <n v="1"/>
    <n v="0"/>
    <n v="0"/>
    <n v="1"/>
    <n v="1"/>
    <n v="6"/>
    <n v="-5"/>
  </r>
  <r>
    <n v="16"/>
    <x v="10"/>
    <n v="3"/>
    <x v="11"/>
    <n v="1"/>
    <n v="3"/>
    <n v="1"/>
    <n v="1"/>
    <n v="0"/>
    <n v="0"/>
    <n v="3"/>
    <n v="1"/>
    <n v="2"/>
    <n v="0"/>
    <n v="1"/>
    <n v="0"/>
    <n v="0"/>
    <n v="1"/>
    <n v="1"/>
    <n v="3"/>
    <n v="-2"/>
  </r>
  <r>
    <n v="17"/>
    <x v="0"/>
    <n v="1"/>
    <x v="3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7"/>
    <x v="1"/>
    <n v="4"/>
    <x v="7"/>
    <n v="0"/>
    <n v="3"/>
    <n v="1"/>
    <n v="1"/>
    <n v="0"/>
    <n v="0"/>
    <n v="4"/>
    <n v="0"/>
    <n v="4"/>
    <n v="0"/>
    <n v="1"/>
    <n v="0"/>
    <n v="0"/>
    <n v="1"/>
    <n v="0"/>
    <n v="4"/>
    <n v="-4"/>
  </r>
  <r>
    <n v="17"/>
    <x v="9"/>
    <n v="1"/>
    <x v="6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7"/>
    <x v="8"/>
    <n v="1"/>
    <x v="19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7"/>
    <x v="6"/>
    <n v="1"/>
    <x v="2"/>
    <n v="2"/>
    <n v="0"/>
    <n v="1"/>
    <n v="0"/>
    <n v="0"/>
    <n v="1"/>
    <n v="1"/>
    <n v="2"/>
    <n v="-1"/>
    <n v="3"/>
    <n v="1"/>
    <n v="1"/>
    <n v="0"/>
    <n v="0"/>
    <n v="2"/>
    <n v="1"/>
    <n v="1"/>
  </r>
  <r>
    <n v="17"/>
    <x v="2"/>
    <n v="4"/>
    <x v="8"/>
    <n v="0"/>
    <n v="3"/>
    <n v="1"/>
    <n v="1"/>
    <n v="0"/>
    <n v="0"/>
    <n v="4"/>
    <n v="0"/>
    <n v="4"/>
    <n v="0"/>
    <n v="1"/>
    <n v="0"/>
    <n v="0"/>
    <n v="1"/>
    <n v="0"/>
    <n v="4"/>
    <n v="-4"/>
  </r>
  <r>
    <n v="17"/>
    <x v="7"/>
    <n v="2"/>
    <x v="0"/>
    <n v="0"/>
    <n v="3"/>
    <n v="1"/>
    <n v="1"/>
    <n v="0"/>
    <n v="0"/>
    <n v="2"/>
    <n v="0"/>
    <n v="2"/>
    <n v="0"/>
    <n v="1"/>
    <n v="0"/>
    <n v="0"/>
    <n v="1"/>
    <n v="0"/>
    <n v="2"/>
    <n v="-2"/>
  </r>
  <r>
    <n v="17"/>
    <x v="3"/>
    <n v="0"/>
    <x v="4"/>
    <n v="3"/>
    <n v="0"/>
    <n v="1"/>
    <n v="0"/>
    <n v="0"/>
    <n v="1"/>
    <n v="0"/>
    <n v="3"/>
    <n v="-3"/>
    <n v="3"/>
    <n v="1"/>
    <n v="1"/>
    <n v="0"/>
    <n v="0"/>
    <n v="3"/>
    <n v="0"/>
    <n v="3"/>
  </r>
  <r>
    <n v="17"/>
    <x v="4"/>
    <n v="1"/>
    <x v="1"/>
    <n v="3"/>
    <n v="0"/>
    <n v="1"/>
    <n v="0"/>
    <n v="0"/>
    <n v="1"/>
    <n v="1"/>
    <n v="3"/>
    <n v="-2"/>
    <n v="3"/>
    <n v="1"/>
    <n v="1"/>
    <n v="0"/>
    <n v="0"/>
    <n v="3"/>
    <n v="1"/>
    <n v="2"/>
  </r>
  <r>
    <n v="17"/>
    <x v="19"/>
    <n v="2"/>
    <x v="9"/>
    <n v="1"/>
    <n v="3"/>
    <n v="1"/>
    <n v="1"/>
    <n v="0"/>
    <n v="0"/>
    <n v="2"/>
    <n v="1"/>
    <n v="1"/>
    <n v="0"/>
    <n v="1"/>
    <n v="0"/>
    <n v="0"/>
    <n v="1"/>
    <n v="1"/>
    <n v="2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25" firstHeaderRow="1" firstDataRow="2" firstDataCol="1"/>
  <pivotFields count="21">
    <pivotField showAll="0"/>
    <pivotField axis="axisRow" showAll="0">
      <items count="21">
        <item x="19"/>
        <item x="3"/>
        <item x="11"/>
        <item x="17"/>
        <item x="5"/>
        <item x="13"/>
        <item x="8"/>
        <item x="0"/>
        <item x="1"/>
        <item x="7"/>
        <item x="16"/>
        <item x="6"/>
        <item x="9"/>
        <item x="14"/>
        <item x="12"/>
        <item x="4"/>
        <item x="2"/>
        <item x="10"/>
        <item x="18"/>
        <item x="1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tsTime1" fld="5" baseField="0" baseItem="0"/>
    <dataField name="Sum of NJT1" fld="6" baseField="0" baseItem="0"/>
    <dataField name="Sum of NVT1" fld="7" baseField="0" baseItem="0"/>
    <dataField name="Sum of NE1" fld="8" baseField="0" baseItem="0"/>
    <dataField name="Sum of ND1" fld="9" baseField="0" baseItem="0"/>
    <dataField name="Sum of GP1" fld="10" baseField="0" baseItem="0"/>
    <dataField name="Sum of GC1" fld="1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25" firstHeaderRow="1" firstDataRow="2" firstDataCol="1"/>
  <pivotFields count="21">
    <pivotField showAll="0"/>
    <pivotField showAll="0"/>
    <pivotField showAll="0"/>
    <pivotField axis="axisRow" showAll="0">
      <items count="21">
        <item x="5"/>
        <item x="14"/>
        <item x="4"/>
        <item x="1"/>
        <item x="19"/>
        <item x="6"/>
        <item x="17"/>
        <item x="15"/>
        <item x="18"/>
        <item x="10"/>
        <item x="3"/>
        <item x="11"/>
        <item x="12"/>
        <item x="2"/>
        <item x="7"/>
        <item x="13"/>
        <item x="16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tsTime2" fld="13" baseField="0" baseItem="0"/>
    <dataField name="Sum of NJT2" fld="14" baseField="0" baseItem="0"/>
    <dataField name="Sum of NVT2" fld="15" baseField="0" baseItem="0"/>
    <dataField name="Sum of NE2" fld="16" baseField="0" baseItem="0"/>
    <dataField name="Sum of ND2" fld="17" baseField="0" baseItem="0"/>
    <dataField name="Sum of GP2" fld="18" baseField="0" baseItem="0"/>
    <dataField name="Sum of GC2" fld="19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growShrinkType="overwriteClear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U71" headerRowDxfId="19">
  <autoFilter ref="A1:U71">
    <filterColumn colId="3">
      <filters>
        <filter val="Sport"/>
      </filters>
    </filterColumn>
  </autoFilter>
  <tableColumns count="21">
    <tableColumn id="1" name="Rodada" totalsRowLabel="Total" dataDxfId="38" totalsRowDxfId="0"/>
    <tableColumn id="2" name="Time1"/>
    <tableColumn id="3" name="R1" dataDxfId="37" totalsRowDxfId="1"/>
    <tableColumn id="4" name="Time2"/>
    <tableColumn id="5" name="R2" dataDxfId="36" totalsRowDxfId="2"/>
    <tableColumn id="6" name="PtsTime1" totalsRowFunction="sum" dataDxfId="35" totalsRowDxfId="3">
      <calculatedColumnFormula>IF(C2&gt;E2,2,(IF(C2&lt;E2,0,(IF(C2=E2,1)))))</calculatedColumnFormula>
    </tableColumn>
    <tableColumn id="7" name="NJT1" dataDxfId="34" totalsRowDxfId="4"/>
    <tableColumn id="8" name="NVT1" dataDxfId="33" totalsRowDxfId="5">
      <calculatedColumnFormula>IF(C2&gt;E2,1,(IF(C2&lt;E2,0,(IF(C2=E2,0)))))</calculatedColumnFormula>
    </tableColumn>
    <tableColumn id="9" name="NE1" dataDxfId="32" totalsRowDxfId="6">
      <calculatedColumnFormula>IF(C2&gt;E2,0,(IF(C2&lt;E2,0,(IF(C2=E2,1)))))</calculatedColumnFormula>
    </tableColumn>
    <tableColumn id="10" name="ND1" dataDxfId="31" totalsRowDxfId="7">
      <calculatedColumnFormula>IF(C2&gt;E2,0,(IF(C2&lt;E2,1,(IF(C2=E2,0)))))</calculatedColumnFormula>
    </tableColumn>
    <tableColumn id="11" name="GP1" dataDxfId="30" totalsRowDxfId="8">
      <calculatedColumnFormula>C2</calculatedColumnFormula>
    </tableColumn>
    <tableColumn id="12" name="GC1" dataDxfId="29" totalsRowDxfId="9">
      <calculatedColumnFormula>E2</calculatedColumnFormula>
    </tableColumn>
    <tableColumn id="13" name="SG1" dataDxfId="28" totalsRowDxfId="10">
      <calculatedColumnFormula>K2-L2</calculatedColumnFormula>
    </tableColumn>
    <tableColumn id="14" name="PtsTime2" totalsRowFunction="sum" dataDxfId="27" totalsRowDxfId="11">
      <calculatedColumnFormula>IF(C2&lt;E2,2,(IF(C2&gt;E2,0,(IF(C2=E2,1)))))</calculatedColumnFormula>
    </tableColumn>
    <tableColumn id="15" name="NJT2" dataDxfId="26" totalsRowDxfId="12"/>
    <tableColumn id="16" name="NVT2" dataDxfId="25" totalsRowDxfId="13">
      <calculatedColumnFormula>IF(C2&lt;E2,1,(IF(C2&gt;E2,0,(IF(C2=E2,0)))))</calculatedColumnFormula>
    </tableColumn>
    <tableColumn id="17" name="NE2" dataDxfId="24" totalsRowDxfId="14">
      <calculatedColumnFormula>IF(C2&lt;E2,0,(IF(C2&gt;E2,0,(IF(C2=E2,1)))))</calculatedColumnFormula>
    </tableColumn>
    <tableColumn id="18" name="ND2" dataDxfId="23" totalsRowDxfId="15">
      <calculatedColumnFormula>IF(C2&lt;E2,0,(IF(C2&gt;E2,1,(IF(C2=E2,0)))))</calculatedColumnFormula>
    </tableColumn>
    <tableColumn id="19" name="GP2" dataDxfId="22" totalsRowDxfId="16">
      <calculatedColumnFormula>E2</calculatedColumnFormula>
    </tableColumn>
    <tableColumn id="20" name="GC2" dataDxfId="21" totalsRowDxfId="17">
      <calculatedColumnFormula>C2</calculatedColumnFormula>
    </tableColumn>
    <tableColumn id="21" name="SG2" totalsRowFunction="sum" dataDxfId="20" totalsRowDxfId="18">
      <calculatedColumnFormula>S2-T2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61.140625" bestFit="1" customWidth="1"/>
    <col min="2" max="2" width="12.7109375" bestFit="1" customWidth="1"/>
    <col min="3" max="9" width="10.140625" style="1" customWidth="1"/>
    <col min="10" max="10" width="10.28515625" style="1" customWidth="1"/>
  </cols>
  <sheetData>
    <row r="1" spans="1:10">
      <c r="A1" t="s">
        <v>0</v>
      </c>
    </row>
    <row r="2" spans="1:10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>
        <v>1</v>
      </c>
      <c r="B3" t="s">
        <v>10</v>
      </c>
      <c r="C3" s="1">
        <v>19</v>
      </c>
      <c r="D3" s="1">
        <v>8</v>
      </c>
      <c r="E3" s="1">
        <v>6</v>
      </c>
      <c r="F3" s="1">
        <v>1</v>
      </c>
      <c r="G3" s="1">
        <v>1</v>
      </c>
      <c r="H3" s="1">
        <v>18</v>
      </c>
      <c r="I3" s="1">
        <v>8</v>
      </c>
      <c r="J3" s="1">
        <v>10</v>
      </c>
    </row>
    <row r="4" spans="1:10">
      <c r="A4">
        <v>2</v>
      </c>
      <c r="B4" t="s">
        <v>11</v>
      </c>
      <c r="C4" s="1">
        <v>17</v>
      </c>
      <c r="D4" s="1">
        <v>8</v>
      </c>
      <c r="E4" s="1">
        <v>5</v>
      </c>
      <c r="F4" s="1">
        <v>2</v>
      </c>
      <c r="G4" s="1">
        <v>1</v>
      </c>
      <c r="H4" s="1">
        <v>13</v>
      </c>
      <c r="I4" s="1">
        <v>4</v>
      </c>
      <c r="J4" s="1">
        <v>9</v>
      </c>
    </row>
    <row r="5" spans="1:10">
      <c r="A5">
        <v>3</v>
      </c>
      <c r="B5" t="s">
        <v>12</v>
      </c>
      <c r="C5" s="1">
        <v>17</v>
      </c>
      <c r="D5" s="1">
        <v>8</v>
      </c>
      <c r="E5" s="1">
        <v>5</v>
      </c>
      <c r="F5" s="1">
        <v>2</v>
      </c>
      <c r="G5" s="1">
        <v>1</v>
      </c>
      <c r="H5" s="1">
        <v>15</v>
      </c>
      <c r="I5" s="1">
        <v>7</v>
      </c>
      <c r="J5" s="1">
        <v>8</v>
      </c>
    </row>
    <row r="6" spans="1:10">
      <c r="A6">
        <v>4</v>
      </c>
      <c r="B6" t="s">
        <v>13</v>
      </c>
      <c r="C6" s="1">
        <v>16</v>
      </c>
      <c r="D6" s="1">
        <v>8</v>
      </c>
      <c r="E6" s="1">
        <v>5</v>
      </c>
      <c r="F6" s="1">
        <v>1</v>
      </c>
      <c r="G6" s="1">
        <v>2</v>
      </c>
      <c r="H6" s="1">
        <v>13</v>
      </c>
      <c r="I6" s="1">
        <v>8</v>
      </c>
      <c r="J6" s="1">
        <v>5</v>
      </c>
    </row>
    <row r="7" spans="1:10">
      <c r="A7">
        <v>5</v>
      </c>
      <c r="B7" t="s">
        <v>14</v>
      </c>
      <c r="C7" s="1">
        <v>14</v>
      </c>
      <c r="D7" s="1">
        <v>8</v>
      </c>
      <c r="E7" s="1">
        <v>4</v>
      </c>
      <c r="F7" s="1">
        <v>2</v>
      </c>
      <c r="G7" s="1">
        <v>2</v>
      </c>
      <c r="H7" s="1">
        <v>10</v>
      </c>
      <c r="I7" s="1">
        <v>5</v>
      </c>
      <c r="J7" s="1">
        <v>5</v>
      </c>
    </row>
    <row r="8" spans="1:10">
      <c r="A8">
        <v>6</v>
      </c>
      <c r="B8" t="s">
        <v>15</v>
      </c>
      <c r="C8" s="1">
        <v>14</v>
      </c>
      <c r="D8" s="1">
        <v>8</v>
      </c>
      <c r="E8" s="1">
        <v>4</v>
      </c>
      <c r="F8" s="1">
        <v>2</v>
      </c>
      <c r="G8" s="1">
        <v>2</v>
      </c>
      <c r="H8" s="1">
        <v>10</v>
      </c>
      <c r="I8" s="1">
        <v>7</v>
      </c>
      <c r="J8" s="1">
        <v>3</v>
      </c>
    </row>
    <row r="9" spans="1:10">
      <c r="A9">
        <v>7</v>
      </c>
      <c r="B9" t="s">
        <v>16</v>
      </c>
      <c r="C9" s="1">
        <v>13</v>
      </c>
      <c r="D9" s="1">
        <v>8</v>
      </c>
      <c r="E9" s="1">
        <v>3</v>
      </c>
      <c r="F9" s="1">
        <v>4</v>
      </c>
      <c r="G9" s="1">
        <v>1</v>
      </c>
      <c r="H9" s="1">
        <v>13</v>
      </c>
      <c r="I9" s="1">
        <v>7</v>
      </c>
      <c r="J9" s="1">
        <v>6</v>
      </c>
    </row>
    <row r="10" spans="1:10">
      <c r="A10">
        <v>8</v>
      </c>
      <c r="B10" t="s">
        <v>17</v>
      </c>
      <c r="C10" s="1">
        <v>12</v>
      </c>
      <c r="D10" s="1">
        <v>8</v>
      </c>
      <c r="E10" s="1">
        <v>3</v>
      </c>
      <c r="F10" s="1">
        <v>3</v>
      </c>
      <c r="G10" s="1">
        <v>2</v>
      </c>
      <c r="H10" s="1">
        <v>12</v>
      </c>
      <c r="I10" s="1">
        <v>12</v>
      </c>
      <c r="J10" s="1">
        <v>0</v>
      </c>
    </row>
    <row r="11" spans="1:10">
      <c r="A11">
        <v>9</v>
      </c>
      <c r="B11" t="s">
        <v>18</v>
      </c>
      <c r="C11" s="1">
        <v>11</v>
      </c>
      <c r="D11" s="1">
        <v>8</v>
      </c>
      <c r="E11" s="1">
        <v>3</v>
      </c>
      <c r="F11" s="1">
        <v>2</v>
      </c>
      <c r="G11" s="1">
        <v>3</v>
      </c>
      <c r="H11" s="1">
        <v>11</v>
      </c>
      <c r="I11" s="1">
        <v>10</v>
      </c>
      <c r="J11" s="1">
        <v>1</v>
      </c>
    </row>
    <row r="12" spans="1:10">
      <c r="A12">
        <v>10</v>
      </c>
      <c r="B12" t="s">
        <v>19</v>
      </c>
      <c r="C12" s="1">
        <v>10</v>
      </c>
      <c r="D12" s="1">
        <v>8</v>
      </c>
      <c r="E12" s="1">
        <v>2</v>
      </c>
      <c r="F12" s="1">
        <v>4</v>
      </c>
      <c r="G12" s="1">
        <v>2</v>
      </c>
      <c r="H12" s="1">
        <v>9</v>
      </c>
      <c r="I12" s="1">
        <v>8</v>
      </c>
      <c r="J12" s="1">
        <v>1</v>
      </c>
    </row>
    <row r="13" spans="1:10">
      <c r="A13">
        <v>11</v>
      </c>
      <c r="B13" t="s">
        <v>20</v>
      </c>
      <c r="C13" s="1">
        <v>10</v>
      </c>
      <c r="D13" s="1">
        <v>8</v>
      </c>
      <c r="E13" s="1">
        <v>2</v>
      </c>
      <c r="F13" s="1">
        <v>4</v>
      </c>
      <c r="G13" s="1">
        <v>2</v>
      </c>
      <c r="H13" s="1">
        <v>11</v>
      </c>
      <c r="I13" s="1">
        <v>12</v>
      </c>
      <c r="J13" s="1">
        <v>-1</v>
      </c>
    </row>
    <row r="14" spans="1:10">
      <c r="A14">
        <v>12</v>
      </c>
      <c r="B14" t="s">
        <v>21</v>
      </c>
      <c r="C14" s="1">
        <v>9</v>
      </c>
      <c r="D14" s="1">
        <v>8</v>
      </c>
      <c r="E14" s="1">
        <v>2</v>
      </c>
      <c r="F14" s="1">
        <v>3</v>
      </c>
      <c r="G14" s="1">
        <v>3</v>
      </c>
      <c r="H14" s="1">
        <v>9</v>
      </c>
      <c r="I14" s="1">
        <v>8</v>
      </c>
      <c r="J14" s="1">
        <v>1</v>
      </c>
    </row>
    <row r="15" spans="1:10">
      <c r="A15">
        <v>13</v>
      </c>
      <c r="B15" t="s">
        <v>22</v>
      </c>
      <c r="C15" s="1">
        <v>9</v>
      </c>
      <c r="D15" s="1">
        <v>8</v>
      </c>
      <c r="E15" s="1">
        <v>2</v>
      </c>
      <c r="F15" s="1">
        <v>3</v>
      </c>
      <c r="G15" s="1">
        <v>3</v>
      </c>
      <c r="H15" s="1">
        <v>11</v>
      </c>
      <c r="I15" s="1">
        <v>20</v>
      </c>
      <c r="J15" s="1">
        <v>-9</v>
      </c>
    </row>
    <row r="16" spans="1:10">
      <c r="A16">
        <v>14</v>
      </c>
      <c r="B16" t="s">
        <v>23</v>
      </c>
      <c r="C16" s="1">
        <v>8</v>
      </c>
      <c r="D16" s="1">
        <v>8</v>
      </c>
      <c r="E16" s="1">
        <v>2</v>
      </c>
      <c r="F16" s="1">
        <v>2</v>
      </c>
      <c r="G16" s="1">
        <v>4</v>
      </c>
      <c r="H16" s="1">
        <v>9</v>
      </c>
      <c r="I16" s="1">
        <v>12</v>
      </c>
      <c r="J16" s="1">
        <v>-3</v>
      </c>
    </row>
    <row r="17" spans="1:10">
      <c r="A17">
        <v>15</v>
      </c>
      <c r="B17" t="s">
        <v>24</v>
      </c>
      <c r="C17" s="1">
        <v>8</v>
      </c>
      <c r="D17" s="1">
        <v>8</v>
      </c>
      <c r="E17" s="1">
        <v>2</v>
      </c>
      <c r="F17" s="1">
        <v>2</v>
      </c>
      <c r="G17" s="1">
        <v>4</v>
      </c>
      <c r="H17" s="1">
        <v>7</v>
      </c>
      <c r="I17" s="1">
        <v>10</v>
      </c>
      <c r="J17" s="1">
        <v>-3</v>
      </c>
    </row>
    <row r="18" spans="1:10">
      <c r="A18">
        <v>16</v>
      </c>
      <c r="B18" t="s">
        <v>25</v>
      </c>
      <c r="C18" s="1">
        <v>8</v>
      </c>
      <c r="D18" s="1">
        <v>8</v>
      </c>
      <c r="E18" s="1">
        <v>2</v>
      </c>
      <c r="F18" s="1">
        <v>2</v>
      </c>
      <c r="G18" s="1">
        <v>4</v>
      </c>
      <c r="H18" s="1">
        <v>6</v>
      </c>
      <c r="I18" s="1">
        <v>9</v>
      </c>
      <c r="J18" s="1">
        <v>-3</v>
      </c>
    </row>
    <row r="19" spans="1:10">
      <c r="A19">
        <v>17</v>
      </c>
      <c r="B19" t="s">
        <v>26</v>
      </c>
      <c r="C19" s="1">
        <v>6</v>
      </c>
      <c r="D19" s="1">
        <v>8</v>
      </c>
      <c r="E19" s="1">
        <v>1</v>
      </c>
      <c r="F19" s="1">
        <v>3</v>
      </c>
      <c r="G19" s="1">
        <v>4</v>
      </c>
      <c r="H19" s="1">
        <v>6</v>
      </c>
      <c r="I19" s="1">
        <v>13</v>
      </c>
      <c r="J19" s="1">
        <v>-7</v>
      </c>
    </row>
    <row r="20" spans="1:10">
      <c r="A20">
        <v>18</v>
      </c>
      <c r="B20" t="s">
        <v>27</v>
      </c>
      <c r="C20" s="1">
        <v>6</v>
      </c>
      <c r="D20" s="1">
        <v>8</v>
      </c>
      <c r="E20" s="1">
        <v>1</v>
      </c>
      <c r="F20" s="1">
        <v>3</v>
      </c>
      <c r="G20" s="1">
        <v>4</v>
      </c>
      <c r="H20" s="1">
        <v>7</v>
      </c>
      <c r="I20" s="1">
        <v>15</v>
      </c>
      <c r="J20" s="1">
        <v>-8</v>
      </c>
    </row>
    <row r="21" spans="1:10">
      <c r="A21">
        <v>19</v>
      </c>
      <c r="B21" t="s">
        <v>28</v>
      </c>
      <c r="C21" s="1">
        <v>5</v>
      </c>
      <c r="D21" s="1">
        <v>8</v>
      </c>
      <c r="E21" s="1">
        <v>1</v>
      </c>
      <c r="F21" s="1">
        <v>2</v>
      </c>
      <c r="G21" s="1">
        <v>5</v>
      </c>
      <c r="H21" s="1">
        <v>8</v>
      </c>
      <c r="I21" s="1">
        <v>17</v>
      </c>
      <c r="J21" s="1">
        <v>-9</v>
      </c>
    </row>
    <row r="22" spans="1:10">
      <c r="A22">
        <v>20</v>
      </c>
      <c r="B22" t="s">
        <v>29</v>
      </c>
      <c r="C22" s="1">
        <v>3</v>
      </c>
      <c r="D22" s="1">
        <v>8</v>
      </c>
      <c r="E22" s="1">
        <v>0</v>
      </c>
      <c r="F22" s="1">
        <v>3</v>
      </c>
      <c r="G22" s="1">
        <v>5</v>
      </c>
      <c r="H22" s="1">
        <v>4</v>
      </c>
      <c r="I22" s="1">
        <v>10</v>
      </c>
      <c r="J22" s="1">
        <v>-6</v>
      </c>
    </row>
    <row r="23" spans="1:10">
      <c r="A23" t="s">
        <v>30</v>
      </c>
    </row>
    <row r="24" spans="1:10">
      <c r="A24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1"/>
    </sheetView>
  </sheetViews>
  <sheetFormatPr defaultRowHeight="15"/>
  <cols>
    <col min="2" max="2" width="20.85546875" customWidth="1"/>
    <col min="3" max="10" width="9.140625" style="1"/>
    <col min="12" max="13" width="9.140625" style="1"/>
    <col min="14" max="14" width="2" bestFit="1" customWidth="1"/>
    <col min="15" max="15" width="9.140625" style="1"/>
  </cols>
  <sheetData>
    <row r="1" spans="1:16">
      <c r="A1" s="9" t="s">
        <v>1</v>
      </c>
      <c r="B1" s="9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ht="20.100000000000001" customHeight="1">
      <c r="A2" s="3">
        <v>1</v>
      </c>
      <c r="B2" s="7" t="s">
        <v>10</v>
      </c>
      <c r="C2" s="7">
        <v>23</v>
      </c>
      <c r="D2" s="8">
        <v>10</v>
      </c>
      <c r="E2" s="8">
        <v>7</v>
      </c>
      <c r="F2" s="8">
        <v>2</v>
      </c>
      <c r="G2" s="8">
        <v>1</v>
      </c>
      <c r="H2" s="8">
        <v>22</v>
      </c>
      <c r="I2" s="8">
        <v>9</v>
      </c>
      <c r="J2" s="8">
        <f t="shared" ref="J2:J21" si="0">H2-I2</f>
        <v>13</v>
      </c>
    </row>
    <row r="3" spans="1:16" ht="20.100000000000001" customHeight="1">
      <c r="A3" s="3">
        <v>2</v>
      </c>
      <c r="B3" s="7" t="s">
        <v>14</v>
      </c>
      <c r="C3" s="7">
        <v>20</v>
      </c>
      <c r="D3" s="8">
        <v>10</v>
      </c>
      <c r="E3" s="8">
        <v>6</v>
      </c>
      <c r="F3" s="8">
        <v>2</v>
      </c>
      <c r="G3" s="8">
        <v>2</v>
      </c>
      <c r="H3" s="8">
        <v>17</v>
      </c>
      <c r="I3" s="8">
        <v>8</v>
      </c>
      <c r="J3" s="8">
        <f t="shared" si="0"/>
        <v>9</v>
      </c>
      <c r="L3" s="1" t="s">
        <v>32</v>
      </c>
      <c r="M3" s="1">
        <v>1</v>
      </c>
      <c r="N3" t="s">
        <v>33</v>
      </c>
      <c r="O3" s="1">
        <v>1</v>
      </c>
      <c r="P3" s="1" t="s">
        <v>34</v>
      </c>
    </row>
    <row r="4" spans="1:16" ht="20.100000000000001" customHeight="1">
      <c r="A4" s="3">
        <v>3</v>
      </c>
      <c r="B4" s="7" t="s">
        <v>11</v>
      </c>
      <c r="C4" s="7">
        <v>18</v>
      </c>
      <c r="D4" s="8">
        <v>10</v>
      </c>
      <c r="E4" s="8">
        <v>5</v>
      </c>
      <c r="F4" s="8">
        <v>3</v>
      </c>
      <c r="G4" s="8">
        <v>2</v>
      </c>
      <c r="H4" s="8">
        <v>14</v>
      </c>
      <c r="I4" s="8">
        <v>7</v>
      </c>
      <c r="J4" s="8">
        <f t="shared" si="0"/>
        <v>7</v>
      </c>
    </row>
    <row r="5" spans="1:16" ht="20.100000000000001" customHeight="1">
      <c r="A5" s="3">
        <v>4</v>
      </c>
      <c r="B5" s="7" t="s">
        <v>12</v>
      </c>
      <c r="C5" s="7">
        <v>18</v>
      </c>
      <c r="D5" s="8">
        <v>10</v>
      </c>
      <c r="E5" s="8">
        <v>5</v>
      </c>
      <c r="F5" s="8">
        <v>3</v>
      </c>
      <c r="G5" s="8">
        <v>2</v>
      </c>
      <c r="H5" s="8">
        <v>17</v>
      </c>
      <c r="I5" s="8">
        <v>10</v>
      </c>
      <c r="J5" s="8">
        <f t="shared" si="0"/>
        <v>7</v>
      </c>
    </row>
    <row r="6" spans="1:16" ht="20.100000000000001" customHeight="1">
      <c r="A6" s="4">
        <v>5</v>
      </c>
      <c r="B6" s="7" t="s">
        <v>13</v>
      </c>
      <c r="C6" s="7">
        <v>18</v>
      </c>
      <c r="D6" s="8">
        <v>10</v>
      </c>
      <c r="E6" s="8">
        <v>5</v>
      </c>
      <c r="F6" s="8">
        <v>3</v>
      </c>
      <c r="G6" s="8">
        <v>2</v>
      </c>
      <c r="H6" s="8">
        <v>15</v>
      </c>
      <c r="I6" s="8">
        <v>10</v>
      </c>
      <c r="J6" s="8">
        <f t="shared" si="0"/>
        <v>5</v>
      </c>
    </row>
    <row r="7" spans="1:16" ht="20.100000000000001" customHeight="1">
      <c r="A7" s="4">
        <v>6</v>
      </c>
      <c r="B7" s="7" t="s">
        <v>15</v>
      </c>
      <c r="C7" s="7">
        <v>17</v>
      </c>
      <c r="D7" s="8">
        <v>10</v>
      </c>
      <c r="E7" s="8">
        <v>5</v>
      </c>
      <c r="F7" s="8">
        <v>2</v>
      </c>
      <c r="G7" s="8">
        <v>3</v>
      </c>
      <c r="H7" s="8">
        <v>12</v>
      </c>
      <c r="I7" s="8">
        <v>11</v>
      </c>
      <c r="J7" s="8">
        <f t="shared" si="0"/>
        <v>1</v>
      </c>
    </row>
    <row r="8" spans="1:16" ht="20.100000000000001" customHeight="1">
      <c r="A8" s="4">
        <v>7</v>
      </c>
      <c r="B8" s="7" t="s">
        <v>18</v>
      </c>
      <c r="C8" s="7">
        <v>14</v>
      </c>
      <c r="D8" s="8">
        <v>10</v>
      </c>
      <c r="E8" s="8">
        <v>4</v>
      </c>
      <c r="F8" s="8">
        <v>2</v>
      </c>
      <c r="G8" s="8">
        <v>4</v>
      </c>
      <c r="H8" s="8">
        <v>16</v>
      </c>
      <c r="I8" s="8">
        <v>12</v>
      </c>
      <c r="J8" s="8">
        <f t="shared" si="0"/>
        <v>4</v>
      </c>
    </row>
    <row r="9" spans="1:16" ht="20.100000000000001" customHeight="1">
      <c r="A9" s="4">
        <v>8</v>
      </c>
      <c r="B9" s="7" t="s">
        <v>23</v>
      </c>
      <c r="C9" s="7">
        <v>14</v>
      </c>
      <c r="D9" s="8">
        <v>10</v>
      </c>
      <c r="E9" s="8">
        <v>4</v>
      </c>
      <c r="F9" s="8">
        <v>2</v>
      </c>
      <c r="G9" s="8">
        <v>4</v>
      </c>
      <c r="H9" s="8">
        <v>13</v>
      </c>
      <c r="I9" s="8">
        <v>12</v>
      </c>
      <c r="J9" s="8">
        <f t="shared" si="0"/>
        <v>1</v>
      </c>
    </row>
    <row r="10" spans="1:16" ht="20.100000000000001" customHeight="1">
      <c r="A10" s="4">
        <v>9</v>
      </c>
      <c r="B10" s="7" t="s">
        <v>16</v>
      </c>
      <c r="C10" s="7">
        <v>14</v>
      </c>
      <c r="D10" s="8">
        <v>10</v>
      </c>
      <c r="E10" s="8">
        <v>3</v>
      </c>
      <c r="F10" s="8">
        <v>5</v>
      </c>
      <c r="G10" s="8">
        <v>2</v>
      </c>
      <c r="H10" s="8">
        <v>15</v>
      </c>
      <c r="I10" s="8">
        <v>9</v>
      </c>
      <c r="J10" s="8">
        <f t="shared" si="0"/>
        <v>6</v>
      </c>
    </row>
    <row r="11" spans="1:16" ht="20.100000000000001" customHeight="1">
      <c r="A11" s="4">
        <v>10</v>
      </c>
      <c r="B11" s="7" t="s">
        <v>19</v>
      </c>
      <c r="C11" s="7">
        <v>13</v>
      </c>
      <c r="D11" s="8">
        <v>10</v>
      </c>
      <c r="E11" s="8">
        <v>3</v>
      </c>
      <c r="F11" s="8">
        <v>4</v>
      </c>
      <c r="G11" s="8">
        <v>3</v>
      </c>
      <c r="H11" s="8">
        <v>13</v>
      </c>
      <c r="I11" s="8">
        <v>11</v>
      </c>
      <c r="J11" s="8">
        <f t="shared" si="0"/>
        <v>2</v>
      </c>
    </row>
    <row r="12" spans="1:16" ht="20.100000000000001" customHeight="1">
      <c r="A12" s="4">
        <v>11</v>
      </c>
      <c r="B12" s="7" t="s">
        <v>22</v>
      </c>
      <c r="C12" s="7">
        <v>13</v>
      </c>
      <c r="D12" s="8">
        <v>10</v>
      </c>
      <c r="E12" s="8">
        <v>3</v>
      </c>
      <c r="F12" s="8">
        <v>4</v>
      </c>
      <c r="G12" s="8">
        <v>3</v>
      </c>
      <c r="H12" s="8">
        <v>14</v>
      </c>
      <c r="I12" s="8">
        <v>22</v>
      </c>
      <c r="J12" s="8">
        <f t="shared" si="0"/>
        <v>-8</v>
      </c>
    </row>
    <row r="13" spans="1:16" ht="20.100000000000001" customHeight="1">
      <c r="A13" s="4">
        <v>12</v>
      </c>
      <c r="B13" s="7" t="s">
        <v>21</v>
      </c>
      <c r="C13" s="7">
        <v>12</v>
      </c>
      <c r="D13" s="8">
        <v>10</v>
      </c>
      <c r="E13" s="8">
        <v>3</v>
      </c>
      <c r="F13" s="8">
        <v>3</v>
      </c>
      <c r="G13" s="8">
        <v>4</v>
      </c>
      <c r="H13" s="8">
        <v>10</v>
      </c>
      <c r="I13" s="8">
        <v>11</v>
      </c>
      <c r="J13" s="8">
        <f t="shared" si="0"/>
        <v>-1</v>
      </c>
    </row>
    <row r="14" spans="1:16" ht="20.100000000000001" customHeight="1">
      <c r="A14" s="5">
        <v>13</v>
      </c>
      <c r="B14" s="7" t="s">
        <v>17</v>
      </c>
      <c r="C14" s="7">
        <v>12</v>
      </c>
      <c r="D14" s="8">
        <v>10</v>
      </c>
      <c r="E14" s="8">
        <v>3</v>
      </c>
      <c r="F14" s="8">
        <v>3</v>
      </c>
      <c r="G14" s="8">
        <v>4</v>
      </c>
      <c r="H14" s="8">
        <v>13</v>
      </c>
      <c r="I14" s="8">
        <v>18</v>
      </c>
      <c r="J14" s="8">
        <f t="shared" si="0"/>
        <v>-5</v>
      </c>
    </row>
    <row r="15" spans="1:16" ht="20.100000000000001" customHeight="1">
      <c r="A15" s="5">
        <v>14</v>
      </c>
      <c r="B15" s="7" t="s">
        <v>20</v>
      </c>
      <c r="C15" s="7">
        <v>12</v>
      </c>
      <c r="D15" s="8">
        <v>10</v>
      </c>
      <c r="E15" s="8">
        <v>2</v>
      </c>
      <c r="F15" s="8">
        <v>6</v>
      </c>
      <c r="G15" s="8">
        <v>2</v>
      </c>
      <c r="H15" s="8">
        <v>13</v>
      </c>
      <c r="I15" s="8">
        <v>14</v>
      </c>
      <c r="J15" s="8">
        <f t="shared" si="0"/>
        <v>-1</v>
      </c>
    </row>
    <row r="16" spans="1:16" ht="20.100000000000001" customHeight="1">
      <c r="A16" s="5">
        <v>15</v>
      </c>
      <c r="B16" s="7" t="s">
        <v>24</v>
      </c>
      <c r="C16" s="7">
        <v>11</v>
      </c>
      <c r="D16" s="8">
        <v>10</v>
      </c>
      <c r="E16" s="8">
        <v>3</v>
      </c>
      <c r="F16" s="8">
        <v>2</v>
      </c>
      <c r="G16" s="8">
        <v>5</v>
      </c>
      <c r="H16" s="8">
        <v>8</v>
      </c>
      <c r="I16" s="8">
        <v>14</v>
      </c>
      <c r="J16" s="8">
        <f t="shared" si="0"/>
        <v>-6</v>
      </c>
    </row>
    <row r="17" spans="1:10" ht="20.100000000000001" customHeight="1">
      <c r="A17" s="5">
        <v>16</v>
      </c>
      <c r="B17" s="7" t="s">
        <v>25</v>
      </c>
      <c r="C17" s="7">
        <v>11</v>
      </c>
      <c r="D17" s="8">
        <v>10</v>
      </c>
      <c r="E17" s="8">
        <v>2</v>
      </c>
      <c r="F17" s="8">
        <v>2</v>
      </c>
      <c r="G17" s="8">
        <v>6</v>
      </c>
      <c r="H17" s="8">
        <v>10</v>
      </c>
      <c r="I17" s="8">
        <v>14</v>
      </c>
      <c r="J17" s="8">
        <f t="shared" si="0"/>
        <v>-4</v>
      </c>
    </row>
    <row r="18" spans="1:10" ht="20.100000000000001" customHeight="1">
      <c r="A18" s="6">
        <v>17</v>
      </c>
      <c r="B18" s="7" t="s">
        <v>27</v>
      </c>
      <c r="C18" s="7">
        <v>9</v>
      </c>
      <c r="D18" s="8">
        <v>10</v>
      </c>
      <c r="E18" s="8">
        <v>2</v>
      </c>
      <c r="F18" s="8">
        <v>3</v>
      </c>
      <c r="G18" s="8">
        <v>5</v>
      </c>
      <c r="H18" s="8">
        <v>8</v>
      </c>
      <c r="I18" s="8">
        <v>16</v>
      </c>
      <c r="J18" s="8">
        <f t="shared" si="0"/>
        <v>-8</v>
      </c>
    </row>
    <row r="19" spans="1:10" ht="20.100000000000001" customHeight="1">
      <c r="A19" s="6">
        <v>18</v>
      </c>
      <c r="B19" s="7" t="s">
        <v>26</v>
      </c>
      <c r="C19" s="7">
        <v>7</v>
      </c>
      <c r="D19" s="8">
        <v>10</v>
      </c>
      <c r="E19" s="8">
        <v>1</v>
      </c>
      <c r="F19" s="8">
        <v>4</v>
      </c>
      <c r="G19" s="8">
        <v>5</v>
      </c>
      <c r="H19" s="8">
        <v>7</v>
      </c>
      <c r="I19" s="8">
        <v>15</v>
      </c>
      <c r="J19" s="8">
        <f t="shared" si="0"/>
        <v>-8</v>
      </c>
    </row>
    <row r="20" spans="1:10" ht="20.100000000000001" customHeight="1">
      <c r="A20" s="6">
        <v>19</v>
      </c>
      <c r="B20" s="7" t="s">
        <v>28</v>
      </c>
      <c r="C20" s="7">
        <v>7</v>
      </c>
      <c r="D20" s="8">
        <v>10</v>
      </c>
      <c r="E20" s="8">
        <v>1</v>
      </c>
      <c r="F20" s="8">
        <v>4</v>
      </c>
      <c r="G20" s="8">
        <v>5</v>
      </c>
      <c r="H20" s="8">
        <v>11</v>
      </c>
      <c r="I20" s="8">
        <v>20</v>
      </c>
      <c r="J20" s="8">
        <f t="shared" si="0"/>
        <v>-9</v>
      </c>
    </row>
    <row r="21" spans="1:10" ht="20.100000000000001" customHeight="1">
      <c r="A21" s="6">
        <v>20</v>
      </c>
      <c r="B21" s="7" t="s">
        <v>29</v>
      </c>
      <c r="C21" s="7">
        <v>6</v>
      </c>
      <c r="D21" s="8">
        <v>10</v>
      </c>
      <c r="E21" s="8">
        <v>1</v>
      </c>
      <c r="F21" s="8">
        <v>3</v>
      </c>
      <c r="G21" s="8">
        <v>6</v>
      </c>
      <c r="H21" s="8">
        <v>7</v>
      </c>
      <c r="I21" s="8">
        <v>11</v>
      </c>
      <c r="J21" s="8">
        <f t="shared" si="0"/>
        <v>-4</v>
      </c>
    </row>
  </sheetData>
  <sortState ref="B2:J21">
    <sortCondition descending="1" ref="C2:C21"/>
    <sortCondition descending="1" ref="E2:E21"/>
    <sortCondition descending="1" ref="J2:J21"/>
  </sortState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18.28515625" customWidth="1"/>
  </cols>
  <sheetData>
    <row r="1" spans="1:9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7" t="s">
        <v>10</v>
      </c>
    </row>
    <row r="3" spans="1:9">
      <c r="A3" s="7" t="s">
        <v>14</v>
      </c>
    </row>
    <row r="4" spans="1:9">
      <c r="A4" s="7" t="s">
        <v>11</v>
      </c>
    </row>
    <row r="5" spans="1:9">
      <c r="A5" s="7" t="s">
        <v>12</v>
      </c>
    </row>
    <row r="6" spans="1:9">
      <c r="A6" s="7" t="s">
        <v>13</v>
      </c>
    </row>
    <row r="7" spans="1:9">
      <c r="A7" s="7" t="s">
        <v>15</v>
      </c>
    </row>
    <row r="8" spans="1:9">
      <c r="A8" s="7" t="s">
        <v>18</v>
      </c>
    </row>
    <row r="9" spans="1:9">
      <c r="A9" s="7" t="s">
        <v>23</v>
      </c>
    </row>
    <row r="10" spans="1:9">
      <c r="A10" s="7" t="s">
        <v>16</v>
      </c>
    </row>
    <row r="11" spans="1:9">
      <c r="A11" s="7" t="s">
        <v>19</v>
      </c>
    </row>
    <row r="12" spans="1:9">
      <c r="A12" s="7" t="s">
        <v>22</v>
      </c>
    </row>
    <row r="13" spans="1:9">
      <c r="A13" s="7" t="s">
        <v>21</v>
      </c>
    </row>
    <row r="14" spans="1:9">
      <c r="A14" s="7" t="s">
        <v>17</v>
      </c>
    </row>
    <row r="15" spans="1:9">
      <c r="A15" s="7" t="s">
        <v>20</v>
      </c>
    </row>
    <row r="16" spans="1:9">
      <c r="A16" s="7" t="s">
        <v>24</v>
      </c>
    </row>
    <row r="17" spans="1:1">
      <c r="A17" s="7" t="s">
        <v>25</v>
      </c>
    </row>
    <row r="18" spans="1:1">
      <c r="A18" s="7" t="s">
        <v>27</v>
      </c>
    </row>
    <row r="19" spans="1:1">
      <c r="A19" s="7" t="s">
        <v>26</v>
      </c>
    </row>
    <row r="20" spans="1:1">
      <c r="A20" s="7" t="s">
        <v>28</v>
      </c>
    </row>
    <row r="21" spans="1:1">
      <c r="A21" s="7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3:H25"/>
  <sheetViews>
    <sheetView workbookViewId="0">
      <selection activeCell="C5" sqref="C5"/>
    </sheetView>
  </sheetViews>
  <sheetFormatPr defaultRowHeight="15"/>
  <cols>
    <col min="1" max="1" width="13.140625" bestFit="1" customWidth="1"/>
    <col min="2" max="2" width="15.85546875" bestFit="1" customWidth="1"/>
    <col min="3" max="3" width="11.7109375" bestFit="1" customWidth="1"/>
    <col min="4" max="4" width="12.28515625" bestFit="1" customWidth="1"/>
    <col min="5" max="5" width="11" bestFit="1" customWidth="1"/>
    <col min="6" max="6" width="11.28515625" bestFit="1" customWidth="1"/>
    <col min="7" max="8" width="11.140625" bestFit="1" customWidth="1"/>
  </cols>
  <sheetData>
    <row r="3" spans="1:8">
      <c r="B3" s="14" t="s">
        <v>59</v>
      </c>
    </row>
    <row r="4" spans="1:8">
      <c r="A4" s="14" t="s">
        <v>56</v>
      </c>
      <c r="B4" t="s">
        <v>58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</row>
    <row r="5" spans="1:8">
      <c r="A5" s="15" t="s">
        <v>20</v>
      </c>
      <c r="B5" s="16">
        <v>9</v>
      </c>
      <c r="C5" s="16">
        <v>3</v>
      </c>
      <c r="D5" s="16">
        <v>3</v>
      </c>
      <c r="E5" s="16">
        <v>0</v>
      </c>
      <c r="F5" s="16">
        <v>0</v>
      </c>
      <c r="G5" s="16">
        <v>7</v>
      </c>
      <c r="H5" s="16">
        <v>4</v>
      </c>
    </row>
    <row r="6" spans="1:8">
      <c r="A6" s="15" t="s">
        <v>21</v>
      </c>
      <c r="B6" s="16">
        <v>16</v>
      </c>
      <c r="C6" s="16">
        <v>14</v>
      </c>
      <c r="D6" s="16">
        <v>1</v>
      </c>
      <c r="E6" s="16">
        <v>2</v>
      </c>
      <c r="F6" s="16">
        <v>1</v>
      </c>
      <c r="G6" s="16">
        <v>4</v>
      </c>
      <c r="H6" s="16">
        <v>5</v>
      </c>
    </row>
    <row r="7" spans="1:8">
      <c r="A7" s="15" t="s">
        <v>25</v>
      </c>
      <c r="B7" s="16">
        <v>9</v>
      </c>
      <c r="C7" s="16">
        <v>3</v>
      </c>
      <c r="D7" s="16">
        <v>3</v>
      </c>
      <c r="E7" s="16">
        <v>0</v>
      </c>
      <c r="F7" s="16">
        <v>0</v>
      </c>
      <c r="G7" s="16">
        <v>10</v>
      </c>
      <c r="H7" s="16">
        <v>0</v>
      </c>
    </row>
    <row r="8" spans="1:8">
      <c r="A8" s="15" t="s">
        <v>19</v>
      </c>
      <c r="B8" s="16">
        <v>6</v>
      </c>
      <c r="C8" s="16">
        <v>3</v>
      </c>
      <c r="D8" s="16">
        <v>2</v>
      </c>
      <c r="E8" s="16">
        <v>0</v>
      </c>
      <c r="F8" s="16">
        <v>1</v>
      </c>
      <c r="G8" s="16">
        <v>2</v>
      </c>
      <c r="H8" s="16">
        <v>1</v>
      </c>
    </row>
    <row r="9" spans="1:8">
      <c r="A9" s="15" t="s">
        <v>12</v>
      </c>
      <c r="B9" s="16">
        <v>24</v>
      </c>
      <c r="C9" s="16">
        <v>14</v>
      </c>
      <c r="D9" s="16">
        <v>3</v>
      </c>
      <c r="E9" s="16">
        <v>0</v>
      </c>
      <c r="F9" s="16">
        <v>1</v>
      </c>
      <c r="G9" s="16">
        <v>7</v>
      </c>
      <c r="H9" s="16">
        <v>4</v>
      </c>
    </row>
    <row r="10" spans="1:8">
      <c r="A10" s="15" t="s">
        <v>22</v>
      </c>
      <c r="B10" s="16">
        <v>4</v>
      </c>
      <c r="C10" s="16">
        <v>3</v>
      </c>
      <c r="D10" s="16">
        <v>1</v>
      </c>
      <c r="E10" s="16">
        <v>1</v>
      </c>
      <c r="F10" s="16">
        <v>1</v>
      </c>
      <c r="G10" s="16">
        <v>5</v>
      </c>
      <c r="H10" s="16">
        <v>8</v>
      </c>
    </row>
    <row r="11" spans="1:8">
      <c r="A11" s="15" t="s">
        <v>10</v>
      </c>
      <c r="B11" s="16">
        <v>24</v>
      </c>
      <c r="C11" s="16">
        <v>14</v>
      </c>
      <c r="D11" s="16">
        <v>1</v>
      </c>
      <c r="E11" s="16">
        <v>1</v>
      </c>
      <c r="F11" s="16">
        <v>2</v>
      </c>
      <c r="G11" s="16">
        <v>4</v>
      </c>
      <c r="H11" s="16">
        <v>4</v>
      </c>
    </row>
    <row r="12" spans="1:8">
      <c r="A12" s="15" t="s">
        <v>29</v>
      </c>
      <c r="B12" s="16">
        <v>9</v>
      </c>
      <c r="C12" s="16">
        <v>14</v>
      </c>
      <c r="D12" s="16">
        <v>5</v>
      </c>
      <c r="E12" s="16">
        <v>2</v>
      </c>
      <c r="F12" s="16">
        <v>6</v>
      </c>
      <c r="G12" s="16">
        <v>16</v>
      </c>
      <c r="H12" s="16">
        <v>17</v>
      </c>
    </row>
    <row r="13" spans="1:8">
      <c r="A13" s="15" t="s">
        <v>27</v>
      </c>
      <c r="B13" s="16">
        <v>15</v>
      </c>
      <c r="C13" s="16">
        <v>14</v>
      </c>
      <c r="D13" s="16">
        <v>2</v>
      </c>
      <c r="E13" s="16">
        <v>1</v>
      </c>
      <c r="F13" s="16">
        <v>1</v>
      </c>
      <c r="G13" s="16">
        <v>10</v>
      </c>
      <c r="H13" s="16">
        <v>6</v>
      </c>
    </row>
    <row r="14" spans="1:8">
      <c r="A14" s="15" t="s">
        <v>11</v>
      </c>
      <c r="B14" s="16">
        <v>25</v>
      </c>
      <c r="C14" s="16">
        <v>14</v>
      </c>
      <c r="D14" s="16">
        <v>3</v>
      </c>
      <c r="E14" s="16">
        <v>1</v>
      </c>
      <c r="F14" s="16">
        <v>0</v>
      </c>
      <c r="G14" s="16">
        <v>6</v>
      </c>
      <c r="H14" s="16">
        <v>2</v>
      </c>
    </row>
    <row r="15" spans="1:8">
      <c r="A15" s="15" t="s">
        <v>38</v>
      </c>
      <c r="B15" s="16">
        <v>4</v>
      </c>
      <c r="C15" s="16">
        <v>3</v>
      </c>
      <c r="D15" s="16">
        <v>1</v>
      </c>
      <c r="E15" s="16">
        <v>1</v>
      </c>
      <c r="F15" s="16">
        <v>1</v>
      </c>
      <c r="G15" s="16">
        <v>2</v>
      </c>
      <c r="H15" s="16">
        <v>1</v>
      </c>
    </row>
    <row r="16" spans="1:8">
      <c r="A16" s="15" t="s">
        <v>55</v>
      </c>
      <c r="B16" s="16">
        <v>13</v>
      </c>
      <c r="C16" s="16">
        <v>14</v>
      </c>
      <c r="D16" s="16">
        <v>2</v>
      </c>
      <c r="E16" s="16">
        <v>0</v>
      </c>
      <c r="F16" s="16">
        <v>2</v>
      </c>
      <c r="G16" s="16">
        <v>6</v>
      </c>
      <c r="H16" s="16">
        <v>4</v>
      </c>
    </row>
    <row r="17" spans="1:8">
      <c r="A17" s="15" t="s">
        <v>15</v>
      </c>
      <c r="B17" s="16">
        <v>18</v>
      </c>
      <c r="C17" s="16">
        <v>14</v>
      </c>
      <c r="D17" s="16">
        <v>0</v>
      </c>
      <c r="E17" s="16">
        <v>1</v>
      </c>
      <c r="F17" s="16">
        <v>3</v>
      </c>
      <c r="G17" s="16">
        <v>3</v>
      </c>
      <c r="H17" s="16">
        <v>7</v>
      </c>
    </row>
    <row r="18" spans="1:8">
      <c r="A18" s="15" t="s">
        <v>13</v>
      </c>
      <c r="B18" s="16">
        <v>9</v>
      </c>
      <c r="C18" s="16">
        <v>3</v>
      </c>
      <c r="D18" s="16">
        <v>3</v>
      </c>
      <c r="E18" s="16">
        <v>0</v>
      </c>
      <c r="F18" s="16">
        <v>0</v>
      </c>
      <c r="G18" s="16">
        <v>8</v>
      </c>
      <c r="H18" s="16">
        <v>3</v>
      </c>
    </row>
    <row r="19" spans="1:8">
      <c r="A19" s="15" t="s">
        <v>17</v>
      </c>
      <c r="B19" s="16">
        <v>7</v>
      </c>
      <c r="C19" s="16">
        <v>3</v>
      </c>
      <c r="D19" s="16">
        <v>2</v>
      </c>
      <c r="E19" s="16">
        <v>1</v>
      </c>
      <c r="F19" s="16">
        <v>0</v>
      </c>
      <c r="G19" s="16">
        <v>8</v>
      </c>
      <c r="H19" s="16">
        <v>5</v>
      </c>
    </row>
    <row r="20" spans="1:8">
      <c r="A20" s="15" t="s">
        <v>26</v>
      </c>
      <c r="B20" s="16">
        <v>13</v>
      </c>
      <c r="C20" s="16">
        <v>14</v>
      </c>
      <c r="D20" s="16">
        <v>2</v>
      </c>
      <c r="E20" s="16">
        <v>1</v>
      </c>
      <c r="F20" s="16">
        <v>1</v>
      </c>
      <c r="G20" s="16">
        <v>9</v>
      </c>
      <c r="H20" s="16">
        <v>7</v>
      </c>
    </row>
    <row r="21" spans="1:8">
      <c r="A21" s="15" t="s">
        <v>16</v>
      </c>
      <c r="B21" s="16">
        <v>23</v>
      </c>
      <c r="C21" s="16">
        <v>14</v>
      </c>
      <c r="D21" s="16">
        <v>4</v>
      </c>
      <c r="E21" s="16">
        <v>0</v>
      </c>
      <c r="F21" s="16">
        <v>0</v>
      </c>
      <c r="G21" s="16">
        <v>11</v>
      </c>
      <c r="H21" s="16">
        <v>3</v>
      </c>
    </row>
    <row r="22" spans="1:8">
      <c r="A22" s="15" t="s">
        <v>24</v>
      </c>
      <c r="B22" s="16">
        <v>7</v>
      </c>
      <c r="C22" s="16">
        <v>3</v>
      </c>
      <c r="D22" s="16">
        <v>2</v>
      </c>
      <c r="E22" s="16">
        <v>1</v>
      </c>
      <c r="F22" s="16">
        <v>0</v>
      </c>
      <c r="G22" s="16">
        <v>6</v>
      </c>
      <c r="H22" s="16">
        <v>3</v>
      </c>
    </row>
    <row r="23" spans="1:8">
      <c r="A23" s="15" t="s">
        <v>18</v>
      </c>
      <c r="B23" s="16">
        <v>5</v>
      </c>
      <c r="C23" s="16">
        <v>3</v>
      </c>
      <c r="D23" s="16">
        <v>1</v>
      </c>
      <c r="E23" s="16">
        <v>2</v>
      </c>
      <c r="F23" s="16">
        <v>0</v>
      </c>
      <c r="G23" s="16">
        <v>10</v>
      </c>
      <c r="H23" s="16">
        <v>5</v>
      </c>
    </row>
    <row r="24" spans="1:8">
      <c r="A24" s="15" t="s">
        <v>14</v>
      </c>
      <c r="B24" s="16">
        <v>6</v>
      </c>
      <c r="C24" s="16">
        <v>3</v>
      </c>
      <c r="D24" s="16">
        <v>2</v>
      </c>
      <c r="E24" s="16">
        <v>0</v>
      </c>
      <c r="F24" s="16">
        <v>1</v>
      </c>
      <c r="G24" s="16">
        <v>5</v>
      </c>
      <c r="H24" s="16">
        <v>4</v>
      </c>
    </row>
    <row r="25" spans="1:8">
      <c r="A25" s="15" t="s">
        <v>57</v>
      </c>
      <c r="B25" s="16">
        <v>246</v>
      </c>
      <c r="C25" s="16">
        <v>170</v>
      </c>
      <c r="D25" s="16">
        <v>43</v>
      </c>
      <c r="E25" s="16">
        <v>15</v>
      </c>
      <c r="F25" s="16">
        <v>21</v>
      </c>
      <c r="G25" s="16">
        <v>139</v>
      </c>
      <c r="H25" s="16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H25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5.85546875" bestFit="1" customWidth="1"/>
    <col min="3" max="3" width="11.7109375" bestFit="1" customWidth="1"/>
    <col min="4" max="4" width="12.28515625" bestFit="1" customWidth="1"/>
    <col min="5" max="5" width="11" bestFit="1" customWidth="1"/>
    <col min="6" max="6" width="11.28515625" bestFit="1" customWidth="1"/>
    <col min="7" max="8" width="11.140625" bestFit="1" customWidth="1"/>
    <col min="9" max="9" width="11" bestFit="1" customWidth="1"/>
  </cols>
  <sheetData>
    <row r="3" spans="1:8">
      <c r="B3" s="14" t="s">
        <v>59</v>
      </c>
    </row>
    <row r="4" spans="1:8">
      <c r="A4" s="14" t="s">
        <v>56</v>
      </c>
      <c r="B4" t="s">
        <v>60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</row>
    <row r="5" spans="1:8">
      <c r="A5" s="15" t="s">
        <v>20</v>
      </c>
      <c r="B5" s="16">
        <v>13</v>
      </c>
      <c r="C5" s="16">
        <v>14</v>
      </c>
      <c r="D5" s="16">
        <v>0</v>
      </c>
      <c r="E5" s="16">
        <v>1</v>
      </c>
      <c r="F5" s="16">
        <v>3</v>
      </c>
      <c r="G5" s="16">
        <v>2</v>
      </c>
      <c r="H5" s="16">
        <v>12</v>
      </c>
    </row>
    <row r="6" spans="1:8">
      <c r="A6" s="15" t="s">
        <v>21</v>
      </c>
      <c r="B6" s="16">
        <v>0</v>
      </c>
      <c r="C6" s="16">
        <v>3</v>
      </c>
      <c r="D6" s="16">
        <v>0</v>
      </c>
      <c r="E6" s="16">
        <v>0</v>
      </c>
      <c r="F6" s="16">
        <v>3</v>
      </c>
      <c r="G6" s="16">
        <v>1</v>
      </c>
      <c r="H6" s="16">
        <v>4</v>
      </c>
    </row>
    <row r="7" spans="1:8">
      <c r="A7" s="15" t="s">
        <v>25</v>
      </c>
      <c r="B7" s="16">
        <v>15</v>
      </c>
      <c r="C7" s="16">
        <v>14</v>
      </c>
      <c r="D7" s="16">
        <v>1</v>
      </c>
      <c r="E7" s="16">
        <v>2</v>
      </c>
      <c r="F7" s="16">
        <v>1</v>
      </c>
      <c r="G7" s="16">
        <v>6</v>
      </c>
      <c r="H7" s="16">
        <v>4</v>
      </c>
    </row>
    <row r="8" spans="1:8">
      <c r="A8" s="15" t="s">
        <v>19</v>
      </c>
      <c r="B8" s="16">
        <v>19</v>
      </c>
      <c r="C8" s="16">
        <v>14</v>
      </c>
      <c r="D8" s="16">
        <v>2</v>
      </c>
      <c r="E8" s="16">
        <v>1</v>
      </c>
      <c r="F8" s="16">
        <v>1</v>
      </c>
      <c r="G8" s="16">
        <v>9</v>
      </c>
      <c r="H8" s="16">
        <v>7</v>
      </c>
    </row>
    <row r="9" spans="1:8">
      <c r="A9" s="15" t="s">
        <v>12</v>
      </c>
      <c r="B9" s="16">
        <v>6</v>
      </c>
      <c r="C9" s="16">
        <v>3</v>
      </c>
      <c r="D9" s="16">
        <v>2</v>
      </c>
      <c r="E9" s="16">
        <v>0</v>
      </c>
      <c r="F9" s="16">
        <v>1</v>
      </c>
      <c r="G9" s="16">
        <v>5</v>
      </c>
      <c r="H9" s="16">
        <v>3</v>
      </c>
    </row>
    <row r="10" spans="1:8">
      <c r="A10" s="15" t="s">
        <v>22</v>
      </c>
      <c r="B10" s="16">
        <v>17</v>
      </c>
      <c r="C10" s="16">
        <v>14</v>
      </c>
      <c r="D10" s="16">
        <v>2</v>
      </c>
      <c r="E10" s="16">
        <v>1</v>
      </c>
      <c r="F10" s="16">
        <v>1</v>
      </c>
      <c r="G10" s="16">
        <v>3</v>
      </c>
      <c r="H10" s="16">
        <v>2</v>
      </c>
    </row>
    <row r="11" spans="1:8">
      <c r="A11" s="15" t="s">
        <v>10</v>
      </c>
      <c r="B11" s="16">
        <v>1</v>
      </c>
      <c r="C11" s="16">
        <v>3</v>
      </c>
      <c r="D11" s="16">
        <v>0</v>
      </c>
      <c r="E11" s="16">
        <v>1</v>
      </c>
      <c r="F11" s="16">
        <v>2</v>
      </c>
      <c r="G11" s="16">
        <v>2</v>
      </c>
      <c r="H11" s="16">
        <v>4</v>
      </c>
    </row>
    <row r="12" spans="1:8">
      <c r="A12" s="15" t="s">
        <v>29</v>
      </c>
      <c r="B12" s="16">
        <v>1</v>
      </c>
      <c r="C12" s="16">
        <v>3</v>
      </c>
      <c r="D12" s="16">
        <v>0</v>
      </c>
      <c r="E12" s="16">
        <v>1</v>
      </c>
      <c r="F12" s="16">
        <v>2</v>
      </c>
      <c r="G12" s="16">
        <v>5</v>
      </c>
      <c r="H12" s="16">
        <v>9</v>
      </c>
    </row>
    <row r="13" spans="1:8">
      <c r="A13" s="15" t="s">
        <v>27</v>
      </c>
      <c r="B13" s="16">
        <v>4</v>
      </c>
      <c r="C13" s="16">
        <v>3</v>
      </c>
      <c r="D13" s="16">
        <v>1</v>
      </c>
      <c r="E13" s="16">
        <v>1</v>
      </c>
      <c r="F13" s="16">
        <v>1</v>
      </c>
      <c r="G13" s="16">
        <v>2</v>
      </c>
      <c r="H13" s="16">
        <v>3</v>
      </c>
    </row>
    <row r="14" spans="1:8">
      <c r="A14" s="15" t="s">
        <v>11</v>
      </c>
      <c r="B14" s="16">
        <v>7</v>
      </c>
      <c r="C14" s="16">
        <v>3</v>
      </c>
      <c r="D14" s="16">
        <v>2</v>
      </c>
      <c r="E14" s="16">
        <v>1</v>
      </c>
      <c r="F14" s="16">
        <v>0</v>
      </c>
      <c r="G14" s="16">
        <v>10</v>
      </c>
      <c r="H14" s="16">
        <v>3</v>
      </c>
    </row>
    <row r="15" spans="1:8">
      <c r="A15" s="15" t="s">
        <v>23</v>
      </c>
      <c r="B15" s="16">
        <v>18</v>
      </c>
      <c r="C15" s="16">
        <v>14</v>
      </c>
      <c r="D15" s="16">
        <v>1</v>
      </c>
      <c r="E15" s="16">
        <v>2</v>
      </c>
      <c r="F15" s="16">
        <v>1</v>
      </c>
      <c r="G15" s="16">
        <v>4</v>
      </c>
      <c r="H15" s="16">
        <v>4</v>
      </c>
    </row>
    <row r="16" spans="1:8">
      <c r="A16" s="15" t="s">
        <v>55</v>
      </c>
      <c r="B16" s="16">
        <v>0</v>
      </c>
      <c r="C16" s="16">
        <v>3</v>
      </c>
      <c r="D16" s="16">
        <v>0</v>
      </c>
      <c r="E16" s="16">
        <v>0</v>
      </c>
      <c r="F16" s="16">
        <v>3</v>
      </c>
      <c r="G16" s="16">
        <v>1</v>
      </c>
      <c r="H16" s="16">
        <v>8</v>
      </c>
    </row>
    <row r="17" spans="1:8">
      <c r="A17" s="15" t="s">
        <v>15</v>
      </c>
      <c r="B17" s="16">
        <v>0</v>
      </c>
      <c r="C17" s="16">
        <v>3</v>
      </c>
      <c r="D17" s="16">
        <v>0</v>
      </c>
      <c r="E17" s="16">
        <v>0</v>
      </c>
      <c r="F17" s="16">
        <v>3</v>
      </c>
      <c r="G17" s="16">
        <v>4</v>
      </c>
      <c r="H17" s="16">
        <v>9</v>
      </c>
    </row>
    <row r="18" spans="1:8">
      <c r="A18" s="15" t="s">
        <v>13</v>
      </c>
      <c r="B18" s="16">
        <v>22</v>
      </c>
      <c r="C18" s="16">
        <v>14</v>
      </c>
      <c r="D18" s="16">
        <v>1</v>
      </c>
      <c r="E18" s="16">
        <v>1</v>
      </c>
      <c r="F18" s="16">
        <v>2</v>
      </c>
      <c r="G18" s="16">
        <v>6</v>
      </c>
      <c r="H18" s="16">
        <v>7</v>
      </c>
    </row>
    <row r="19" spans="1:8">
      <c r="A19" s="15" t="s">
        <v>17</v>
      </c>
      <c r="B19" s="16">
        <v>12</v>
      </c>
      <c r="C19" s="16">
        <v>14</v>
      </c>
      <c r="D19" s="16">
        <v>0</v>
      </c>
      <c r="E19" s="16">
        <v>0</v>
      </c>
      <c r="F19" s="16">
        <v>4</v>
      </c>
      <c r="G19" s="16">
        <v>3</v>
      </c>
      <c r="H19" s="16">
        <v>13</v>
      </c>
    </row>
    <row r="20" spans="1:8">
      <c r="A20" s="15" t="s">
        <v>26</v>
      </c>
      <c r="B20" s="16">
        <v>3</v>
      </c>
      <c r="C20" s="16">
        <v>3</v>
      </c>
      <c r="D20" s="16">
        <v>1</v>
      </c>
      <c r="E20" s="16">
        <v>0</v>
      </c>
      <c r="F20" s="16">
        <v>2</v>
      </c>
      <c r="G20" s="16">
        <v>3</v>
      </c>
      <c r="H20" s="16">
        <v>7</v>
      </c>
    </row>
    <row r="21" spans="1:8">
      <c r="A21" s="15" t="s">
        <v>16</v>
      </c>
      <c r="B21" s="16">
        <v>4</v>
      </c>
      <c r="C21" s="16">
        <v>3</v>
      </c>
      <c r="D21" s="16">
        <v>1</v>
      </c>
      <c r="E21" s="16">
        <v>1</v>
      </c>
      <c r="F21" s="16">
        <v>1</v>
      </c>
      <c r="G21" s="16">
        <v>4</v>
      </c>
      <c r="H21" s="16">
        <v>4</v>
      </c>
    </row>
    <row r="22" spans="1:8">
      <c r="A22" s="15" t="s">
        <v>24</v>
      </c>
      <c r="B22" s="16">
        <v>14</v>
      </c>
      <c r="C22" s="16">
        <v>14</v>
      </c>
      <c r="D22" s="16">
        <v>2</v>
      </c>
      <c r="E22" s="16">
        <v>0</v>
      </c>
      <c r="F22" s="16">
        <v>2</v>
      </c>
      <c r="G22" s="16">
        <v>5</v>
      </c>
      <c r="H22" s="16">
        <v>4</v>
      </c>
    </row>
    <row r="23" spans="1:8">
      <c r="A23" s="15" t="s">
        <v>18</v>
      </c>
      <c r="B23" s="16">
        <v>14</v>
      </c>
      <c r="C23" s="16">
        <v>14</v>
      </c>
      <c r="D23" s="16">
        <v>0</v>
      </c>
      <c r="E23" s="16">
        <v>0</v>
      </c>
      <c r="F23" s="16">
        <v>4</v>
      </c>
      <c r="G23" s="16">
        <v>4</v>
      </c>
      <c r="H23" s="16">
        <v>15</v>
      </c>
    </row>
    <row r="24" spans="1:8">
      <c r="A24" s="15" t="s">
        <v>14</v>
      </c>
      <c r="B24" s="16">
        <v>23</v>
      </c>
      <c r="C24" s="16">
        <v>14</v>
      </c>
      <c r="D24" s="16">
        <v>3</v>
      </c>
      <c r="E24" s="16">
        <v>3</v>
      </c>
      <c r="F24" s="16">
        <v>7</v>
      </c>
      <c r="G24" s="16">
        <v>10</v>
      </c>
      <c r="H24" s="16">
        <v>20</v>
      </c>
    </row>
    <row r="25" spans="1:8">
      <c r="A25" s="15" t="s">
        <v>57</v>
      </c>
      <c r="B25" s="16">
        <v>193</v>
      </c>
      <c r="C25" s="16">
        <v>170</v>
      </c>
      <c r="D25" s="16">
        <v>19</v>
      </c>
      <c r="E25" s="16">
        <v>16</v>
      </c>
      <c r="F25" s="16">
        <v>44</v>
      </c>
      <c r="G25" s="16">
        <v>89</v>
      </c>
      <c r="H25" s="16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92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7109375" style="1" customWidth="1"/>
    <col min="2" max="2" width="12.7109375" bestFit="1" customWidth="1"/>
    <col min="3" max="3" width="9.140625" style="1"/>
    <col min="4" max="4" width="12.7109375" bestFit="1" customWidth="1"/>
    <col min="5" max="5" width="9.140625" style="1"/>
    <col min="6" max="6" width="11.28515625" style="1" customWidth="1"/>
    <col min="7" max="13" width="9.140625" style="1"/>
    <col min="14" max="14" width="11.28515625" style="1" customWidth="1"/>
    <col min="15" max="21" width="9.140625" style="1"/>
  </cols>
  <sheetData>
    <row r="1" spans="1:21">
      <c r="A1" s="1" t="s">
        <v>35</v>
      </c>
      <c r="B1" t="s">
        <v>32</v>
      </c>
      <c r="C1" s="11" t="s">
        <v>36</v>
      </c>
      <c r="D1" s="10" t="s">
        <v>34</v>
      </c>
      <c r="E1" s="11" t="s">
        <v>37</v>
      </c>
      <c r="F1" s="12" t="s">
        <v>39</v>
      </c>
      <c r="G1" s="12" t="s">
        <v>53</v>
      </c>
      <c r="H1" s="12" t="s">
        <v>43</v>
      </c>
      <c r="I1" s="12" t="s">
        <v>44</v>
      </c>
      <c r="J1" s="12" t="s">
        <v>45</v>
      </c>
      <c r="K1" s="12" t="s">
        <v>41</v>
      </c>
      <c r="L1" s="12" t="s">
        <v>42</v>
      </c>
      <c r="M1" s="12" t="s">
        <v>46</v>
      </c>
      <c r="N1" s="11" t="s">
        <v>40</v>
      </c>
      <c r="O1" s="11" t="s">
        <v>54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</row>
    <row r="2" spans="1:21" hidden="1">
      <c r="A2" s="1">
        <v>11</v>
      </c>
      <c r="B2" t="s">
        <v>29</v>
      </c>
      <c r="C2" s="1">
        <v>2</v>
      </c>
      <c r="D2" t="s">
        <v>14</v>
      </c>
      <c r="E2" s="1">
        <v>1</v>
      </c>
      <c r="F2" s="13">
        <v>6</v>
      </c>
      <c r="G2" s="13">
        <v>11</v>
      </c>
      <c r="H2" s="8">
        <v>4</v>
      </c>
      <c r="I2" s="8">
        <v>2</v>
      </c>
      <c r="J2" s="8">
        <v>4</v>
      </c>
      <c r="K2" s="8">
        <v>13</v>
      </c>
      <c r="L2" s="8">
        <v>12</v>
      </c>
      <c r="M2" s="1">
        <f>K2-L2</f>
        <v>1</v>
      </c>
      <c r="N2" s="13">
        <v>20</v>
      </c>
      <c r="O2" s="13">
        <v>11</v>
      </c>
      <c r="P2" s="8">
        <v>2</v>
      </c>
      <c r="Q2" s="8">
        <v>3</v>
      </c>
      <c r="R2" s="8">
        <v>5</v>
      </c>
      <c r="S2" s="8">
        <v>8</v>
      </c>
      <c r="T2" s="8">
        <v>16</v>
      </c>
      <c r="U2" s="1">
        <f>S2-T2</f>
        <v>-8</v>
      </c>
    </row>
    <row r="3" spans="1:21" hidden="1">
      <c r="A3" s="1">
        <v>11</v>
      </c>
      <c r="B3" t="s">
        <v>27</v>
      </c>
      <c r="C3" s="1">
        <v>2</v>
      </c>
      <c r="D3" t="s">
        <v>19</v>
      </c>
      <c r="E3" s="1">
        <v>2</v>
      </c>
      <c r="F3" s="13">
        <v>9</v>
      </c>
      <c r="G3" s="13">
        <v>11</v>
      </c>
      <c r="H3" s="13">
        <f t="shared" ref="H3:H11" si="0">IF(C3&gt;E3,1,(IF(C3&lt;E3,0,(IF(C3=E3,0)))))</f>
        <v>0</v>
      </c>
      <c r="I3" s="13">
        <f t="shared" ref="I3:I11" si="1">IF(C3&gt;E3,0,(IF(C3&lt;E3,0,(IF(C3=E3,1)))))</f>
        <v>1</v>
      </c>
      <c r="J3" s="13">
        <f t="shared" ref="J3:J11" si="2">IF(C3&gt;E3,0,(IF(C3&lt;E3,1,(IF(C3=E3,0)))))</f>
        <v>0</v>
      </c>
      <c r="K3" s="8">
        <f t="shared" ref="K3:K11" si="3">C3</f>
        <v>2</v>
      </c>
      <c r="L3" s="8">
        <f t="shared" ref="L3:L11" si="4">E3</f>
        <v>2</v>
      </c>
      <c r="M3" s="1">
        <f t="shared" ref="M3:M11" si="5">K3-L3</f>
        <v>0</v>
      </c>
      <c r="N3" s="13">
        <v>13</v>
      </c>
      <c r="O3" s="13">
        <v>11</v>
      </c>
      <c r="P3" s="13">
        <f t="shared" ref="P3:P11" si="6">IF(C3&lt;E3,1,(IF(C3&gt;E3,0,(IF(C3=E3,0)))))</f>
        <v>0</v>
      </c>
      <c r="Q3" s="13">
        <f t="shared" ref="Q3:Q11" si="7">IF(C3&lt;E3,0,(IF(C3&gt;E3,0,(IF(C3=E3,1)))))</f>
        <v>1</v>
      </c>
      <c r="R3" s="13">
        <f t="shared" ref="R3:R11" si="8">IF(C3&lt;E3,0,(IF(C3&gt;E3,1,(IF(C3=E3,0)))))</f>
        <v>0</v>
      </c>
      <c r="S3" s="8">
        <f t="shared" ref="S3:S11" si="9">E3</f>
        <v>2</v>
      </c>
      <c r="T3" s="8">
        <f t="shared" ref="T3:T11" si="10">C3</f>
        <v>2</v>
      </c>
      <c r="U3" s="1">
        <f t="shared" ref="U3:U11" si="11">S3-T3</f>
        <v>0</v>
      </c>
    </row>
    <row r="4" spans="1:21" hidden="1">
      <c r="A4" s="1">
        <v>11</v>
      </c>
      <c r="B4" t="s">
        <v>16</v>
      </c>
      <c r="C4" s="1">
        <v>2</v>
      </c>
      <c r="D4" t="s">
        <v>13</v>
      </c>
      <c r="E4" s="1">
        <v>1</v>
      </c>
      <c r="F4" s="13">
        <v>14</v>
      </c>
      <c r="G4" s="13">
        <v>11</v>
      </c>
      <c r="H4" s="13">
        <f t="shared" si="0"/>
        <v>1</v>
      </c>
      <c r="I4" s="13">
        <f t="shared" si="1"/>
        <v>0</v>
      </c>
      <c r="J4" s="13">
        <f t="shared" si="2"/>
        <v>0</v>
      </c>
      <c r="K4" s="8">
        <f t="shared" si="3"/>
        <v>2</v>
      </c>
      <c r="L4" s="8">
        <f t="shared" si="4"/>
        <v>1</v>
      </c>
      <c r="M4" s="1">
        <f t="shared" si="5"/>
        <v>1</v>
      </c>
      <c r="N4" s="13">
        <v>18</v>
      </c>
      <c r="O4" s="13">
        <v>11</v>
      </c>
      <c r="P4" s="13">
        <f t="shared" si="6"/>
        <v>0</v>
      </c>
      <c r="Q4" s="13">
        <f t="shared" si="7"/>
        <v>0</v>
      </c>
      <c r="R4" s="13">
        <f t="shared" si="8"/>
        <v>1</v>
      </c>
      <c r="S4" s="8">
        <f t="shared" si="9"/>
        <v>1</v>
      </c>
      <c r="T4" s="8">
        <f t="shared" si="10"/>
        <v>2</v>
      </c>
      <c r="U4" s="1">
        <f t="shared" si="11"/>
        <v>-1</v>
      </c>
    </row>
    <row r="5" spans="1:21" hidden="1">
      <c r="A5" s="1">
        <v>11</v>
      </c>
      <c r="B5" t="s">
        <v>21</v>
      </c>
      <c r="C5" s="1">
        <v>1</v>
      </c>
      <c r="D5" t="s">
        <v>23</v>
      </c>
      <c r="E5" s="1">
        <v>1</v>
      </c>
      <c r="F5" s="13">
        <v>12</v>
      </c>
      <c r="G5" s="13">
        <v>11</v>
      </c>
      <c r="H5" s="13">
        <f t="shared" si="0"/>
        <v>0</v>
      </c>
      <c r="I5" s="13">
        <f t="shared" si="1"/>
        <v>1</v>
      </c>
      <c r="J5" s="13">
        <f t="shared" si="2"/>
        <v>0</v>
      </c>
      <c r="K5" s="8">
        <f t="shared" si="3"/>
        <v>1</v>
      </c>
      <c r="L5" s="8">
        <f t="shared" si="4"/>
        <v>1</v>
      </c>
      <c r="M5" s="1">
        <f t="shared" si="5"/>
        <v>0</v>
      </c>
      <c r="N5" s="13">
        <v>14</v>
      </c>
      <c r="O5" s="13">
        <v>11</v>
      </c>
      <c r="P5" s="13">
        <f t="shared" si="6"/>
        <v>0</v>
      </c>
      <c r="Q5" s="13">
        <f t="shared" si="7"/>
        <v>1</v>
      </c>
      <c r="R5" s="13">
        <f t="shared" si="8"/>
        <v>0</v>
      </c>
      <c r="S5" s="8">
        <f t="shared" si="9"/>
        <v>1</v>
      </c>
      <c r="T5" s="8">
        <f t="shared" si="10"/>
        <v>1</v>
      </c>
      <c r="U5" s="1">
        <f t="shared" si="11"/>
        <v>0</v>
      </c>
    </row>
    <row r="6" spans="1:21" hidden="1">
      <c r="A6" s="1">
        <v>11</v>
      </c>
      <c r="B6" t="s">
        <v>26</v>
      </c>
      <c r="C6" s="1">
        <v>2</v>
      </c>
      <c r="D6" t="s">
        <v>25</v>
      </c>
      <c r="E6" s="1">
        <v>2</v>
      </c>
      <c r="F6" s="13">
        <v>7</v>
      </c>
      <c r="G6" s="13">
        <v>11</v>
      </c>
      <c r="H6" s="13">
        <f t="shared" si="0"/>
        <v>0</v>
      </c>
      <c r="I6" s="13">
        <f t="shared" si="1"/>
        <v>1</v>
      </c>
      <c r="J6" s="13">
        <f t="shared" si="2"/>
        <v>0</v>
      </c>
      <c r="K6" s="8">
        <f t="shared" si="3"/>
        <v>2</v>
      </c>
      <c r="L6" s="8">
        <f t="shared" si="4"/>
        <v>2</v>
      </c>
      <c r="M6" s="1">
        <f t="shared" si="5"/>
        <v>0</v>
      </c>
      <c r="N6" s="13">
        <v>11</v>
      </c>
      <c r="O6" s="13">
        <v>11</v>
      </c>
      <c r="P6" s="13">
        <f t="shared" si="6"/>
        <v>0</v>
      </c>
      <c r="Q6" s="13">
        <f t="shared" si="7"/>
        <v>1</v>
      </c>
      <c r="R6" s="13">
        <f t="shared" si="8"/>
        <v>0</v>
      </c>
      <c r="S6" s="8">
        <f t="shared" si="9"/>
        <v>2</v>
      </c>
      <c r="T6" s="8">
        <f t="shared" si="10"/>
        <v>2</v>
      </c>
      <c r="U6" s="1">
        <f t="shared" si="11"/>
        <v>0</v>
      </c>
    </row>
    <row r="7" spans="1:21" hidden="1">
      <c r="A7" s="1">
        <v>11</v>
      </c>
      <c r="B7" t="s">
        <v>12</v>
      </c>
      <c r="C7" s="1">
        <v>2</v>
      </c>
      <c r="D7" t="s">
        <v>20</v>
      </c>
      <c r="E7" s="1">
        <v>1</v>
      </c>
      <c r="F7" s="13">
        <v>18</v>
      </c>
      <c r="G7" s="13">
        <v>11</v>
      </c>
      <c r="H7" s="13">
        <f t="shared" si="0"/>
        <v>1</v>
      </c>
      <c r="I7" s="13">
        <f t="shared" si="1"/>
        <v>0</v>
      </c>
      <c r="J7" s="13">
        <f t="shared" si="2"/>
        <v>0</v>
      </c>
      <c r="K7" s="8">
        <f t="shared" si="3"/>
        <v>2</v>
      </c>
      <c r="L7" s="8">
        <f t="shared" si="4"/>
        <v>1</v>
      </c>
      <c r="M7" s="1">
        <f t="shared" si="5"/>
        <v>1</v>
      </c>
      <c r="N7" s="13">
        <v>12</v>
      </c>
      <c r="O7" s="13">
        <v>11</v>
      </c>
      <c r="P7" s="13">
        <f t="shared" si="6"/>
        <v>0</v>
      </c>
      <c r="Q7" s="13">
        <f t="shared" si="7"/>
        <v>0</v>
      </c>
      <c r="R7" s="13">
        <f t="shared" si="8"/>
        <v>1</v>
      </c>
      <c r="S7" s="8">
        <f t="shared" si="9"/>
        <v>1</v>
      </c>
      <c r="T7" s="8">
        <f t="shared" si="10"/>
        <v>2</v>
      </c>
      <c r="U7" s="1">
        <f t="shared" si="11"/>
        <v>-1</v>
      </c>
    </row>
    <row r="8" spans="1:21" hidden="1">
      <c r="A8" s="1">
        <v>11</v>
      </c>
      <c r="B8" t="s">
        <v>55</v>
      </c>
      <c r="C8" s="1">
        <v>0</v>
      </c>
      <c r="D8" t="s">
        <v>22</v>
      </c>
      <c r="E8" s="1">
        <v>1</v>
      </c>
      <c r="F8" s="13">
        <v>7</v>
      </c>
      <c r="G8" s="13">
        <v>11</v>
      </c>
      <c r="H8" s="13">
        <f t="shared" si="0"/>
        <v>0</v>
      </c>
      <c r="I8" s="13">
        <f t="shared" si="1"/>
        <v>0</v>
      </c>
      <c r="J8" s="13">
        <f t="shared" si="2"/>
        <v>1</v>
      </c>
      <c r="K8" s="8">
        <f t="shared" si="3"/>
        <v>0</v>
      </c>
      <c r="L8" s="8">
        <f t="shared" si="4"/>
        <v>1</v>
      </c>
      <c r="M8" s="1">
        <f t="shared" si="5"/>
        <v>-1</v>
      </c>
      <c r="N8" s="13">
        <v>13</v>
      </c>
      <c r="O8" s="13">
        <v>11</v>
      </c>
      <c r="P8" s="13">
        <f t="shared" si="6"/>
        <v>1</v>
      </c>
      <c r="Q8" s="13">
        <f t="shared" si="7"/>
        <v>0</v>
      </c>
      <c r="R8" s="13">
        <f t="shared" si="8"/>
        <v>0</v>
      </c>
      <c r="S8" s="8">
        <f t="shared" si="9"/>
        <v>1</v>
      </c>
      <c r="T8" s="8">
        <f t="shared" si="10"/>
        <v>0</v>
      </c>
      <c r="U8" s="1">
        <f t="shared" si="11"/>
        <v>1</v>
      </c>
    </row>
    <row r="9" spans="1:21" hidden="1">
      <c r="A9" s="1">
        <v>11</v>
      </c>
      <c r="B9" t="s">
        <v>11</v>
      </c>
      <c r="C9" s="1">
        <v>2</v>
      </c>
      <c r="D9" t="s">
        <v>17</v>
      </c>
      <c r="E9" s="1">
        <v>1</v>
      </c>
      <c r="F9" s="13">
        <v>18</v>
      </c>
      <c r="G9" s="13">
        <v>11</v>
      </c>
      <c r="H9" s="13">
        <f t="shared" si="0"/>
        <v>1</v>
      </c>
      <c r="I9" s="13">
        <f t="shared" si="1"/>
        <v>0</v>
      </c>
      <c r="J9" s="13">
        <f t="shared" si="2"/>
        <v>0</v>
      </c>
      <c r="K9" s="8">
        <f t="shared" si="3"/>
        <v>2</v>
      </c>
      <c r="L9" s="8">
        <f t="shared" si="4"/>
        <v>1</v>
      </c>
      <c r="M9" s="1">
        <f t="shared" si="5"/>
        <v>1</v>
      </c>
      <c r="N9" s="13">
        <v>12</v>
      </c>
      <c r="O9" s="13">
        <v>11</v>
      </c>
      <c r="P9" s="13">
        <f t="shared" si="6"/>
        <v>0</v>
      </c>
      <c r="Q9" s="13">
        <f t="shared" si="7"/>
        <v>0</v>
      </c>
      <c r="R9" s="13">
        <f t="shared" si="8"/>
        <v>1</v>
      </c>
      <c r="S9" s="8">
        <f t="shared" si="9"/>
        <v>1</v>
      </c>
      <c r="T9" s="8">
        <f t="shared" si="10"/>
        <v>2</v>
      </c>
      <c r="U9" s="1">
        <f t="shared" si="11"/>
        <v>-1</v>
      </c>
    </row>
    <row r="10" spans="1:21" hidden="1">
      <c r="A10" s="1">
        <v>11</v>
      </c>
      <c r="B10" t="s">
        <v>10</v>
      </c>
      <c r="C10" s="1">
        <v>3</v>
      </c>
      <c r="D10" t="s">
        <v>18</v>
      </c>
      <c r="E10" s="1">
        <v>1</v>
      </c>
      <c r="F10" s="13">
        <v>23</v>
      </c>
      <c r="G10" s="13">
        <v>11</v>
      </c>
      <c r="H10" s="13">
        <f t="shared" si="0"/>
        <v>1</v>
      </c>
      <c r="I10" s="13">
        <f t="shared" si="1"/>
        <v>0</v>
      </c>
      <c r="J10" s="13">
        <f t="shared" si="2"/>
        <v>0</v>
      </c>
      <c r="K10" s="8">
        <f t="shared" si="3"/>
        <v>3</v>
      </c>
      <c r="L10" s="8">
        <f t="shared" si="4"/>
        <v>1</v>
      </c>
      <c r="M10" s="1">
        <f t="shared" si="5"/>
        <v>2</v>
      </c>
      <c r="N10" s="13">
        <v>14</v>
      </c>
      <c r="O10" s="13">
        <v>11</v>
      </c>
      <c r="P10" s="13">
        <f t="shared" si="6"/>
        <v>0</v>
      </c>
      <c r="Q10" s="13">
        <f t="shared" si="7"/>
        <v>0</v>
      </c>
      <c r="R10" s="13">
        <f t="shared" si="8"/>
        <v>1</v>
      </c>
      <c r="S10" s="8">
        <f t="shared" si="9"/>
        <v>1</v>
      </c>
      <c r="T10" s="8">
        <f t="shared" si="10"/>
        <v>3</v>
      </c>
      <c r="U10" s="1">
        <f t="shared" si="11"/>
        <v>-2</v>
      </c>
    </row>
    <row r="11" spans="1:21">
      <c r="A11" s="1">
        <v>11</v>
      </c>
      <c r="B11" t="s">
        <v>15</v>
      </c>
      <c r="C11" s="1">
        <v>0</v>
      </c>
      <c r="D11" t="s">
        <v>24</v>
      </c>
      <c r="E11" s="1">
        <v>2</v>
      </c>
      <c r="F11" s="13">
        <v>17</v>
      </c>
      <c r="G11" s="13">
        <v>11</v>
      </c>
      <c r="H11" s="13">
        <f t="shared" si="0"/>
        <v>0</v>
      </c>
      <c r="I11" s="13">
        <f t="shared" si="1"/>
        <v>0</v>
      </c>
      <c r="J11" s="13">
        <f t="shared" si="2"/>
        <v>1</v>
      </c>
      <c r="K11" s="8">
        <f t="shared" si="3"/>
        <v>0</v>
      </c>
      <c r="L11" s="8">
        <f t="shared" si="4"/>
        <v>2</v>
      </c>
      <c r="M11" s="1">
        <f t="shared" si="5"/>
        <v>-2</v>
      </c>
      <c r="N11" s="13">
        <v>11</v>
      </c>
      <c r="O11" s="13">
        <v>11</v>
      </c>
      <c r="P11" s="13">
        <f t="shared" si="6"/>
        <v>1</v>
      </c>
      <c r="Q11" s="13">
        <f t="shared" si="7"/>
        <v>0</v>
      </c>
      <c r="R11" s="13">
        <f t="shared" si="8"/>
        <v>0</v>
      </c>
      <c r="S11" s="8">
        <f t="shared" si="9"/>
        <v>2</v>
      </c>
      <c r="T11" s="8">
        <f t="shared" si="10"/>
        <v>0</v>
      </c>
      <c r="U11" s="1">
        <f t="shared" si="11"/>
        <v>2</v>
      </c>
    </row>
    <row r="12" spans="1:21" hidden="1">
      <c r="A12" s="1">
        <v>12</v>
      </c>
      <c r="B12" t="s">
        <v>24</v>
      </c>
      <c r="C12" s="1">
        <v>2</v>
      </c>
      <c r="D12" t="s">
        <v>11</v>
      </c>
      <c r="E12" s="1">
        <v>2</v>
      </c>
      <c r="F12" s="13">
        <f>IF(C12&gt;E12,3,(IF(C12&lt;E12,0,(IF(C12=E12,1)))))</f>
        <v>1</v>
      </c>
      <c r="G12" s="13">
        <v>1</v>
      </c>
      <c r="H12" s="13">
        <f>IF(C12&gt;E12,1,(IF(C12&lt;E12,0,(IF(C12=E12,0)))))</f>
        <v>0</v>
      </c>
      <c r="I12" s="13">
        <f>IF(C12&gt;E12,0,(IF(C12&lt;E12,0,(IF(C12=E12,1)))))</f>
        <v>1</v>
      </c>
      <c r="J12" s="13">
        <f>IF(C12&gt;E12,0,(IF(C12&lt;E12,1,(IF(C12=E12,0)))))</f>
        <v>0</v>
      </c>
      <c r="K12" s="8">
        <f>C12</f>
        <v>2</v>
      </c>
      <c r="L12" s="8">
        <f>E12</f>
        <v>2</v>
      </c>
      <c r="M12" s="1">
        <f>K12-L12</f>
        <v>0</v>
      </c>
      <c r="N12" s="13">
        <f>IF(C12&lt;E12,3,(IF(C12&gt;E12,0,(IF(C12=E12,1)))))</f>
        <v>1</v>
      </c>
      <c r="O12" s="13">
        <v>1</v>
      </c>
      <c r="P12" s="13">
        <f>IF(C12&lt;E12,1,(IF(C12&gt;E12,0,(IF(C12=E12,0)))))</f>
        <v>0</v>
      </c>
      <c r="Q12" s="13">
        <f>IF(C12&lt;E12,0,(IF(C12&gt;E12,0,(IF(C12=E12,1)))))</f>
        <v>1</v>
      </c>
      <c r="R12" s="13">
        <f>IF(C12&lt;E12,0,(IF(C12&gt;E12,1,(IF(C12=E12,0)))))</f>
        <v>0</v>
      </c>
      <c r="S12" s="8">
        <f>E12</f>
        <v>2</v>
      </c>
      <c r="T12" s="8">
        <f>C12</f>
        <v>2</v>
      </c>
      <c r="U12" s="1">
        <f>S12-T12</f>
        <v>0</v>
      </c>
    </row>
    <row r="13" spans="1:21" hidden="1">
      <c r="A13" s="1">
        <v>12</v>
      </c>
      <c r="B13" t="s">
        <v>25</v>
      </c>
      <c r="C13" s="1">
        <v>4</v>
      </c>
      <c r="D13" t="s">
        <v>55</v>
      </c>
      <c r="E13" s="1">
        <v>0</v>
      </c>
      <c r="F13" s="13">
        <f>IF(C13&gt;E13,3,(IF(C13&lt;E13,0,(IF(C13=E13,1)))))</f>
        <v>3</v>
      </c>
      <c r="G13" s="13">
        <v>1</v>
      </c>
      <c r="H13" s="13">
        <f>IF(C13&gt;E13,1,(IF(C13&lt;E13,0,(IF(C13=E13,0)))))</f>
        <v>1</v>
      </c>
      <c r="I13" s="13">
        <f>IF(C13&gt;E13,0,(IF(C13&lt;E13,0,(IF(C13=E13,1)))))</f>
        <v>0</v>
      </c>
      <c r="J13" s="13">
        <f>IF(C13&gt;E13,0,(IF(C13&lt;E13,1,(IF(C13=E13,0)))))</f>
        <v>0</v>
      </c>
      <c r="K13" s="8">
        <f>C13</f>
        <v>4</v>
      </c>
      <c r="L13" s="8">
        <f t="shared" ref="L13:L32" si="12">E13</f>
        <v>0</v>
      </c>
      <c r="M13" s="1">
        <f t="shared" ref="M13:M32" si="13">K13-L13</f>
        <v>4</v>
      </c>
      <c r="N13" s="13">
        <f t="shared" ref="N13:N71" si="14">IF(C13&lt;E13,3,(IF(C13&gt;E13,0,(IF(C13=E13,1)))))</f>
        <v>0</v>
      </c>
      <c r="O13" s="13">
        <v>1</v>
      </c>
      <c r="P13" s="13">
        <f>IF(C13&lt;E13,1,(IF(C13&gt;E13,0,(IF(C13=E13,0)))))</f>
        <v>0</v>
      </c>
      <c r="Q13" s="13">
        <f>IF(C13&lt;E13,0,(IF(C13&gt;E13,0,(IF(C13=E13,1)))))</f>
        <v>0</v>
      </c>
      <c r="R13" s="13">
        <f>IF(C13&lt;E13,0,(IF(C13&gt;E13,1,(IF(C13=E13,0)))))</f>
        <v>1</v>
      </c>
      <c r="S13" s="8">
        <f t="shared" ref="S13:S32" si="15">E13</f>
        <v>0</v>
      </c>
      <c r="T13" s="8">
        <f>C13</f>
        <v>4</v>
      </c>
      <c r="U13" s="1">
        <f t="shared" ref="U13:U32" si="16">S13-T13</f>
        <v>-4</v>
      </c>
    </row>
    <row r="14" spans="1:21" hidden="1">
      <c r="A14" s="1">
        <v>12</v>
      </c>
      <c r="B14" t="s">
        <v>17</v>
      </c>
      <c r="C14" s="1">
        <v>3</v>
      </c>
      <c r="D14" t="s">
        <v>15</v>
      </c>
      <c r="E14" s="1">
        <v>2</v>
      </c>
      <c r="F14" s="13">
        <f>IF(C14&gt;E14,3,(IF(C14&lt;E14,0,(IF(C14=E14,1)))))</f>
        <v>3</v>
      </c>
      <c r="G14" s="13">
        <v>1</v>
      </c>
      <c r="H14" s="13">
        <f>IF(C14&gt;E14,1,(IF(C14&lt;E14,0,(IF(C14=E14,0)))))</f>
        <v>1</v>
      </c>
      <c r="I14" s="13">
        <f>IF(C14&gt;E14,0,(IF(C14&lt;E14,0,(IF(C14=E14,1)))))</f>
        <v>0</v>
      </c>
      <c r="J14" s="13">
        <f>IF(C14&gt;E14,0,(IF(C14&lt;E14,1,(IF(C14=E14,0)))))</f>
        <v>0</v>
      </c>
      <c r="K14" s="8">
        <f>C14</f>
        <v>3</v>
      </c>
      <c r="L14" s="8">
        <f t="shared" si="12"/>
        <v>2</v>
      </c>
      <c r="M14" s="1">
        <f t="shared" si="13"/>
        <v>1</v>
      </c>
      <c r="N14" s="13">
        <f t="shared" si="14"/>
        <v>0</v>
      </c>
      <c r="O14" s="13">
        <v>1</v>
      </c>
      <c r="P14" s="13">
        <f>IF(C14&lt;E14,1,(IF(C14&gt;E14,0,(IF(C14=E14,0)))))</f>
        <v>0</v>
      </c>
      <c r="Q14" s="13">
        <f>IF(C14&lt;E14,0,(IF(C14&gt;E14,0,(IF(C14=E14,1)))))</f>
        <v>0</v>
      </c>
      <c r="R14" s="13">
        <f>IF(C14&lt;E14,0,(IF(C14&gt;E14,1,(IF(C14=E14,0)))))</f>
        <v>1</v>
      </c>
      <c r="S14" s="8">
        <f t="shared" si="15"/>
        <v>2</v>
      </c>
      <c r="T14" s="8">
        <f>C14</f>
        <v>3</v>
      </c>
      <c r="U14" s="1">
        <f t="shared" si="16"/>
        <v>-1</v>
      </c>
    </row>
    <row r="15" spans="1:21" hidden="1">
      <c r="A15" s="1">
        <v>12</v>
      </c>
      <c r="B15" t="s">
        <v>22</v>
      </c>
      <c r="C15" s="1">
        <v>3</v>
      </c>
      <c r="D15" t="s">
        <v>26</v>
      </c>
      <c r="E15" s="1">
        <v>0</v>
      </c>
      <c r="F15" s="13">
        <f>IF(C15&gt;E15,3,(IF(C15&lt;E15,0,(IF(C15=E15,1)))))</f>
        <v>3</v>
      </c>
      <c r="G15" s="13">
        <v>1</v>
      </c>
      <c r="H15" s="13">
        <f>IF(C15&gt;E15,1,(IF(C15&lt;E15,0,(IF(C15=E15,0)))))</f>
        <v>1</v>
      </c>
      <c r="I15" s="13">
        <f>IF(C15&gt;E15,0,(IF(C15&lt;E15,0,(IF(C15=E15,1)))))</f>
        <v>0</v>
      </c>
      <c r="J15" s="13">
        <f>IF(C15&gt;E15,0,(IF(C15&lt;E15,1,(IF(C15=E15,0)))))</f>
        <v>0</v>
      </c>
      <c r="K15" s="8">
        <f>C15</f>
        <v>3</v>
      </c>
      <c r="L15" s="8">
        <f t="shared" si="12"/>
        <v>0</v>
      </c>
      <c r="M15" s="1">
        <f t="shared" si="13"/>
        <v>3</v>
      </c>
      <c r="N15" s="13">
        <f t="shared" si="14"/>
        <v>0</v>
      </c>
      <c r="O15" s="13">
        <v>1</v>
      </c>
      <c r="P15" s="13">
        <f>IF(C15&lt;E15,1,(IF(C15&gt;E15,0,(IF(C15=E15,0)))))</f>
        <v>0</v>
      </c>
      <c r="Q15" s="13">
        <f>IF(C15&lt;E15,0,(IF(C15&gt;E15,0,(IF(C15=E15,1)))))</f>
        <v>0</v>
      </c>
      <c r="R15" s="13">
        <f>IF(C15&lt;E15,0,(IF(C15&gt;E15,1,(IF(C15=E15,0)))))</f>
        <v>1</v>
      </c>
      <c r="S15" s="8">
        <f t="shared" si="15"/>
        <v>0</v>
      </c>
      <c r="T15" s="8">
        <f>C15</f>
        <v>3</v>
      </c>
      <c r="U15" s="1">
        <f t="shared" si="16"/>
        <v>-3</v>
      </c>
    </row>
    <row r="16" spans="1:21" hidden="1">
      <c r="A16" s="1">
        <v>12</v>
      </c>
      <c r="B16" t="s">
        <v>12</v>
      </c>
      <c r="C16" s="1">
        <v>1</v>
      </c>
      <c r="D16" t="s">
        <v>21</v>
      </c>
      <c r="E16" s="1">
        <v>0</v>
      </c>
      <c r="F16" s="13">
        <f>IF(C16&gt;E16,3,(IF(C16&lt;E16,0,(IF(C16=E16,1)))))</f>
        <v>3</v>
      </c>
      <c r="G16" s="13">
        <v>1</v>
      </c>
      <c r="H16" s="13">
        <f>IF(C16&gt;E16,1,(IF(C16&lt;E16,0,(IF(C16=E16,0)))))</f>
        <v>1</v>
      </c>
      <c r="I16" s="13">
        <f>IF(C16&gt;E16,0,(IF(C16&lt;E16,0,(IF(C16=E16,1)))))</f>
        <v>0</v>
      </c>
      <c r="J16" s="13">
        <f>IF(C16&gt;E16,0,(IF(C16&lt;E16,1,(IF(C16=E16,0)))))</f>
        <v>0</v>
      </c>
      <c r="K16" s="8">
        <f>C16</f>
        <v>1</v>
      </c>
      <c r="L16" s="8">
        <f t="shared" si="12"/>
        <v>0</v>
      </c>
      <c r="M16" s="1">
        <f t="shared" si="13"/>
        <v>1</v>
      </c>
      <c r="N16" s="13">
        <f t="shared" si="14"/>
        <v>0</v>
      </c>
      <c r="O16" s="13">
        <v>1</v>
      </c>
      <c r="P16" s="13">
        <f>IF(C16&lt;E16,1,(IF(C16&gt;E16,0,(IF(C16=E16,0)))))</f>
        <v>0</v>
      </c>
      <c r="Q16" s="13">
        <f>IF(C16&lt;E16,0,(IF(C16&gt;E16,0,(IF(C16=E16,1)))))</f>
        <v>0</v>
      </c>
      <c r="R16" s="13">
        <f>IF(C16&lt;E16,0,(IF(C16&gt;E16,1,(IF(C16=E16,0)))))</f>
        <v>1</v>
      </c>
      <c r="S16" s="8">
        <f t="shared" si="15"/>
        <v>0</v>
      </c>
      <c r="T16" s="8">
        <f>C16</f>
        <v>1</v>
      </c>
      <c r="U16" s="1">
        <f t="shared" si="16"/>
        <v>-1</v>
      </c>
    </row>
    <row r="17" spans="1:21" hidden="1">
      <c r="A17" s="1">
        <v>12</v>
      </c>
      <c r="B17" t="s">
        <v>13</v>
      </c>
      <c r="C17" s="1">
        <v>3</v>
      </c>
      <c r="D17" t="s">
        <v>29</v>
      </c>
      <c r="E17" s="1">
        <v>1</v>
      </c>
      <c r="F17" s="13">
        <f>IF(C17&gt;E17,3,(IF(C17&lt;E17,0,(IF(C17=E17,1)))))</f>
        <v>3</v>
      </c>
      <c r="G17" s="13">
        <v>1</v>
      </c>
      <c r="H17" s="13">
        <f>IF(C17&gt;E17,1,(IF(C17&lt;E17,0,(IF(C17=E17,0)))))</f>
        <v>1</v>
      </c>
      <c r="I17" s="13">
        <f>IF(C17&gt;E17,0,(IF(C17&lt;E17,0,(IF(C17=E17,1)))))</f>
        <v>0</v>
      </c>
      <c r="J17" s="13">
        <f>IF(C17&gt;E17,0,(IF(C17&lt;E17,1,(IF(C17=E17,0)))))</f>
        <v>0</v>
      </c>
      <c r="K17" s="8">
        <f>C17</f>
        <v>3</v>
      </c>
      <c r="L17" s="8">
        <f t="shared" si="12"/>
        <v>1</v>
      </c>
      <c r="M17" s="1">
        <f t="shared" si="13"/>
        <v>2</v>
      </c>
      <c r="N17" s="13">
        <f t="shared" si="14"/>
        <v>0</v>
      </c>
      <c r="O17" s="13">
        <v>1</v>
      </c>
      <c r="P17" s="13">
        <f>IF(C17&lt;E17,1,(IF(C17&gt;E17,0,(IF(C17=E17,0)))))</f>
        <v>0</v>
      </c>
      <c r="Q17" s="13">
        <f>IF(C17&lt;E17,0,(IF(C17&gt;E17,0,(IF(C17=E17,1)))))</f>
        <v>0</v>
      </c>
      <c r="R17" s="13">
        <f>IF(C17&lt;E17,0,(IF(C17&gt;E17,1,(IF(C17=E17,0)))))</f>
        <v>1</v>
      </c>
      <c r="S17" s="8">
        <f t="shared" si="15"/>
        <v>1</v>
      </c>
      <c r="T17" s="8">
        <f>C17</f>
        <v>3</v>
      </c>
      <c r="U17" s="1">
        <f t="shared" si="16"/>
        <v>-2</v>
      </c>
    </row>
    <row r="18" spans="1:21" hidden="1">
      <c r="A18" s="1">
        <v>12</v>
      </c>
      <c r="B18" t="s">
        <v>14</v>
      </c>
      <c r="C18" s="1">
        <v>1</v>
      </c>
      <c r="D18" t="s">
        <v>16</v>
      </c>
      <c r="E18" s="1">
        <v>3</v>
      </c>
      <c r="F18" s="13">
        <f>IF(C18&gt;E18,3,(IF(C18&lt;E18,0,(IF(C18=E18,1)))))</f>
        <v>0</v>
      </c>
      <c r="G18" s="13">
        <v>1</v>
      </c>
      <c r="H18" s="13">
        <f>IF(C18&gt;E18,1,(IF(C18&lt;E18,0,(IF(C18=E18,0)))))</f>
        <v>0</v>
      </c>
      <c r="I18" s="13">
        <f>IF(C18&gt;E18,0,(IF(C18&lt;E18,0,(IF(C18=E18,1)))))</f>
        <v>0</v>
      </c>
      <c r="J18" s="13">
        <f>IF(C18&gt;E18,0,(IF(C18&lt;E18,1,(IF(C18=E18,0)))))</f>
        <v>1</v>
      </c>
      <c r="K18" s="8">
        <f>C18</f>
        <v>1</v>
      </c>
      <c r="L18" s="8">
        <f t="shared" si="12"/>
        <v>3</v>
      </c>
      <c r="M18" s="1">
        <f t="shared" si="13"/>
        <v>-2</v>
      </c>
      <c r="N18" s="13">
        <f t="shared" si="14"/>
        <v>3</v>
      </c>
      <c r="O18" s="13">
        <v>1</v>
      </c>
      <c r="P18" s="13">
        <f>IF(C18&lt;E18,1,(IF(C18&gt;E18,0,(IF(C18=E18,0)))))</f>
        <v>1</v>
      </c>
      <c r="Q18" s="13">
        <f>IF(C18&lt;E18,0,(IF(C18&gt;E18,0,(IF(C18=E18,1)))))</f>
        <v>0</v>
      </c>
      <c r="R18" s="13">
        <f>IF(C18&lt;E18,0,(IF(C18&gt;E18,1,(IF(C18=E18,0)))))</f>
        <v>0</v>
      </c>
      <c r="S18" s="8">
        <f t="shared" si="15"/>
        <v>3</v>
      </c>
      <c r="T18" s="8">
        <f>C18</f>
        <v>1</v>
      </c>
      <c r="U18" s="1">
        <f t="shared" si="16"/>
        <v>2</v>
      </c>
    </row>
    <row r="19" spans="1:21" hidden="1">
      <c r="A19" s="1">
        <v>12</v>
      </c>
      <c r="B19" t="s">
        <v>38</v>
      </c>
      <c r="C19" s="1">
        <v>0</v>
      </c>
      <c r="D19" t="s">
        <v>20</v>
      </c>
      <c r="E19" s="1">
        <v>0</v>
      </c>
      <c r="F19" s="13">
        <f t="shared" ref="F19:F36" si="17">IF(C19&gt;E19,3,(IF(C19&lt;E19,0,(IF(C19=E19,1)))))</f>
        <v>1</v>
      </c>
      <c r="G19" s="13">
        <v>1</v>
      </c>
      <c r="H19" s="13">
        <f>IF(C19&gt;E19,1,(IF(C19&lt;E19,0,(IF(C19=E19,0)))))</f>
        <v>0</v>
      </c>
      <c r="I19" s="13">
        <f>IF(C19&gt;E19,0,(IF(C19&lt;E19,0,(IF(C19=E19,1)))))</f>
        <v>1</v>
      </c>
      <c r="J19" s="13">
        <f>IF(C19&gt;E19,0,(IF(C19&lt;E19,1,(IF(C19=E19,0)))))</f>
        <v>0</v>
      </c>
      <c r="K19" s="8">
        <f>C19</f>
        <v>0</v>
      </c>
      <c r="L19" s="8">
        <f t="shared" si="12"/>
        <v>0</v>
      </c>
      <c r="M19" s="1">
        <f t="shared" si="13"/>
        <v>0</v>
      </c>
      <c r="N19" s="13">
        <f t="shared" si="14"/>
        <v>1</v>
      </c>
      <c r="O19" s="13">
        <v>1</v>
      </c>
      <c r="P19" s="13">
        <f>IF(C19&lt;E19,1,(IF(C19&gt;E19,0,(IF(C19=E19,0)))))</f>
        <v>0</v>
      </c>
      <c r="Q19" s="13">
        <f>IF(C19&lt;E19,0,(IF(C19&gt;E19,0,(IF(C19=E19,1)))))</f>
        <v>1</v>
      </c>
      <c r="R19" s="13">
        <f>IF(C19&lt;E19,0,(IF(C19&gt;E19,1,(IF(C19=E19,0)))))</f>
        <v>0</v>
      </c>
      <c r="S19" s="8">
        <f t="shared" si="15"/>
        <v>0</v>
      </c>
      <c r="T19" s="8">
        <f>C19</f>
        <v>0</v>
      </c>
      <c r="U19" s="1">
        <f t="shared" si="16"/>
        <v>0</v>
      </c>
    </row>
    <row r="20" spans="1:21" hidden="1">
      <c r="A20" s="1">
        <v>12</v>
      </c>
      <c r="B20" t="s">
        <v>19</v>
      </c>
      <c r="C20" s="1">
        <v>1</v>
      </c>
      <c r="D20" t="s">
        <v>10</v>
      </c>
      <c r="E20" s="1">
        <v>0</v>
      </c>
      <c r="F20" s="13">
        <f t="shared" si="17"/>
        <v>3</v>
      </c>
      <c r="G20" s="13">
        <v>1</v>
      </c>
      <c r="H20" s="13">
        <f>IF(C20&gt;E20,1,(IF(C20&lt;E20,0,(IF(C20=E20,0)))))</f>
        <v>1</v>
      </c>
      <c r="I20" s="13">
        <f>IF(C20&gt;E20,0,(IF(C20&lt;E20,0,(IF(C20=E20,1)))))</f>
        <v>0</v>
      </c>
      <c r="J20" s="13">
        <f>IF(C20&gt;E20,0,(IF(C20&lt;E20,1,(IF(C20=E20,0)))))</f>
        <v>0</v>
      </c>
      <c r="K20" s="8">
        <f>C20</f>
        <v>1</v>
      </c>
      <c r="L20" s="8">
        <f t="shared" si="12"/>
        <v>0</v>
      </c>
      <c r="M20" s="1">
        <f t="shared" si="13"/>
        <v>1</v>
      </c>
      <c r="N20" s="13">
        <f t="shared" si="14"/>
        <v>0</v>
      </c>
      <c r="O20" s="13">
        <v>1</v>
      </c>
      <c r="P20" s="13">
        <f>IF(C20&lt;E20,1,(IF(C20&gt;E20,0,(IF(C20=E20,0)))))</f>
        <v>0</v>
      </c>
      <c r="Q20" s="13">
        <f>IF(C20&lt;E20,0,(IF(C20&gt;E20,0,(IF(C20=E20,1)))))</f>
        <v>0</v>
      </c>
      <c r="R20" s="13">
        <f>IF(C20&lt;E20,0,(IF(C20&gt;E20,1,(IF(C20=E20,0)))))</f>
        <v>1</v>
      </c>
      <c r="S20" s="8">
        <f t="shared" si="15"/>
        <v>0</v>
      </c>
      <c r="T20" s="8">
        <f>C20</f>
        <v>1</v>
      </c>
      <c r="U20" s="1">
        <f t="shared" si="16"/>
        <v>-1</v>
      </c>
    </row>
    <row r="21" spans="1:21" hidden="1">
      <c r="A21" s="1">
        <v>12</v>
      </c>
      <c r="B21" t="s">
        <v>18</v>
      </c>
      <c r="C21" s="1">
        <v>1</v>
      </c>
      <c r="D21" t="s">
        <v>27</v>
      </c>
      <c r="E21" s="1">
        <v>1</v>
      </c>
      <c r="F21" s="13">
        <f t="shared" si="17"/>
        <v>1</v>
      </c>
      <c r="G21" s="13">
        <v>1</v>
      </c>
      <c r="H21" s="13">
        <f>IF(C21&gt;E21,1,(IF(C21&lt;E21,0,(IF(C21=E21,0)))))</f>
        <v>0</v>
      </c>
      <c r="I21" s="13">
        <f>IF(C21&gt;E21,0,(IF(C21&lt;E21,0,(IF(C21=E21,1)))))</f>
        <v>1</v>
      </c>
      <c r="J21" s="13">
        <f>IF(C21&gt;E21,0,(IF(C21&lt;E21,1,(IF(C21=E21,0)))))</f>
        <v>0</v>
      </c>
      <c r="K21" s="8">
        <f>C21</f>
        <v>1</v>
      </c>
      <c r="L21" s="8">
        <f t="shared" si="12"/>
        <v>1</v>
      </c>
      <c r="M21" s="1">
        <f t="shared" si="13"/>
        <v>0</v>
      </c>
      <c r="N21" s="13">
        <f t="shared" si="14"/>
        <v>1</v>
      </c>
      <c r="O21" s="13">
        <v>1</v>
      </c>
      <c r="P21" s="13">
        <f>IF(C21&lt;E21,1,(IF(C21&gt;E21,0,(IF(C21=E21,0)))))</f>
        <v>0</v>
      </c>
      <c r="Q21" s="13">
        <f>IF(C21&lt;E21,0,(IF(C21&gt;E21,0,(IF(C21=E21,1)))))</f>
        <v>1</v>
      </c>
      <c r="R21" s="13">
        <f>IF(C21&lt;E21,0,(IF(C21&gt;E21,1,(IF(C21=E21,0)))))</f>
        <v>0</v>
      </c>
      <c r="S21" s="8">
        <f t="shared" si="15"/>
        <v>1</v>
      </c>
      <c r="T21" s="8">
        <f>C21</f>
        <v>1</v>
      </c>
      <c r="U21" s="1">
        <f t="shared" si="16"/>
        <v>0</v>
      </c>
    </row>
    <row r="22" spans="1:21" hidden="1">
      <c r="A22" s="1">
        <v>13</v>
      </c>
      <c r="B22" t="s">
        <v>55</v>
      </c>
      <c r="C22" s="1">
        <v>4</v>
      </c>
      <c r="D22" t="s">
        <v>17</v>
      </c>
      <c r="E22" s="1">
        <v>1</v>
      </c>
      <c r="F22" s="13">
        <f t="shared" si="17"/>
        <v>3</v>
      </c>
      <c r="G22" s="13">
        <v>1</v>
      </c>
      <c r="H22" s="13">
        <f>IF(C22&gt;E22,1,(IF(C22&lt;E22,0,(IF(C22=E22,0)))))</f>
        <v>1</v>
      </c>
      <c r="I22" s="13">
        <f>IF(C22&gt;E22,0,(IF(C22&lt;E22,0,(IF(C22=E22,1)))))</f>
        <v>0</v>
      </c>
      <c r="J22" s="13">
        <f>IF(C22&gt;E22,0,(IF(C22&lt;E22,1,(IF(C22=E22,0)))))</f>
        <v>0</v>
      </c>
      <c r="K22" s="8">
        <f>C22</f>
        <v>4</v>
      </c>
      <c r="L22" s="8">
        <f t="shared" si="12"/>
        <v>1</v>
      </c>
      <c r="M22" s="1">
        <f t="shared" si="13"/>
        <v>3</v>
      </c>
      <c r="N22" s="13">
        <f t="shared" si="14"/>
        <v>0</v>
      </c>
      <c r="O22" s="13">
        <v>1</v>
      </c>
      <c r="P22" s="13">
        <f>IF(C22&lt;E22,1,(IF(C22&gt;E22,0,(IF(C22=E22,0)))))</f>
        <v>0</v>
      </c>
      <c r="Q22" s="13">
        <f>IF(C22&lt;E22,0,(IF(C22&gt;E22,0,(IF(C22=E22,1)))))</f>
        <v>0</v>
      </c>
      <c r="R22" s="13">
        <f>IF(C22&lt;E22,0,(IF(C22&gt;E22,1,(IF(C22=E22,0)))))</f>
        <v>1</v>
      </c>
      <c r="S22" s="8">
        <f t="shared" si="15"/>
        <v>1</v>
      </c>
      <c r="T22" s="8">
        <f>C22</f>
        <v>4</v>
      </c>
      <c r="U22" s="1">
        <f t="shared" si="16"/>
        <v>-3</v>
      </c>
    </row>
    <row r="23" spans="1:21" hidden="1">
      <c r="A23" s="1">
        <v>13</v>
      </c>
      <c r="B23" t="s">
        <v>29</v>
      </c>
      <c r="C23" s="1">
        <v>1</v>
      </c>
      <c r="D23" t="s">
        <v>22</v>
      </c>
      <c r="E23" s="1">
        <v>0</v>
      </c>
      <c r="F23" s="13">
        <f t="shared" si="17"/>
        <v>3</v>
      </c>
      <c r="G23" s="13">
        <v>1</v>
      </c>
      <c r="H23" s="13">
        <f t="shared" ref="H23:H32" si="18">IF(C23&gt;E23,1,(IF(C23&lt;E23,0,(IF(C23=E23,0)))))</f>
        <v>1</v>
      </c>
      <c r="I23" s="13">
        <f t="shared" ref="I23:I32" si="19">IF(C23&gt;E23,0,(IF(C23&lt;E23,0,(IF(C23=E23,1)))))</f>
        <v>0</v>
      </c>
      <c r="J23" s="13">
        <f t="shared" ref="J23:J32" si="20">IF(C23&gt;E23,0,(IF(C23&lt;E23,1,(IF(C23=E23,0)))))</f>
        <v>0</v>
      </c>
      <c r="K23" s="8">
        <f t="shared" ref="K23:K32" si="21">C23</f>
        <v>1</v>
      </c>
      <c r="L23" s="8">
        <f t="shared" si="12"/>
        <v>0</v>
      </c>
      <c r="M23" s="1">
        <f t="shared" si="13"/>
        <v>1</v>
      </c>
      <c r="N23" s="13">
        <f t="shared" si="14"/>
        <v>0</v>
      </c>
      <c r="O23" s="13">
        <v>1</v>
      </c>
      <c r="P23" s="13">
        <f t="shared" ref="P23:P32" si="22">IF(C23&lt;E23,1,(IF(C23&gt;E23,0,(IF(C23=E23,0)))))</f>
        <v>0</v>
      </c>
      <c r="Q23" s="13">
        <f t="shared" ref="Q23:Q32" si="23">IF(C23&lt;E23,0,(IF(C23&gt;E23,0,(IF(C23=E23,1)))))</f>
        <v>0</v>
      </c>
      <c r="R23" s="13">
        <f t="shared" ref="R23:R32" si="24">IF(C23&lt;E23,0,(IF(C23&gt;E23,1,(IF(C23=E23,0)))))</f>
        <v>1</v>
      </c>
      <c r="S23" s="8">
        <f t="shared" si="15"/>
        <v>0</v>
      </c>
      <c r="T23" s="8">
        <f t="shared" ref="T23:T32" si="25">C23</f>
        <v>1</v>
      </c>
      <c r="U23" s="1">
        <f t="shared" si="16"/>
        <v>-1</v>
      </c>
    </row>
    <row r="24" spans="1:21" hidden="1">
      <c r="A24" s="1">
        <v>13</v>
      </c>
      <c r="B24" t="s">
        <v>11</v>
      </c>
      <c r="C24" s="1">
        <v>1</v>
      </c>
      <c r="D24" t="s">
        <v>12</v>
      </c>
      <c r="E24" s="1">
        <v>0</v>
      </c>
      <c r="F24" s="13">
        <f t="shared" si="17"/>
        <v>3</v>
      </c>
      <c r="G24" s="13">
        <v>1</v>
      </c>
      <c r="H24" s="13">
        <f t="shared" si="18"/>
        <v>1</v>
      </c>
      <c r="I24" s="13">
        <f t="shared" si="19"/>
        <v>0</v>
      </c>
      <c r="J24" s="13">
        <f t="shared" si="20"/>
        <v>0</v>
      </c>
      <c r="K24" s="8">
        <f t="shared" si="21"/>
        <v>1</v>
      </c>
      <c r="L24" s="8">
        <f t="shared" si="12"/>
        <v>0</v>
      </c>
      <c r="M24" s="1">
        <f t="shared" si="13"/>
        <v>1</v>
      </c>
      <c r="N24" s="13">
        <f t="shared" si="14"/>
        <v>0</v>
      </c>
      <c r="O24" s="13">
        <v>1</v>
      </c>
      <c r="P24" s="13">
        <f t="shared" si="22"/>
        <v>0</v>
      </c>
      <c r="Q24" s="13">
        <f t="shared" si="23"/>
        <v>0</v>
      </c>
      <c r="R24" s="13">
        <f t="shared" si="24"/>
        <v>1</v>
      </c>
      <c r="S24" s="8">
        <f t="shared" si="15"/>
        <v>0</v>
      </c>
      <c r="T24" s="8">
        <f t="shared" si="25"/>
        <v>1</v>
      </c>
      <c r="U24" s="1">
        <f t="shared" si="16"/>
        <v>-1</v>
      </c>
    </row>
    <row r="25" spans="1:21" hidden="1">
      <c r="A25" s="1">
        <v>13</v>
      </c>
      <c r="B25" t="s">
        <v>27</v>
      </c>
      <c r="C25" s="1">
        <v>3</v>
      </c>
      <c r="D25" t="s">
        <v>13</v>
      </c>
      <c r="E25" s="1">
        <v>2</v>
      </c>
      <c r="F25" s="13">
        <f t="shared" si="17"/>
        <v>3</v>
      </c>
      <c r="G25" s="13">
        <v>1</v>
      </c>
      <c r="H25" s="13">
        <f t="shared" si="18"/>
        <v>1</v>
      </c>
      <c r="I25" s="13">
        <f t="shared" si="19"/>
        <v>0</v>
      </c>
      <c r="J25" s="13">
        <f t="shared" si="20"/>
        <v>0</v>
      </c>
      <c r="K25" s="8">
        <f t="shared" si="21"/>
        <v>3</v>
      </c>
      <c r="L25" s="8">
        <f t="shared" si="12"/>
        <v>2</v>
      </c>
      <c r="M25" s="1">
        <f t="shared" si="13"/>
        <v>1</v>
      </c>
      <c r="N25" s="13">
        <f t="shared" si="14"/>
        <v>0</v>
      </c>
      <c r="O25" s="13">
        <v>1</v>
      </c>
      <c r="P25" s="13">
        <f t="shared" si="22"/>
        <v>0</v>
      </c>
      <c r="Q25" s="13">
        <f t="shared" si="23"/>
        <v>0</v>
      </c>
      <c r="R25" s="13">
        <f t="shared" si="24"/>
        <v>1</v>
      </c>
      <c r="S25" s="8">
        <f t="shared" si="15"/>
        <v>2</v>
      </c>
      <c r="T25" s="8">
        <f t="shared" si="25"/>
        <v>3</v>
      </c>
      <c r="U25" s="1">
        <f t="shared" si="16"/>
        <v>-1</v>
      </c>
    </row>
    <row r="26" spans="1:21">
      <c r="A26" s="1">
        <v>13</v>
      </c>
      <c r="B26" t="s">
        <v>26</v>
      </c>
      <c r="C26" s="1">
        <v>1</v>
      </c>
      <c r="D26" t="s">
        <v>24</v>
      </c>
      <c r="E26" s="1">
        <v>0</v>
      </c>
      <c r="F26" s="13">
        <f t="shared" si="17"/>
        <v>3</v>
      </c>
      <c r="G26" s="13">
        <v>1</v>
      </c>
      <c r="H26" s="13">
        <f t="shared" si="18"/>
        <v>1</v>
      </c>
      <c r="I26" s="13">
        <f t="shared" si="19"/>
        <v>0</v>
      </c>
      <c r="J26" s="13">
        <f t="shared" si="20"/>
        <v>0</v>
      </c>
      <c r="K26" s="8">
        <f t="shared" si="21"/>
        <v>1</v>
      </c>
      <c r="L26" s="8">
        <f t="shared" si="12"/>
        <v>0</v>
      </c>
      <c r="M26" s="1">
        <f t="shared" si="13"/>
        <v>1</v>
      </c>
      <c r="N26" s="13">
        <f t="shared" si="14"/>
        <v>0</v>
      </c>
      <c r="O26" s="13">
        <v>1</v>
      </c>
      <c r="P26" s="13">
        <f t="shared" si="22"/>
        <v>0</v>
      </c>
      <c r="Q26" s="13">
        <f t="shared" si="23"/>
        <v>0</v>
      </c>
      <c r="R26" s="13">
        <f t="shared" si="24"/>
        <v>1</v>
      </c>
      <c r="S26" s="8">
        <f t="shared" si="15"/>
        <v>0</v>
      </c>
      <c r="T26" s="8">
        <f t="shared" si="25"/>
        <v>1</v>
      </c>
      <c r="U26" s="1">
        <f t="shared" si="16"/>
        <v>-1</v>
      </c>
    </row>
    <row r="27" spans="1:21" hidden="1">
      <c r="A27" s="1">
        <v>13</v>
      </c>
      <c r="B27" t="s">
        <v>21</v>
      </c>
      <c r="C27" s="1">
        <v>3</v>
      </c>
      <c r="D27" t="s">
        <v>18</v>
      </c>
      <c r="E27" s="1">
        <v>1</v>
      </c>
      <c r="F27" s="13">
        <f t="shared" si="17"/>
        <v>3</v>
      </c>
      <c r="G27" s="13">
        <v>1</v>
      </c>
      <c r="H27" s="13">
        <f t="shared" si="18"/>
        <v>1</v>
      </c>
      <c r="I27" s="13">
        <f t="shared" si="19"/>
        <v>0</v>
      </c>
      <c r="J27" s="13">
        <f t="shared" si="20"/>
        <v>0</v>
      </c>
      <c r="K27" s="8">
        <f t="shared" si="21"/>
        <v>3</v>
      </c>
      <c r="L27" s="8">
        <f t="shared" si="12"/>
        <v>1</v>
      </c>
      <c r="M27" s="1">
        <f t="shared" si="13"/>
        <v>2</v>
      </c>
      <c r="N27" s="13">
        <f t="shared" si="14"/>
        <v>0</v>
      </c>
      <c r="O27" s="13">
        <v>1</v>
      </c>
      <c r="P27" s="13">
        <f t="shared" si="22"/>
        <v>0</v>
      </c>
      <c r="Q27" s="13">
        <f t="shared" si="23"/>
        <v>0</v>
      </c>
      <c r="R27" s="13">
        <f t="shared" si="24"/>
        <v>1</v>
      </c>
      <c r="S27" s="8">
        <f t="shared" si="15"/>
        <v>1</v>
      </c>
      <c r="T27" s="8">
        <f t="shared" si="25"/>
        <v>3</v>
      </c>
      <c r="U27" s="1">
        <f t="shared" si="16"/>
        <v>-2</v>
      </c>
    </row>
    <row r="28" spans="1:21" hidden="1">
      <c r="A28" s="1">
        <v>13</v>
      </c>
      <c r="B28" t="s">
        <v>15</v>
      </c>
      <c r="C28" s="1">
        <v>1</v>
      </c>
      <c r="D28" t="s">
        <v>23</v>
      </c>
      <c r="E28" s="1">
        <v>1</v>
      </c>
      <c r="F28" s="13">
        <f t="shared" si="17"/>
        <v>1</v>
      </c>
      <c r="G28" s="13">
        <v>1</v>
      </c>
      <c r="H28" s="13">
        <f t="shared" si="18"/>
        <v>0</v>
      </c>
      <c r="I28" s="13">
        <f t="shared" si="19"/>
        <v>1</v>
      </c>
      <c r="J28" s="13">
        <f t="shared" si="20"/>
        <v>0</v>
      </c>
      <c r="K28" s="8">
        <f t="shared" si="21"/>
        <v>1</v>
      </c>
      <c r="L28" s="8">
        <f t="shared" si="12"/>
        <v>1</v>
      </c>
      <c r="M28" s="1">
        <f t="shared" si="13"/>
        <v>0</v>
      </c>
      <c r="N28" s="13">
        <f t="shared" si="14"/>
        <v>1</v>
      </c>
      <c r="O28" s="13">
        <v>1</v>
      </c>
      <c r="P28" s="13">
        <f t="shared" si="22"/>
        <v>0</v>
      </c>
      <c r="Q28" s="13">
        <f t="shared" si="23"/>
        <v>1</v>
      </c>
      <c r="R28" s="13">
        <f t="shared" si="24"/>
        <v>0</v>
      </c>
      <c r="S28" s="8">
        <f t="shared" si="15"/>
        <v>1</v>
      </c>
      <c r="T28" s="8">
        <f t="shared" si="25"/>
        <v>1</v>
      </c>
      <c r="U28" s="1">
        <f t="shared" si="16"/>
        <v>0</v>
      </c>
    </row>
    <row r="29" spans="1:21" hidden="1">
      <c r="A29" s="1">
        <v>13</v>
      </c>
      <c r="B29" t="s">
        <v>16</v>
      </c>
      <c r="C29" s="1">
        <v>2</v>
      </c>
      <c r="D29" t="s">
        <v>25</v>
      </c>
      <c r="E29" s="1">
        <v>1</v>
      </c>
      <c r="F29" s="13">
        <f t="shared" si="17"/>
        <v>3</v>
      </c>
      <c r="G29" s="13">
        <v>1</v>
      </c>
      <c r="H29" s="13">
        <f t="shared" si="18"/>
        <v>1</v>
      </c>
      <c r="I29" s="13">
        <f t="shared" si="19"/>
        <v>0</v>
      </c>
      <c r="J29" s="13">
        <f t="shared" si="20"/>
        <v>0</v>
      </c>
      <c r="K29" s="8">
        <f t="shared" si="21"/>
        <v>2</v>
      </c>
      <c r="L29" s="8">
        <f t="shared" si="12"/>
        <v>1</v>
      </c>
      <c r="M29" s="1">
        <f t="shared" si="13"/>
        <v>1</v>
      </c>
      <c r="N29" s="13">
        <f t="shared" si="14"/>
        <v>0</v>
      </c>
      <c r="O29" s="13">
        <v>1</v>
      </c>
      <c r="P29" s="13">
        <f t="shared" si="22"/>
        <v>0</v>
      </c>
      <c r="Q29" s="13">
        <f t="shared" si="23"/>
        <v>0</v>
      </c>
      <c r="R29" s="13">
        <f t="shared" si="24"/>
        <v>1</v>
      </c>
      <c r="S29" s="8">
        <f t="shared" si="15"/>
        <v>1</v>
      </c>
      <c r="T29" s="8">
        <f t="shared" si="25"/>
        <v>2</v>
      </c>
      <c r="U29" s="1">
        <f t="shared" si="16"/>
        <v>-1</v>
      </c>
    </row>
    <row r="30" spans="1:21" hidden="1">
      <c r="A30" s="1">
        <v>13</v>
      </c>
      <c r="B30" t="s">
        <v>10</v>
      </c>
      <c r="C30" s="1">
        <v>0</v>
      </c>
      <c r="D30" t="s">
        <v>14</v>
      </c>
      <c r="E30" s="1">
        <v>1</v>
      </c>
      <c r="F30" s="13">
        <f t="shared" si="17"/>
        <v>0</v>
      </c>
      <c r="G30" s="13">
        <v>1</v>
      </c>
      <c r="H30" s="13">
        <f t="shared" si="18"/>
        <v>0</v>
      </c>
      <c r="I30" s="13">
        <f t="shared" si="19"/>
        <v>0</v>
      </c>
      <c r="J30" s="13">
        <f t="shared" si="20"/>
        <v>1</v>
      </c>
      <c r="K30" s="8">
        <f t="shared" si="21"/>
        <v>0</v>
      </c>
      <c r="L30" s="8">
        <f t="shared" si="12"/>
        <v>1</v>
      </c>
      <c r="M30" s="1">
        <f t="shared" si="13"/>
        <v>-1</v>
      </c>
      <c r="N30" s="13">
        <f t="shared" si="14"/>
        <v>3</v>
      </c>
      <c r="O30" s="13">
        <v>1</v>
      </c>
      <c r="P30" s="13">
        <f t="shared" si="22"/>
        <v>1</v>
      </c>
      <c r="Q30" s="13">
        <f t="shared" si="23"/>
        <v>0</v>
      </c>
      <c r="R30" s="13">
        <f t="shared" si="24"/>
        <v>0</v>
      </c>
      <c r="S30" s="8">
        <f t="shared" si="15"/>
        <v>1</v>
      </c>
      <c r="T30" s="8">
        <f t="shared" si="25"/>
        <v>0</v>
      </c>
      <c r="U30" s="1">
        <f t="shared" si="16"/>
        <v>1</v>
      </c>
    </row>
    <row r="31" spans="1:21" hidden="1">
      <c r="A31" s="1">
        <v>13</v>
      </c>
      <c r="B31" t="s">
        <v>20</v>
      </c>
      <c r="C31" s="1">
        <v>3</v>
      </c>
      <c r="D31" t="s">
        <v>19</v>
      </c>
      <c r="E31" s="1">
        <v>2</v>
      </c>
      <c r="F31" s="13">
        <f t="shared" si="17"/>
        <v>3</v>
      </c>
      <c r="G31" s="13">
        <v>1</v>
      </c>
      <c r="H31" s="13">
        <f t="shared" si="18"/>
        <v>1</v>
      </c>
      <c r="I31" s="13">
        <f t="shared" si="19"/>
        <v>0</v>
      </c>
      <c r="J31" s="13">
        <f t="shared" si="20"/>
        <v>0</v>
      </c>
      <c r="K31" s="8">
        <f t="shared" si="21"/>
        <v>3</v>
      </c>
      <c r="L31" s="8">
        <f t="shared" si="12"/>
        <v>2</v>
      </c>
      <c r="M31" s="1">
        <f t="shared" si="13"/>
        <v>1</v>
      </c>
      <c r="N31" s="13">
        <f t="shared" si="14"/>
        <v>0</v>
      </c>
      <c r="O31" s="13">
        <v>1</v>
      </c>
      <c r="P31" s="13">
        <f t="shared" si="22"/>
        <v>0</v>
      </c>
      <c r="Q31" s="13">
        <f t="shared" si="23"/>
        <v>0</v>
      </c>
      <c r="R31" s="13">
        <f t="shared" si="24"/>
        <v>1</v>
      </c>
      <c r="S31" s="8">
        <f t="shared" si="15"/>
        <v>2</v>
      </c>
      <c r="T31" s="8">
        <f t="shared" si="25"/>
        <v>3</v>
      </c>
      <c r="U31" s="1">
        <f t="shared" si="16"/>
        <v>-1</v>
      </c>
    </row>
    <row r="32" spans="1:21" hidden="1">
      <c r="A32" s="1">
        <v>14</v>
      </c>
      <c r="B32" t="s">
        <v>19</v>
      </c>
      <c r="C32" s="1">
        <v>1</v>
      </c>
      <c r="D32" t="s">
        <v>55</v>
      </c>
      <c r="E32" s="1">
        <v>0</v>
      </c>
      <c r="F32" s="13">
        <f t="shared" si="17"/>
        <v>3</v>
      </c>
      <c r="G32" s="13">
        <v>1</v>
      </c>
      <c r="H32" s="13">
        <f t="shared" si="18"/>
        <v>1</v>
      </c>
      <c r="I32" s="13">
        <f t="shared" si="19"/>
        <v>0</v>
      </c>
      <c r="J32" s="13">
        <f t="shared" si="20"/>
        <v>0</v>
      </c>
      <c r="K32" s="8">
        <f t="shared" si="21"/>
        <v>1</v>
      </c>
      <c r="L32" s="8">
        <f t="shared" si="12"/>
        <v>0</v>
      </c>
      <c r="M32" s="1">
        <f t="shared" si="13"/>
        <v>1</v>
      </c>
      <c r="N32" s="13">
        <f t="shared" si="14"/>
        <v>0</v>
      </c>
      <c r="O32" s="13">
        <v>1</v>
      </c>
      <c r="P32" s="13">
        <f t="shared" si="22"/>
        <v>0</v>
      </c>
      <c r="Q32" s="13">
        <f t="shared" si="23"/>
        <v>0</v>
      </c>
      <c r="R32" s="13">
        <f t="shared" si="24"/>
        <v>1</v>
      </c>
      <c r="S32" s="8">
        <f t="shared" si="15"/>
        <v>0</v>
      </c>
      <c r="T32" s="8">
        <f t="shared" si="25"/>
        <v>1</v>
      </c>
      <c r="U32" s="1">
        <f t="shared" si="16"/>
        <v>-1</v>
      </c>
    </row>
    <row r="33" spans="1:21" hidden="1">
      <c r="A33" s="1">
        <v>14</v>
      </c>
      <c r="B33" t="s">
        <v>12</v>
      </c>
      <c r="C33" s="1">
        <v>0</v>
      </c>
      <c r="D33" t="s">
        <v>27</v>
      </c>
      <c r="E33" s="1">
        <v>1</v>
      </c>
      <c r="F33" s="13">
        <f t="shared" si="17"/>
        <v>0</v>
      </c>
      <c r="G33" s="13">
        <v>1</v>
      </c>
      <c r="H33" s="13">
        <f t="shared" ref="H33:H41" si="26">IF(C33&gt;E33,1,(IF(C33&lt;E33,0,(IF(C33=E33,0)))))</f>
        <v>0</v>
      </c>
      <c r="I33" s="13">
        <f t="shared" ref="I33:I41" si="27">IF(C33&gt;E33,0,(IF(C33&lt;E33,0,(IF(C33=E33,1)))))</f>
        <v>0</v>
      </c>
      <c r="J33" s="13">
        <f t="shared" ref="J33:J41" si="28">IF(C33&gt;E33,0,(IF(C33&lt;E33,1,(IF(C33=E33,0)))))</f>
        <v>1</v>
      </c>
      <c r="K33" s="8">
        <f t="shared" ref="K33:K41" si="29">C33</f>
        <v>0</v>
      </c>
      <c r="L33" s="8">
        <f t="shared" ref="L33:L41" si="30">E33</f>
        <v>1</v>
      </c>
      <c r="M33" s="1">
        <f t="shared" ref="M33:M41" si="31">K33-L33</f>
        <v>-1</v>
      </c>
      <c r="N33" s="13">
        <f t="shared" si="14"/>
        <v>3</v>
      </c>
      <c r="O33" s="13">
        <v>1</v>
      </c>
      <c r="P33" s="13">
        <f t="shared" ref="P33:P41" si="32">IF(C33&lt;E33,1,(IF(C33&gt;E33,0,(IF(C33=E33,0)))))</f>
        <v>1</v>
      </c>
      <c r="Q33" s="13">
        <f t="shared" ref="Q33:Q41" si="33">IF(C33&lt;E33,0,(IF(C33&gt;E33,0,(IF(C33=E33,1)))))</f>
        <v>0</v>
      </c>
      <c r="R33" s="13">
        <f t="shared" ref="R33:R41" si="34">IF(C33&lt;E33,0,(IF(C33&gt;E33,1,(IF(C33=E33,0)))))</f>
        <v>0</v>
      </c>
      <c r="S33" s="8">
        <f t="shared" ref="S33:S41" si="35">E33</f>
        <v>1</v>
      </c>
      <c r="T33" s="8">
        <f t="shared" ref="T33:T41" si="36">C33</f>
        <v>0</v>
      </c>
      <c r="U33" s="1">
        <f t="shared" ref="U33:U41" si="37">S33-T33</f>
        <v>1</v>
      </c>
    </row>
    <row r="34" spans="1:21" hidden="1">
      <c r="A34" s="1">
        <v>14</v>
      </c>
      <c r="B34" t="s">
        <v>14</v>
      </c>
      <c r="C34" s="1">
        <v>2</v>
      </c>
      <c r="D34" t="s">
        <v>15</v>
      </c>
      <c r="E34" s="1">
        <v>0</v>
      </c>
      <c r="F34" s="13">
        <f t="shared" si="17"/>
        <v>3</v>
      </c>
      <c r="G34" s="13">
        <v>1</v>
      </c>
      <c r="H34" s="13">
        <f t="shared" si="26"/>
        <v>1</v>
      </c>
      <c r="I34" s="13">
        <f t="shared" si="27"/>
        <v>0</v>
      </c>
      <c r="J34" s="13">
        <f t="shared" si="28"/>
        <v>0</v>
      </c>
      <c r="K34" s="8">
        <f t="shared" si="29"/>
        <v>2</v>
      </c>
      <c r="L34" s="8">
        <f t="shared" si="30"/>
        <v>0</v>
      </c>
      <c r="M34" s="1">
        <f t="shared" si="31"/>
        <v>2</v>
      </c>
      <c r="N34" s="13">
        <f>IF(C34&lt;E34,3,(IF(C34&gt;E34,0,(IF(C34=E34,1)))))</f>
        <v>0</v>
      </c>
      <c r="O34" s="13">
        <v>1</v>
      </c>
      <c r="P34" s="13">
        <f t="shared" si="32"/>
        <v>0</v>
      </c>
      <c r="Q34" s="13">
        <f t="shared" si="33"/>
        <v>0</v>
      </c>
      <c r="R34" s="13">
        <f t="shared" si="34"/>
        <v>1</v>
      </c>
      <c r="S34" s="8">
        <f t="shared" si="35"/>
        <v>0</v>
      </c>
      <c r="T34" s="8">
        <f t="shared" si="36"/>
        <v>2</v>
      </c>
      <c r="U34" s="1">
        <f t="shared" si="37"/>
        <v>-2</v>
      </c>
    </row>
    <row r="35" spans="1:21" hidden="1">
      <c r="A35" s="1">
        <v>14</v>
      </c>
      <c r="B35" t="s">
        <v>38</v>
      </c>
      <c r="C35" s="1">
        <v>2</v>
      </c>
      <c r="D35" t="s">
        <v>16</v>
      </c>
      <c r="E35" s="1">
        <v>0</v>
      </c>
      <c r="F35" s="13">
        <f t="shared" si="17"/>
        <v>3</v>
      </c>
      <c r="G35" s="13">
        <v>1</v>
      </c>
      <c r="H35" s="13">
        <f t="shared" si="26"/>
        <v>1</v>
      </c>
      <c r="I35" s="13">
        <f t="shared" si="27"/>
        <v>0</v>
      </c>
      <c r="J35" s="13">
        <f t="shared" si="28"/>
        <v>0</v>
      </c>
      <c r="K35" s="8">
        <f t="shared" si="29"/>
        <v>2</v>
      </c>
      <c r="L35" s="8">
        <f t="shared" si="30"/>
        <v>0</v>
      </c>
      <c r="M35" s="1">
        <f t="shared" si="31"/>
        <v>2</v>
      </c>
      <c r="N35" s="13">
        <f t="shared" si="14"/>
        <v>0</v>
      </c>
      <c r="O35" s="13">
        <v>1</v>
      </c>
      <c r="P35" s="13">
        <f t="shared" si="32"/>
        <v>0</v>
      </c>
      <c r="Q35" s="13">
        <f t="shared" si="33"/>
        <v>0</v>
      </c>
      <c r="R35" s="13">
        <f t="shared" si="34"/>
        <v>1</v>
      </c>
      <c r="S35" s="8">
        <f t="shared" si="35"/>
        <v>0</v>
      </c>
      <c r="T35" s="8">
        <f t="shared" si="36"/>
        <v>2</v>
      </c>
      <c r="U35" s="1">
        <f t="shared" si="37"/>
        <v>-2</v>
      </c>
    </row>
    <row r="36" spans="1:21" hidden="1">
      <c r="A36" s="1">
        <v>14</v>
      </c>
      <c r="B36" t="s">
        <v>25</v>
      </c>
      <c r="C36" s="1">
        <v>4</v>
      </c>
      <c r="D36" t="s">
        <v>20</v>
      </c>
      <c r="E36" s="1">
        <v>0</v>
      </c>
      <c r="F36" s="13">
        <f t="shared" si="17"/>
        <v>3</v>
      </c>
      <c r="G36" s="13">
        <v>1</v>
      </c>
      <c r="H36" s="13">
        <f t="shared" si="26"/>
        <v>1</v>
      </c>
      <c r="I36" s="13">
        <f t="shared" si="27"/>
        <v>0</v>
      </c>
      <c r="J36" s="13">
        <f t="shared" si="28"/>
        <v>0</v>
      </c>
      <c r="K36" s="8">
        <f t="shared" si="29"/>
        <v>4</v>
      </c>
      <c r="L36" s="8">
        <f t="shared" si="30"/>
        <v>0</v>
      </c>
      <c r="M36" s="1">
        <f t="shared" si="31"/>
        <v>4</v>
      </c>
      <c r="N36" s="13">
        <f t="shared" si="14"/>
        <v>0</v>
      </c>
      <c r="O36" s="13">
        <v>1</v>
      </c>
      <c r="P36" s="13">
        <f t="shared" si="32"/>
        <v>0</v>
      </c>
      <c r="Q36" s="13">
        <f t="shared" si="33"/>
        <v>0</v>
      </c>
      <c r="R36" s="13">
        <f t="shared" si="34"/>
        <v>1</v>
      </c>
      <c r="S36" s="8">
        <f t="shared" si="35"/>
        <v>0</v>
      </c>
      <c r="T36" s="8">
        <f t="shared" si="36"/>
        <v>4</v>
      </c>
      <c r="U36" s="1">
        <f t="shared" si="37"/>
        <v>-4</v>
      </c>
    </row>
    <row r="37" spans="1:21" hidden="1">
      <c r="A37" s="1">
        <v>14</v>
      </c>
      <c r="B37" t="s">
        <v>17</v>
      </c>
      <c r="C37" s="1">
        <v>2</v>
      </c>
      <c r="D37" t="s">
        <v>10</v>
      </c>
      <c r="E37" s="1">
        <v>2</v>
      </c>
      <c r="F37" s="13">
        <f>IF(C37&gt;E37,3,(IF(C37&lt;E37,0,(IF(C37=E37,1)))))</f>
        <v>1</v>
      </c>
      <c r="G37" s="13">
        <v>1</v>
      </c>
      <c r="H37" s="13">
        <f t="shared" si="26"/>
        <v>0</v>
      </c>
      <c r="I37" s="13">
        <f t="shared" si="27"/>
        <v>1</v>
      </c>
      <c r="J37" s="13">
        <f t="shared" si="28"/>
        <v>0</v>
      </c>
      <c r="K37" s="8">
        <f t="shared" si="29"/>
        <v>2</v>
      </c>
      <c r="L37" s="8">
        <f t="shared" si="30"/>
        <v>2</v>
      </c>
      <c r="M37" s="1">
        <f t="shared" si="31"/>
        <v>0</v>
      </c>
      <c r="N37" s="13">
        <f t="shared" si="14"/>
        <v>1</v>
      </c>
      <c r="O37" s="13">
        <v>1</v>
      </c>
      <c r="P37" s="13">
        <f t="shared" si="32"/>
        <v>0</v>
      </c>
      <c r="Q37" s="13">
        <f t="shared" si="33"/>
        <v>1</v>
      </c>
      <c r="R37" s="13">
        <f t="shared" si="34"/>
        <v>0</v>
      </c>
      <c r="S37" s="8">
        <f t="shared" si="35"/>
        <v>2</v>
      </c>
      <c r="T37" s="8">
        <f t="shared" si="36"/>
        <v>2</v>
      </c>
      <c r="U37" s="1">
        <f t="shared" si="37"/>
        <v>0</v>
      </c>
    </row>
    <row r="38" spans="1:21" hidden="1">
      <c r="A38" s="1">
        <v>14</v>
      </c>
      <c r="B38" t="s">
        <v>18</v>
      </c>
      <c r="C38" s="1">
        <v>3</v>
      </c>
      <c r="D38" t="s">
        <v>29</v>
      </c>
      <c r="E38" s="1">
        <v>3</v>
      </c>
      <c r="F38" s="13">
        <f>IF(C38&gt;E38,3,(IF(C38&lt;E38,0,(IF(C38=E38,1)))))</f>
        <v>1</v>
      </c>
      <c r="G38" s="13">
        <v>1</v>
      </c>
      <c r="H38" s="13">
        <f t="shared" si="26"/>
        <v>0</v>
      </c>
      <c r="I38" s="13">
        <f t="shared" si="27"/>
        <v>1</v>
      </c>
      <c r="J38" s="13">
        <f t="shared" si="28"/>
        <v>0</v>
      </c>
      <c r="K38" s="8">
        <f t="shared" si="29"/>
        <v>3</v>
      </c>
      <c r="L38" s="8">
        <f t="shared" si="30"/>
        <v>3</v>
      </c>
      <c r="M38" s="1">
        <f t="shared" si="31"/>
        <v>0</v>
      </c>
      <c r="N38" s="13">
        <f t="shared" si="14"/>
        <v>1</v>
      </c>
      <c r="O38" s="13">
        <v>1</v>
      </c>
      <c r="P38" s="13">
        <f t="shared" si="32"/>
        <v>0</v>
      </c>
      <c r="Q38" s="13">
        <f t="shared" si="33"/>
        <v>1</v>
      </c>
      <c r="R38" s="13">
        <f t="shared" si="34"/>
        <v>0</v>
      </c>
      <c r="S38" s="8">
        <f t="shared" si="35"/>
        <v>3</v>
      </c>
      <c r="T38" s="8">
        <f t="shared" si="36"/>
        <v>3</v>
      </c>
      <c r="U38" s="1">
        <f t="shared" si="37"/>
        <v>0</v>
      </c>
    </row>
    <row r="39" spans="1:21" hidden="1">
      <c r="A39" s="1">
        <v>14</v>
      </c>
      <c r="B39" t="s">
        <v>13</v>
      </c>
      <c r="C39" s="1">
        <v>4</v>
      </c>
      <c r="D39" t="s">
        <v>26</v>
      </c>
      <c r="E39" s="1">
        <v>2</v>
      </c>
      <c r="F39" s="13">
        <f>IF(C39&gt;E39,3,(IF(C39&lt;E39,0,(IF(C39=E39,1)))))</f>
        <v>3</v>
      </c>
      <c r="G39" s="13">
        <v>1</v>
      </c>
      <c r="H39" s="13">
        <f t="shared" si="26"/>
        <v>1</v>
      </c>
      <c r="I39" s="13">
        <f t="shared" si="27"/>
        <v>0</v>
      </c>
      <c r="J39" s="13">
        <f t="shared" si="28"/>
        <v>0</v>
      </c>
      <c r="K39" s="8">
        <f t="shared" si="29"/>
        <v>4</v>
      </c>
      <c r="L39" s="8">
        <f t="shared" si="30"/>
        <v>2</v>
      </c>
      <c r="M39" s="1">
        <f t="shared" si="31"/>
        <v>2</v>
      </c>
      <c r="N39" s="13">
        <f t="shared" si="14"/>
        <v>0</v>
      </c>
      <c r="O39" s="13">
        <v>1</v>
      </c>
      <c r="P39" s="13">
        <f t="shared" si="32"/>
        <v>0</v>
      </c>
      <c r="Q39" s="13">
        <f t="shared" si="33"/>
        <v>0</v>
      </c>
      <c r="R39" s="13">
        <f t="shared" si="34"/>
        <v>1</v>
      </c>
      <c r="S39" s="8">
        <f t="shared" si="35"/>
        <v>2</v>
      </c>
      <c r="T39" s="8">
        <f t="shared" si="36"/>
        <v>4</v>
      </c>
      <c r="U39" s="1">
        <f t="shared" si="37"/>
        <v>-2</v>
      </c>
    </row>
    <row r="40" spans="1:21" hidden="1">
      <c r="A40" s="1">
        <v>14</v>
      </c>
      <c r="B40" t="s">
        <v>22</v>
      </c>
      <c r="C40" s="1">
        <v>1</v>
      </c>
      <c r="D40" t="s">
        <v>11</v>
      </c>
      <c r="E40" s="1">
        <v>7</v>
      </c>
      <c r="F40" s="13">
        <f>IF(C40&gt;E40,3,(IF(C40&lt;E40,0,(IF(C40=E40,1)))))</f>
        <v>0</v>
      </c>
      <c r="G40" s="13">
        <v>1</v>
      </c>
      <c r="H40" s="13">
        <f t="shared" si="26"/>
        <v>0</v>
      </c>
      <c r="I40" s="13">
        <f t="shared" si="27"/>
        <v>0</v>
      </c>
      <c r="J40" s="13">
        <f t="shared" si="28"/>
        <v>1</v>
      </c>
      <c r="K40" s="8">
        <f t="shared" si="29"/>
        <v>1</v>
      </c>
      <c r="L40" s="8">
        <f t="shared" si="30"/>
        <v>7</v>
      </c>
      <c r="M40" s="1">
        <f t="shared" si="31"/>
        <v>-6</v>
      </c>
      <c r="N40" s="13">
        <f t="shared" si="14"/>
        <v>3</v>
      </c>
      <c r="O40" s="13">
        <v>1</v>
      </c>
      <c r="P40" s="13">
        <f t="shared" si="32"/>
        <v>1</v>
      </c>
      <c r="Q40" s="13">
        <f t="shared" si="33"/>
        <v>0</v>
      </c>
      <c r="R40" s="13">
        <f t="shared" si="34"/>
        <v>0</v>
      </c>
      <c r="S40" s="8">
        <f t="shared" si="35"/>
        <v>7</v>
      </c>
      <c r="T40" s="8">
        <f t="shared" si="36"/>
        <v>1</v>
      </c>
      <c r="U40" s="1">
        <f t="shared" si="37"/>
        <v>6</v>
      </c>
    </row>
    <row r="41" spans="1:21" hidden="1">
      <c r="A41" s="1">
        <v>14</v>
      </c>
      <c r="B41" t="s">
        <v>24</v>
      </c>
      <c r="C41" s="1">
        <v>1</v>
      </c>
      <c r="D41" t="s">
        <v>21</v>
      </c>
      <c r="E41" s="1">
        <v>0</v>
      </c>
      <c r="F41" s="13">
        <f>IF(C41&gt;E41,3,(IF(C41&lt;E41,0,(IF(C41=E41,1)))))</f>
        <v>3</v>
      </c>
      <c r="G41" s="13">
        <v>1</v>
      </c>
      <c r="H41" s="13">
        <f t="shared" si="26"/>
        <v>1</v>
      </c>
      <c r="I41" s="13">
        <f t="shared" si="27"/>
        <v>0</v>
      </c>
      <c r="J41" s="13">
        <f t="shared" si="28"/>
        <v>0</v>
      </c>
      <c r="K41" s="8">
        <f t="shared" si="29"/>
        <v>1</v>
      </c>
      <c r="L41" s="8">
        <f t="shared" si="30"/>
        <v>0</v>
      </c>
      <c r="M41" s="1">
        <f t="shared" si="31"/>
        <v>1</v>
      </c>
      <c r="N41" s="13">
        <f t="shared" si="14"/>
        <v>0</v>
      </c>
      <c r="O41" s="13">
        <v>1</v>
      </c>
      <c r="P41" s="13">
        <f t="shared" si="32"/>
        <v>0</v>
      </c>
      <c r="Q41" s="13">
        <f t="shared" si="33"/>
        <v>0</v>
      </c>
      <c r="R41" s="13">
        <f t="shared" si="34"/>
        <v>1</v>
      </c>
      <c r="S41" s="8">
        <f t="shared" si="35"/>
        <v>0</v>
      </c>
      <c r="T41" s="8">
        <f t="shared" si="36"/>
        <v>1</v>
      </c>
      <c r="U41" s="1">
        <f t="shared" si="37"/>
        <v>-1</v>
      </c>
    </row>
    <row r="42" spans="1:21" hidden="1">
      <c r="A42" s="1">
        <v>15</v>
      </c>
      <c r="B42" t="s">
        <v>29</v>
      </c>
      <c r="C42" s="1">
        <v>1</v>
      </c>
      <c r="D42" t="s">
        <v>12</v>
      </c>
      <c r="E42" s="1">
        <v>3</v>
      </c>
      <c r="F42" s="13">
        <f>IF(C42&gt;E42,3,(IF(C42&lt;E42,0,(IF(C42=E42,1)))))</f>
        <v>0</v>
      </c>
      <c r="G42" s="13">
        <v>1</v>
      </c>
      <c r="H42" s="13">
        <f t="shared" ref="H42:H46" si="38">IF(C42&gt;E42,1,(IF(C42&lt;E42,0,(IF(C42=E42,0)))))</f>
        <v>0</v>
      </c>
      <c r="I42" s="13">
        <f t="shared" ref="I42:I46" si="39">IF(C42&gt;E42,0,(IF(C42&lt;E42,0,(IF(C42=E42,1)))))</f>
        <v>0</v>
      </c>
      <c r="J42" s="13">
        <f t="shared" ref="J42:J46" si="40">IF(C42&gt;E42,0,(IF(C42&lt;E42,1,(IF(C42=E42,0)))))</f>
        <v>1</v>
      </c>
      <c r="K42" s="8">
        <f t="shared" ref="K42:K46" si="41">C42</f>
        <v>1</v>
      </c>
      <c r="L42" s="8">
        <f t="shared" ref="L42:L46" si="42">E42</f>
        <v>3</v>
      </c>
      <c r="M42" s="1">
        <f t="shared" ref="M42:M46" si="43">K42-L42</f>
        <v>-2</v>
      </c>
      <c r="N42" s="13">
        <f t="shared" si="14"/>
        <v>3</v>
      </c>
      <c r="O42" s="13">
        <v>1</v>
      </c>
      <c r="P42" s="13">
        <f t="shared" ref="P42:P46" si="44">IF(C42&lt;E42,1,(IF(C42&gt;E42,0,(IF(C42=E42,0)))))</f>
        <v>1</v>
      </c>
      <c r="Q42" s="13">
        <f t="shared" ref="Q42:Q46" si="45">IF(C42&lt;E42,0,(IF(C42&gt;E42,0,(IF(C42=E42,1)))))</f>
        <v>0</v>
      </c>
      <c r="R42" s="13">
        <f t="shared" ref="R42:R46" si="46">IF(C42&lt;E42,0,(IF(C42&gt;E42,1,(IF(C42=E42,0)))))</f>
        <v>0</v>
      </c>
      <c r="S42" s="8">
        <f t="shared" ref="S42:S46" si="47">E42</f>
        <v>3</v>
      </c>
      <c r="T42" s="8">
        <f t="shared" ref="T42:T46" si="48">C42</f>
        <v>1</v>
      </c>
      <c r="U42" s="1">
        <f t="shared" ref="U42:U46" si="49">S42-T42</f>
        <v>2</v>
      </c>
    </row>
    <row r="43" spans="1:21" hidden="1">
      <c r="A43" s="1">
        <v>15</v>
      </c>
      <c r="B43" t="s">
        <v>55</v>
      </c>
      <c r="C43" s="1">
        <v>1</v>
      </c>
      <c r="D43" t="s">
        <v>23</v>
      </c>
      <c r="E43" s="1">
        <v>0</v>
      </c>
      <c r="F43" s="13">
        <f>IF(C43&gt;E43,3,(IF(C43&lt;E43,0,(IF(C43=E43,1)))))</f>
        <v>3</v>
      </c>
      <c r="G43" s="13">
        <v>1</v>
      </c>
      <c r="H43" s="13">
        <f t="shared" si="38"/>
        <v>1</v>
      </c>
      <c r="I43" s="13">
        <f t="shared" si="39"/>
        <v>0</v>
      </c>
      <c r="J43" s="13">
        <f t="shared" si="40"/>
        <v>0</v>
      </c>
      <c r="K43" s="8">
        <f t="shared" si="41"/>
        <v>1</v>
      </c>
      <c r="L43" s="8">
        <f t="shared" si="42"/>
        <v>0</v>
      </c>
      <c r="M43" s="1">
        <f t="shared" si="43"/>
        <v>1</v>
      </c>
      <c r="N43" s="13">
        <f t="shared" si="14"/>
        <v>0</v>
      </c>
      <c r="O43" s="13">
        <v>1</v>
      </c>
      <c r="P43" s="13">
        <f t="shared" si="44"/>
        <v>0</v>
      </c>
      <c r="Q43" s="13">
        <f t="shared" si="45"/>
        <v>0</v>
      </c>
      <c r="R43" s="13">
        <f t="shared" si="46"/>
        <v>1</v>
      </c>
      <c r="S43" s="8">
        <f t="shared" si="47"/>
        <v>0</v>
      </c>
      <c r="T43" s="8">
        <f t="shared" si="48"/>
        <v>1</v>
      </c>
      <c r="U43" s="1">
        <f t="shared" si="49"/>
        <v>-1</v>
      </c>
    </row>
    <row r="44" spans="1:21" hidden="1">
      <c r="A44" s="1">
        <v>15</v>
      </c>
      <c r="B44" t="s">
        <v>15</v>
      </c>
      <c r="C44" s="1">
        <v>1</v>
      </c>
      <c r="D44" t="s">
        <v>19</v>
      </c>
      <c r="E44" s="1">
        <v>2</v>
      </c>
      <c r="F44" s="13">
        <f t="shared" ref="F44:F71" si="50">IF(C44&gt;E44,3,(IF(C44&lt;E44,0,(IF(C44=E44,1)))))</f>
        <v>0</v>
      </c>
      <c r="G44" s="13">
        <v>1</v>
      </c>
      <c r="H44" s="13">
        <f t="shared" si="38"/>
        <v>0</v>
      </c>
      <c r="I44" s="13">
        <f t="shared" si="39"/>
        <v>0</v>
      </c>
      <c r="J44" s="13">
        <f t="shared" si="40"/>
        <v>1</v>
      </c>
      <c r="K44" s="8">
        <f t="shared" si="41"/>
        <v>1</v>
      </c>
      <c r="L44" s="8">
        <f t="shared" si="42"/>
        <v>2</v>
      </c>
      <c r="M44" s="1">
        <f t="shared" si="43"/>
        <v>-1</v>
      </c>
      <c r="N44" s="13">
        <f t="shared" si="14"/>
        <v>3</v>
      </c>
      <c r="O44" s="13">
        <v>1</v>
      </c>
      <c r="P44" s="13">
        <f t="shared" si="44"/>
        <v>1</v>
      </c>
      <c r="Q44" s="13">
        <f t="shared" si="45"/>
        <v>0</v>
      </c>
      <c r="R44" s="13">
        <f t="shared" si="46"/>
        <v>0</v>
      </c>
      <c r="S44" s="8">
        <f t="shared" si="47"/>
        <v>2</v>
      </c>
      <c r="T44" s="8">
        <f t="shared" si="48"/>
        <v>1</v>
      </c>
      <c r="U44" s="1">
        <f t="shared" si="49"/>
        <v>1</v>
      </c>
    </row>
    <row r="45" spans="1:21" hidden="1">
      <c r="A45" s="1">
        <v>15</v>
      </c>
      <c r="B45" t="s">
        <v>11</v>
      </c>
      <c r="C45" s="1">
        <v>1</v>
      </c>
      <c r="D45" t="s">
        <v>13</v>
      </c>
      <c r="E45" s="1">
        <v>1</v>
      </c>
      <c r="F45" s="13">
        <f t="shared" si="50"/>
        <v>1</v>
      </c>
      <c r="G45" s="13">
        <v>1</v>
      </c>
      <c r="H45" s="13">
        <f t="shared" si="38"/>
        <v>0</v>
      </c>
      <c r="I45" s="13">
        <f t="shared" si="39"/>
        <v>1</v>
      </c>
      <c r="J45" s="13">
        <f t="shared" si="40"/>
        <v>0</v>
      </c>
      <c r="K45" s="8">
        <f t="shared" si="41"/>
        <v>1</v>
      </c>
      <c r="L45" s="8">
        <f t="shared" si="42"/>
        <v>1</v>
      </c>
      <c r="M45" s="1">
        <f t="shared" si="43"/>
        <v>0</v>
      </c>
      <c r="N45" s="13">
        <f t="shared" si="14"/>
        <v>1</v>
      </c>
      <c r="O45" s="13">
        <v>1</v>
      </c>
      <c r="P45" s="13">
        <f t="shared" si="44"/>
        <v>0</v>
      </c>
      <c r="Q45" s="13">
        <f t="shared" si="45"/>
        <v>1</v>
      </c>
      <c r="R45" s="13">
        <f t="shared" si="46"/>
        <v>0</v>
      </c>
      <c r="S45" s="8">
        <f t="shared" si="47"/>
        <v>1</v>
      </c>
      <c r="T45" s="8">
        <f t="shared" si="48"/>
        <v>1</v>
      </c>
      <c r="U45" s="1">
        <f t="shared" si="49"/>
        <v>0</v>
      </c>
    </row>
    <row r="46" spans="1:21" hidden="1">
      <c r="A46" s="1">
        <v>15</v>
      </c>
      <c r="B46" t="s">
        <v>26</v>
      </c>
      <c r="C46" s="1">
        <v>5</v>
      </c>
      <c r="D46" t="s">
        <v>18</v>
      </c>
      <c r="E46" s="1">
        <v>2</v>
      </c>
      <c r="F46" s="13">
        <f t="shared" si="50"/>
        <v>3</v>
      </c>
      <c r="G46" s="13">
        <v>1</v>
      </c>
      <c r="H46" s="13">
        <f t="shared" si="38"/>
        <v>1</v>
      </c>
      <c r="I46" s="13">
        <f t="shared" si="39"/>
        <v>0</v>
      </c>
      <c r="J46" s="13">
        <f t="shared" si="40"/>
        <v>0</v>
      </c>
      <c r="K46" s="8">
        <f t="shared" si="41"/>
        <v>5</v>
      </c>
      <c r="L46" s="8">
        <f t="shared" si="42"/>
        <v>2</v>
      </c>
      <c r="M46" s="1">
        <f t="shared" si="43"/>
        <v>3</v>
      </c>
      <c r="N46" s="13">
        <f t="shared" si="14"/>
        <v>0</v>
      </c>
      <c r="O46" s="13">
        <v>1</v>
      </c>
      <c r="P46" s="13">
        <f t="shared" si="44"/>
        <v>0</v>
      </c>
      <c r="Q46" s="13">
        <f t="shared" si="45"/>
        <v>0</v>
      </c>
      <c r="R46" s="13">
        <f t="shared" si="46"/>
        <v>1</v>
      </c>
      <c r="S46" s="8">
        <f t="shared" si="47"/>
        <v>2</v>
      </c>
      <c r="T46" s="8">
        <f t="shared" si="48"/>
        <v>5</v>
      </c>
      <c r="U46" s="1">
        <f t="shared" si="49"/>
        <v>-3</v>
      </c>
    </row>
    <row r="47" spans="1:21">
      <c r="A47" s="1">
        <v>15</v>
      </c>
      <c r="B47" t="s">
        <v>27</v>
      </c>
      <c r="C47" s="1">
        <v>1</v>
      </c>
      <c r="D47" t="s">
        <v>24</v>
      </c>
      <c r="E47" s="1">
        <v>2</v>
      </c>
      <c r="F47" s="13">
        <f t="shared" si="50"/>
        <v>0</v>
      </c>
      <c r="G47" s="13">
        <v>1</v>
      </c>
      <c r="H47" s="13">
        <f t="shared" ref="H47:H92" si="51">IF(C47&gt;E47,1,(IF(C47&lt;E47,0,(IF(C47=E47,0)))))</f>
        <v>0</v>
      </c>
      <c r="I47" s="13">
        <f t="shared" ref="I47:I92" si="52">IF(C47&gt;E47,0,(IF(C47&lt;E47,0,(IF(C47=E47,1)))))</f>
        <v>0</v>
      </c>
      <c r="J47" s="13">
        <f t="shared" ref="J47:J92" si="53">IF(C47&gt;E47,0,(IF(C47&lt;E47,1,(IF(C47=E47,0)))))</f>
        <v>1</v>
      </c>
      <c r="K47" s="8">
        <f t="shared" ref="K47:K92" si="54">C47</f>
        <v>1</v>
      </c>
      <c r="L47" s="8">
        <f t="shared" ref="L47:L92" si="55">E47</f>
        <v>2</v>
      </c>
      <c r="M47" s="1">
        <f t="shared" ref="M47:M92" si="56">K47-L47</f>
        <v>-1</v>
      </c>
      <c r="N47" s="13">
        <f t="shared" si="14"/>
        <v>3</v>
      </c>
      <c r="O47" s="13">
        <v>1</v>
      </c>
      <c r="P47" s="13">
        <f t="shared" ref="P47:P92" si="57">IF(C47&lt;E47,1,(IF(C47&gt;E47,0,(IF(C47=E47,0)))))</f>
        <v>1</v>
      </c>
      <c r="Q47" s="13">
        <f t="shared" ref="Q47:Q92" si="58">IF(C47&lt;E47,0,(IF(C47&gt;E47,0,(IF(C47=E47,1)))))</f>
        <v>0</v>
      </c>
      <c r="R47" s="13">
        <f t="shared" ref="R47:R92" si="59">IF(C47&lt;E47,0,(IF(C47&gt;E47,1,(IF(C47=E47,0)))))</f>
        <v>0</v>
      </c>
      <c r="S47" s="8">
        <f t="shared" ref="S47:S92" si="60">E47</f>
        <v>2</v>
      </c>
      <c r="T47" s="8">
        <f t="shared" ref="T47:T92" si="61">C47</f>
        <v>1</v>
      </c>
      <c r="U47" s="1">
        <f t="shared" ref="U47:U92" si="62">S47-T47</f>
        <v>1</v>
      </c>
    </row>
    <row r="48" spans="1:21" hidden="1">
      <c r="A48" s="1">
        <v>15</v>
      </c>
      <c r="B48" t="s">
        <v>21</v>
      </c>
      <c r="C48" s="1">
        <v>0</v>
      </c>
      <c r="D48" t="s">
        <v>22</v>
      </c>
      <c r="E48" s="1">
        <v>0</v>
      </c>
      <c r="F48" s="13">
        <f t="shared" si="50"/>
        <v>1</v>
      </c>
      <c r="G48" s="13">
        <v>1</v>
      </c>
      <c r="H48" s="13">
        <f t="shared" si="51"/>
        <v>0</v>
      </c>
      <c r="I48" s="13">
        <f t="shared" si="52"/>
        <v>1</v>
      </c>
      <c r="J48" s="13">
        <f t="shared" si="53"/>
        <v>0</v>
      </c>
      <c r="K48" s="8">
        <f t="shared" si="54"/>
        <v>0</v>
      </c>
      <c r="L48" s="8">
        <f t="shared" si="55"/>
        <v>0</v>
      </c>
      <c r="M48" s="1">
        <f t="shared" si="56"/>
        <v>0</v>
      </c>
      <c r="N48" s="13">
        <f t="shared" si="14"/>
        <v>1</v>
      </c>
      <c r="O48" s="13">
        <v>1</v>
      </c>
      <c r="P48" s="13">
        <f t="shared" si="57"/>
        <v>0</v>
      </c>
      <c r="Q48" s="13">
        <f t="shared" si="58"/>
        <v>1</v>
      </c>
      <c r="R48" s="13">
        <f t="shared" si="59"/>
        <v>0</v>
      </c>
      <c r="S48" s="8">
        <f t="shared" si="60"/>
        <v>0</v>
      </c>
      <c r="T48" s="8">
        <f t="shared" si="61"/>
        <v>0</v>
      </c>
      <c r="U48" s="1">
        <f t="shared" si="62"/>
        <v>0</v>
      </c>
    </row>
    <row r="49" spans="1:21" hidden="1">
      <c r="A49" s="1">
        <v>15</v>
      </c>
      <c r="B49" t="s">
        <v>16</v>
      </c>
      <c r="C49" s="1">
        <v>3</v>
      </c>
      <c r="D49" t="s">
        <v>17</v>
      </c>
      <c r="E49" s="1">
        <v>1</v>
      </c>
      <c r="F49" s="13">
        <f t="shared" si="50"/>
        <v>3</v>
      </c>
      <c r="G49" s="13">
        <v>1</v>
      </c>
      <c r="H49" s="13">
        <f t="shared" si="51"/>
        <v>1</v>
      </c>
      <c r="I49" s="13">
        <f t="shared" si="52"/>
        <v>0</v>
      </c>
      <c r="J49" s="13">
        <f t="shared" si="53"/>
        <v>0</v>
      </c>
      <c r="K49" s="8">
        <f t="shared" si="54"/>
        <v>3</v>
      </c>
      <c r="L49" s="8">
        <f t="shared" si="55"/>
        <v>1</v>
      </c>
      <c r="M49" s="1">
        <f t="shared" si="56"/>
        <v>2</v>
      </c>
      <c r="N49" s="13">
        <f t="shared" si="14"/>
        <v>0</v>
      </c>
      <c r="O49" s="13">
        <v>1</v>
      </c>
      <c r="P49" s="13">
        <f t="shared" si="57"/>
        <v>0</v>
      </c>
      <c r="Q49" s="13">
        <f t="shared" si="58"/>
        <v>0</v>
      </c>
      <c r="R49" s="13">
        <f t="shared" si="59"/>
        <v>1</v>
      </c>
      <c r="S49" s="8">
        <f t="shared" si="60"/>
        <v>1</v>
      </c>
      <c r="T49" s="8">
        <f t="shared" si="61"/>
        <v>3</v>
      </c>
      <c r="U49" s="1">
        <f t="shared" si="62"/>
        <v>-2</v>
      </c>
    </row>
    <row r="50" spans="1:21" hidden="1">
      <c r="A50" s="1">
        <v>15</v>
      </c>
      <c r="B50" t="s">
        <v>20</v>
      </c>
      <c r="C50" s="1">
        <v>2</v>
      </c>
      <c r="D50" t="s">
        <v>14</v>
      </c>
      <c r="E50" s="1">
        <v>1</v>
      </c>
      <c r="F50" s="13">
        <f t="shared" si="50"/>
        <v>3</v>
      </c>
      <c r="G50" s="13">
        <v>1</v>
      </c>
      <c r="H50" s="13">
        <f t="shared" si="51"/>
        <v>1</v>
      </c>
      <c r="I50" s="13">
        <f t="shared" si="52"/>
        <v>0</v>
      </c>
      <c r="J50" s="13">
        <f t="shared" si="53"/>
        <v>0</v>
      </c>
      <c r="K50" s="8">
        <f t="shared" si="54"/>
        <v>2</v>
      </c>
      <c r="L50" s="8">
        <f t="shared" si="55"/>
        <v>1</v>
      </c>
      <c r="M50" s="1">
        <f t="shared" si="56"/>
        <v>1</v>
      </c>
      <c r="N50" s="13">
        <f t="shared" si="14"/>
        <v>0</v>
      </c>
      <c r="O50" s="13">
        <v>1</v>
      </c>
      <c r="P50" s="13">
        <f t="shared" si="57"/>
        <v>0</v>
      </c>
      <c r="Q50" s="13">
        <f t="shared" si="58"/>
        <v>0</v>
      </c>
      <c r="R50" s="13">
        <f t="shared" si="59"/>
        <v>1</v>
      </c>
      <c r="S50" s="8">
        <f t="shared" si="60"/>
        <v>1</v>
      </c>
      <c r="T50" s="8">
        <f t="shared" si="61"/>
        <v>2</v>
      </c>
      <c r="U50" s="1">
        <f t="shared" si="62"/>
        <v>-1</v>
      </c>
    </row>
    <row r="51" spans="1:21" hidden="1">
      <c r="A51" s="1">
        <v>15</v>
      </c>
      <c r="B51" t="s">
        <v>10</v>
      </c>
      <c r="C51" s="1">
        <v>0</v>
      </c>
      <c r="D51" t="s">
        <v>25</v>
      </c>
      <c r="E51" s="1">
        <v>0</v>
      </c>
      <c r="F51" s="13">
        <f t="shared" si="50"/>
        <v>1</v>
      </c>
      <c r="G51" s="13">
        <v>1</v>
      </c>
      <c r="H51" s="13">
        <f t="shared" si="51"/>
        <v>0</v>
      </c>
      <c r="I51" s="13">
        <f t="shared" si="52"/>
        <v>1</v>
      </c>
      <c r="J51" s="13">
        <f t="shared" si="53"/>
        <v>0</v>
      </c>
      <c r="K51" s="8">
        <f t="shared" si="54"/>
        <v>0</v>
      </c>
      <c r="L51" s="8">
        <f t="shared" si="55"/>
        <v>0</v>
      </c>
      <c r="M51" s="1">
        <f t="shared" si="56"/>
        <v>0</v>
      </c>
      <c r="N51" s="13">
        <f t="shared" si="14"/>
        <v>1</v>
      </c>
      <c r="O51" s="13">
        <v>1</v>
      </c>
      <c r="P51" s="13">
        <f t="shared" si="57"/>
        <v>0</v>
      </c>
      <c r="Q51" s="13">
        <f t="shared" si="58"/>
        <v>1</v>
      </c>
      <c r="R51" s="13">
        <f t="shared" si="59"/>
        <v>0</v>
      </c>
      <c r="S51" s="8">
        <f t="shared" si="60"/>
        <v>0</v>
      </c>
      <c r="T51" s="8">
        <f t="shared" si="61"/>
        <v>0</v>
      </c>
      <c r="U51" s="1">
        <f t="shared" si="62"/>
        <v>0</v>
      </c>
    </row>
    <row r="52" spans="1:21" hidden="1">
      <c r="A52" s="1">
        <v>16</v>
      </c>
      <c r="B52" t="s">
        <v>14</v>
      </c>
      <c r="C52" s="1">
        <v>2</v>
      </c>
      <c r="D52" t="s">
        <v>21</v>
      </c>
      <c r="E52" s="1">
        <v>1</v>
      </c>
      <c r="F52" s="13">
        <f t="shared" si="50"/>
        <v>3</v>
      </c>
      <c r="G52" s="13">
        <v>1</v>
      </c>
      <c r="H52" s="13">
        <f t="shared" si="51"/>
        <v>1</v>
      </c>
      <c r="I52" s="13">
        <f t="shared" si="52"/>
        <v>0</v>
      </c>
      <c r="J52" s="13">
        <f t="shared" si="53"/>
        <v>0</v>
      </c>
      <c r="K52" s="8">
        <f t="shared" si="54"/>
        <v>2</v>
      </c>
      <c r="L52" s="8">
        <f t="shared" si="55"/>
        <v>1</v>
      </c>
      <c r="M52" s="1">
        <f t="shared" si="56"/>
        <v>1</v>
      </c>
      <c r="N52" s="13">
        <f t="shared" si="14"/>
        <v>0</v>
      </c>
      <c r="O52" s="13">
        <v>1</v>
      </c>
      <c r="P52" s="13">
        <f t="shared" si="57"/>
        <v>0</v>
      </c>
      <c r="Q52" s="13">
        <f t="shared" si="58"/>
        <v>0</v>
      </c>
      <c r="R52" s="13">
        <f t="shared" si="59"/>
        <v>1</v>
      </c>
      <c r="S52" s="8">
        <f t="shared" si="60"/>
        <v>1</v>
      </c>
      <c r="T52" s="8">
        <f t="shared" si="61"/>
        <v>2</v>
      </c>
      <c r="U52" s="1">
        <f t="shared" si="62"/>
        <v>-1</v>
      </c>
    </row>
    <row r="53" spans="1:21" hidden="1">
      <c r="A53" s="1">
        <v>16</v>
      </c>
      <c r="B53" t="s">
        <v>12</v>
      </c>
      <c r="C53" s="1">
        <v>4</v>
      </c>
      <c r="D53" t="s">
        <v>15</v>
      </c>
      <c r="E53" s="1">
        <v>2</v>
      </c>
      <c r="F53" s="13">
        <f t="shared" si="50"/>
        <v>3</v>
      </c>
      <c r="G53" s="13">
        <v>1</v>
      </c>
      <c r="H53" s="13">
        <f t="shared" si="51"/>
        <v>1</v>
      </c>
      <c r="I53" s="13">
        <f t="shared" si="52"/>
        <v>0</v>
      </c>
      <c r="J53" s="13">
        <f t="shared" si="53"/>
        <v>0</v>
      </c>
      <c r="K53" s="8">
        <f t="shared" si="54"/>
        <v>4</v>
      </c>
      <c r="L53" s="8">
        <f t="shared" si="55"/>
        <v>2</v>
      </c>
      <c r="M53" s="1">
        <f t="shared" si="56"/>
        <v>2</v>
      </c>
      <c r="N53" s="13">
        <f t="shared" si="14"/>
        <v>0</v>
      </c>
      <c r="O53" s="13">
        <v>1</v>
      </c>
      <c r="P53" s="13">
        <f t="shared" si="57"/>
        <v>0</v>
      </c>
      <c r="Q53" s="13">
        <f t="shared" si="58"/>
        <v>0</v>
      </c>
      <c r="R53" s="13">
        <f t="shared" si="59"/>
        <v>1</v>
      </c>
      <c r="S53" s="8">
        <f t="shared" si="60"/>
        <v>2</v>
      </c>
      <c r="T53" s="8">
        <f t="shared" si="61"/>
        <v>4</v>
      </c>
      <c r="U53" s="1">
        <f t="shared" si="62"/>
        <v>-2</v>
      </c>
    </row>
    <row r="54" spans="1:21" hidden="1">
      <c r="A54" s="1">
        <v>16</v>
      </c>
      <c r="B54" t="s">
        <v>17</v>
      </c>
      <c r="C54" s="1">
        <v>3</v>
      </c>
      <c r="D54" t="s">
        <v>29</v>
      </c>
      <c r="E54" s="1">
        <v>1</v>
      </c>
      <c r="F54" s="13">
        <f t="shared" si="50"/>
        <v>3</v>
      </c>
      <c r="G54" s="13">
        <v>1</v>
      </c>
      <c r="H54" s="13">
        <f t="shared" si="51"/>
        <v>1</v>
      </c>
      <c r="I54" s="13">
        <f t="shared" si="52"/>
        <v>0</v>
      </c>
      <c r="J54" s="13">
        <f t="shared" si="53"/>
        <v>0</v>
      </c>
      <c r="K54" s="8">
        <f t="shared" si="54"/>
        <v>3</v>
      </c>
      <c r="L54" s="8">
        <f t="shared" si="55"/>
        <v>1</v>
      </c>
      <c r="M54" s="1">
        <f t="shared" si="56"/>
        <v>2</v>
      </c>
      <c r="N54" s="13">
        <f t="shared" si="14"/>
        <v>0</v>
      </c>
      <c r="O54" s="13">
        <v>1</v>
      </c>
      <c r="P54" s="13">
        <f t="shared" si="57"/>
        <v>0</v>
      </c>
      <c r="Q54" s="13">
        <f t="shared" si="58"/>
        <v>0</v>
      </c>
      <c r="R54" s="13">
        <f t="shared" si="59"/>
        <v>1</v>
      </c>
      <c r="S54" s="8">
        <f t="shared" si="60"/>
        <v>1</v>
      </c>
      <c r="T54" s="8">
        <f t="shared" si="61"/>
        <v>3</v>
      </c>
      <c r="U54" s="1">
        <f t="shared" si="62"/>
        <v>-2</v>
      </c>
    </row>
    <row r="55" spans="1:21" hidden="1">
      <c r="A55" s="1">
        <v>16</v>
      </c>
      <c r="B55" t="s">
        <v>25</v>
      </c>
      <c r="C55" s="1">
        <v>2</v>
      </c>
      <c r="D55" t="s">
        <v>27</v>
      </c>
      <c r="E55" s="1">
        <v>0</v>
      </c>
      <c r="F55" s="13">
        <f t="shared" si="50"/>
        <v>3</v>
      </c>
      <c r="G55" s="13">
        <v>1</v>
      </c>
      <c r="H55" s="13">
        <f t="shared" si="51"/>
        <v>1</v>
      </c>
      <c r="I55" s="13">
        <f t="shared" si="52"/>
        <v>0</v>
      </c>
      <c r="J55" s="13">
        <f t="shared" si="53"/>
        <v>0</v>
      </c>
      <c r="K55" s="8">
        <f t="shared" si="54"/>
        <v>2</v>
      </c>
      <c r="L55" s="8">
        <f t="shared" si="55"/>
        <v>0</v>
      </c>
      <c r="M55" s="1">
        <f t="shared" si="56"/>
        <v>2</v>
      </c>
      <c r="N55" s="13">
        <f>IF(C55&lt;E55,3,(IF(C55&gt;E55,0,(IF(C55=E55,1)))))</f>
        <v>0</v>
      </c>
      <c r="O55" s="13">
        <v>1</v>
      </c>
      <c r="P55" s="13">
        <f t="shared" si="57"/>
        <v>0</v>
      </c>
      <c r="Q55" s="13">
        <f t="shared" si="58"/>
        <v>0</v>
      </c>
      <c r="R55" s="13">
        <f t="shared" si="59"/>
        <v>1</v>
      </c>
      <c r="S55" s="8">
        <f t="shared" si="60"/>
        <v>0</v>
      </c>
      <c r="T55" s="8">
        <f t="shared" si="61"/>
        <v>2</v>
      </c>
      <c r="U55" s="1">
        <f t="shared" si="62"/>
        <v>-2</v>
      </c>
    </row>
    <row r="56" spans="1:21" hidden="1">
      <c r="A56" s="1">
        <v>16</v>
      </c>
      <c r="B56" t="s">
        <v>38</v>
      </c>
      <c r="C56" s="1">
        <v>0</v>
      </c>
      <c r="D56" t="s">
        <v>26</v>
      </c>
      <c r="E56" s="1">
        <v>1</v>
      </c>
      <c r="F56" s="13">
        <f t="shared" si="50"/>
        <v>0</v>
      </c>
      <c r="G56" s="13">
        <v>1</v>
      </c>
      <c r="H56" s="13">
        <f t="shared" si="51"/>
        <v>0</v>
      </c>
      <c r="I56" s="13">
        <f t="shared" si="52"/>
        <v>0</v>
      </c>
      <c r="J56" s="13">
        <f t="shared" si="53"/>
        <v>1</v>
      </c>
      <c r="K56" s="8">
        <f t="shared" si="54"/>
        <v>0</v>
      </c>
      <c r="L56" s="8">
        <f t="shared" si="55"/>
        <v>1</v>
      </c>
      <c r="M56" s="1">
        <f t="shared" si="56"/>
        <v>-1</v>
      </c>
      <c r="N56" s="13">
        <f t="shared" si="14"/>
        <v>3</v>
      </c>
      <c r="O56" s="13">
        <v>1</v>
      </c>
      <c r="P56" s="13">
        <f t="shared" si="57"/>
        <v>1</v>
      </c>
      <c r="Q56" s="13">
        <f t="shared" si="58"/>
        <v>0</v>
      </c>
      <c r="R56" s="13">
        <f t="shared" si="59"/>
        <v>0</v>
      </c>
      <c r="S56" s="8">
        <f t="shared" si="60"/>
        <v>1</v>
      </c>
      <c r="T56" s="8">
        <f t="shared" si="61"/>
        <v>0</v>
      </c>
      <c r="U56" s="1">
        <f t="shared" si="62"/>
        <v>1</v>
      </c>
    </row>
    <row r="57" spans="1:21" hidden="1">
      <c r="A57" s="1">
        <v>16</v>
      </c>
      <c r="B57" t="s">
        <v>22</v>
      </c>
      <c r="C57" s="1">
        <v>1</v>
      </c>
      <c r="D57" t="s">
        <v>16</v>
      </c>
      <c r="E57" s="1">
        <v>1</v>
      </c>
      <c r="F57" s="13">
        <f t="shared" si="50"/>
        <v>1</v>
      </c>
      <c r="G57" s="13">
        <v>1</v>
      </c>
      <c r="H57" s="13">
        <f t="shared" si="51"/>
        <v>0</v>
      </c>
      <c r="I57" s="13">
        <f t="shared" si="52"/>
        <v>1</v>
      </c>
      <c r="J57" s="13">
        <f t="shared" si="53"/>
        <v>0</v>
      </c>
      <c r="K57" s="8">
        <f t="shared" si="54"/>
        <v>1</v>
      </c>
      <c r="L57" s="8">
        <f t="shared" si="55"/>
        <v>1</v>
      </c>
      <c r="M57" s="1">
        <f t="shared" si="56"/>
        <v>0</v>
      </c>
      <c r="N57" s="13">
        <f t="shared" si="14"/>
        <v>1</v>
      </c>
      <c r="O57" s="13">
        <v>1</v>
      </c>
      <c r="P57" s="13">
        <f t="shared" si="57"/>
        <v>0</v>
      </c>
      <c r="Q57" s="13">
        <f t="shared" si="58"/>
        <v>1</v>
      </c>
      <c r="R57" s="13">
        <f t="shared" si="59"/>
        <v>0</v>
      </c>
      <c r="S57" s="8">
        <f t="shared" si="60"/>
        <v>1</v>
      </c>
      <c r="T57" s="8">
        <f t="shared" si="61"/>
        <v>1</v>
      </c>
      <c r="U57" s="1">
        <f t="shared" si="62"/>
        <v>0</v>
      </c>
    </row>
    <row r="58" spans="1:21" hidden="1">
      <c r="A58" s="1">
        <v>16</v>
      </c>
      <c r="B58" t="s">
        <v>13</v>
      </c>
      <c r="C58" s="1">
        <v>1</v>
      </c>
      <c r="D58" t="s">
        <v>10</v>
      </c>
      <c r="E58" s="1">
        <v>0</v>
      </c>
      <c r="F58" s="13">
        <f t="shared" si="50"/>
        <v>3</v>
      </c>
      <c r="G58" s="13">
        <v>1</v>
      </c>
      <c r="H58" s="13">
        <f t="shared" si="51"/>
        <v>1</v>
      </c>
      <c r="I58" s="13">
        <f t="shared" si="52"/>
        <v>0</v>
      </c>
      <c r="J58" s="13">
        <f t="shared" si="53"/>
        <v>0</v>
      </c>
      <c r="K58" s="8">
        <f t="shared" si="54"/>
        <v>1</v>
      </c>
      <c r="L58" s="8">
        <f t="shared" si="55"/>
        <v>0</v>
      </c>
      <c r="M58" s="1">
        <f t="shared" si="56"/>
        <v>1</v>
      </c>
      <c r="N58" s="13">
        <f t="shared" si="14"/>
        <v>0</v>
      </c>
      <c r="O58" s="13">
        <v>1</v>
      </c>
      <c r="P58" s="13">
        <f t="shared" si="57"/>
        <v>0</v>
      </c>
      <c r="Q58" s="13">
        <f t="shared" si="58"/>
        <v>0</v>
      </c>
      <c r="R58" s="13">
        <f t="shared" si="59"/>
        <v>1</v>
      </c>
      <c r="S58" s="8">
        <f t="shared" si="60"/>
        <v>0</v>
      </c>
      <c r="T58" s="8">
        <f t="shared" si="61"/>
        <v>1</v>
      </c>
      <c r="U58" s="1">
        <f t="shared" si="62"/>
        <v>-1</v>
      </c>
    </row>
    <row r="59" spans="1:21" hidden="1">
      <c r="A59" s="1">
        <v>16</v>
      </c>
      <c r="B59" t="s">
        <v>19</v>
      </c>
      <c r="C59" s="1">
        <v>0</v>
      </c>
      <c r="D59" t="s">
        <v>11</v>
      </c>
      <c r="E59" s="1">
        <v>1</v>
      </c>
      <c r="F59" s="13">
        <f t="shared" si="50"/>
        <v>0</v>
      </c>
      <c r="G59" s="13">
        <v>1</v>
      </c>
      <c r="H59" s="13">
        <f t="shared" si="51"/>
        <v>0</v>
      </c>
      <c r="I59" s="13">
        <f t="shared" si="52"/>
        <v>0</v>
      </c>
      <c r="J59" s="13">
        <f t="shared" si="53"/>
        <v>1</v>
      </c>
      <c r="K59" s="8">
        <f t="shared" si="54"/>
        <v>0</v>
      </c>
      <c r="L59" s="8">
        <f t="shared" si="55"/>
        <v>1</v>
      </c>
      <c r="M59" s="1">
        <f t="shared" si="56"/>
        <v>-1</v>
      </c>
      <c r="N59" s="13">
        <f t="shared" si="14"/>
        <v>3</v>
      </c>
      <c r="O59" s="13">
        <v>1</v>
      </c>
      <c r="P59" s="13">
        <f t="shared" si="57"/>
        <v>1</v>
      </c>
      <c r="Q59" s="13">
        <f t="shared" si="58"/>
        <v>0</v>
      </c>
      <c r="R59" s="13">
        <f t="shared" si="59"/>
        <v>0</v>
      </c>
      <c r="S59" s="8">
        <f t="shared" si="60"/>
        <v>1</v>
      </c>
      <c r="T59" s="8">
        <f t="shared" si="61"/>
        <v>0</v>
      </c>
      <c r="U59" s="1">
        <f t="shared" si="62"/>
        <v>1</v>
      </c>
    </row>
    <row r="60" spans="1:21" hidden="1">
      <c r="A60" s="1">
        <v>16</v>
      </c>
      <c r="B60" t="s">
        <v>18</v>
      </c>
      <c r="C60" s="1">
        <v>6</v>
      </c>
      <c r="D60" t="s">
        <v>20</v>
      </c>
      <c r="E60" s="1">
        <v>1</v>
      </c>
      <c r="F60" s="13">
        <f t="shared" si="50"/>
        <v>3</v>
      </c>
      <c r="G60" s="13">
        <v>1</v>
      </c>
      <c r="H60" s="13">
        <f t="shared" si="51"/>
        <v>1</v>
      </c>
      <c r="I60" s="13">
        <f t="shared" si="52"/>
        <v>0</v>
      </c>
      <c r="J60" s="13">
        <f t="shared" si="53"/>
        <v>0</v>
      </c>
      <c r="K60" s="8">
        <f t="shared" si="54"/>
        <v>6</v>
      </c>
      <c r="L60" s="8">
        <f t="shared" si="55"/>
        <v>1</v>
      </c>
      <c r="M60" s="1">
        <f t="shared" si="56"/>
        <v>5</v>
      </c>
      <c r="N60" s="13">
        <f t="shared" si="14"/>
        <v>0</v>
      </c>
      <c r="O60" s="13">
        <v>1</v>
      </c>
      <c r="P60" s="13">
        <f t="shared" si="57"/>
        <v>0</v>
      </c>
      <c r="Q60" s="13">
        <f t="shared" si="58"/>
        <v>0</v>
      </c>
      <c r="R60" s="13">
        <f t="shared" si="59"/>
        <v>1</v>
      </c>
      <c r="S60" s="8">
        <f t="shared" si="60"/>
        <v>1</v>
      </c>
      <c r="T60" s="8">
        <f t="shared" si="61"/>
        <v>6</v>
      </c>
      <c r="U60" s="1">
        <f t="shared" si="62"/>
        <v>-5</v>
      </c>
    </row>
    <row r="61" spans="1:21" hidden="1">
      <c r="A61" s="1">
        <v>16</v>
      </c>
      <c r="B61" t="s">
        <v>24</v>
      </c>
      <c r="C61" s="1">
        <v>3</v>
      </c>
      <c r="D61" t="s">
        <v>55</v>
      </c>
      <c r="E61" s="1">
        <v>1</v>
      </c>
      <c r="F61" s="13">
        <f t="shared" si="50"/>
        <v>3</v>
      </c>
      <c r="G61" s="13">
        <v>1</v>
      </c>
      <c r="H61" s="13">
        <f t="shared" si="51"/>
        <v>1</v>
      </c>
      <c r="I61" s="13">
        <f t="shared" si="52"/>
        <v>0</v>
      </c>
      <c r="J61" s="13">
        <f t="shared" si="53"/>
        <v>0</v>
      </c>
      <c r="K61" s="8">
        <f t="shared" si="54"/>
        <v>3</v>
      </c>
      <c r="L61" s="8">
        <f t="shared" si="55"/>
        <v>1</v>
      </c>
      <c r="M61" s="1">
        <f t="shared" si="56"/>
        <v>2</v>
      </c>
      <c r="N61" s="13">
        <f t="shared" si="14"/>
        <v>0</v>
      </c>
      <c r="O61" s="13">
        <v>1</v>
      </c>
      <c r="P61" s="13">
        <f t="shared" si="57"/>
        <v>0</v>
      </c>
      <c r="Q61" s="13">
        <f t="shared" si="58"/>
        <v>0</v>
      </c>
      <c r="R61" s="13">
        <f t="shared" si="59"/>
        <v>1</v>
      </c>
      <c r="S61" s="8">
        <f t="shared" si="60"/>
        <v>1</v>
      </c>
      <c r="T61" s="8">
        <f t="shared" si="61"/>
        <v>3</v>
      </c>
      <c r="U61" s="1">
        <f t="shared" si="62"/>
        <v>-2</v>
      </c>
    </row>
    <row r="62" spans="1:21" hidden="1">
      <c r="A62" s="1">
        <v>17</v>
      </c>
      <c r="B62" t="s">
        <v>29</v>
      </c>
      <c r="C62" s="1">
        <v>1</v>
      </c>
      <c r="D62" t="s">
        <v>23</v>
      </c>
      <c r="E62" s="1">
        <v>2</v>
      </c>
      <c r="F62" s="13">
        <f t="shared" si="50"/>
        <v>0</v>
      </c>
      <c r="G62" s="13">
        <v>1</v>
      </c>
      <c r="H62" s="13">
        <f t="shared" si="51"/>
        <v>0</v>
      </c>
      <c r="I62" s="13">
        <f t="shared" si="52"/>
        <v>0</v>
      </c>
      <c r="J62" s="13">
        <f t="shared" si="53"/>
        <v>1</v>
      </c>
      <c r="K62" s="8">
        <f t="shared" si="54"/>
        <v>1</v>
      </c>
      <c r="L62" s="8">
        <f t="shared" si="55"/>
        <v>2</v>
      </c>
      <c r="M62" s="1">
        <f t="shared" si="56"/>
        <v>-1</v>
      </c>
      <c r="N62" s="13">
        <f t="shared" si="14"/>
        <v>3</v>
      </c>
      <c r="O62" s="13">
        <v>1</v>
      </c>
      <c r="P62" s="13">
        <f t="shared" si="57"/>
        <v>1</v>
      </c>
      <c r="Q62" s="13">
        <f t="shared" si="58"/>
        <v>0</v>
      </c>
      <c r="R62" s="13">
        <f t="shared" si="59"/>
        <v>0</v>
      </c>
      <c r="S62" s="8">
        <f t="shared" si="60"/>
        <v>2</v>
      </c>
      <c r="T62" s="8">
        <f t="shared" si="61"/>
        <v>1</v>
      </c>
      <c r="U62" s="1">
        <f t="shared" si="62"/>
        <v>1</v>
      </c>
    </row>
    <row r="63" spans="1:21" hidden="1">
      <c r="A63" s="1">
        <v>17</v>
      </c>
      <c r="B63" t="s">
        <v>27</v>
      </c>
      <c r="C63" s="1">
        <v>4</v>
      </c>
      <c r="D63" t="s">
        <v>17</v>
      </c>
      <c r="E63" s="1">
        <v>0</v>
      </c>
      <c r="F63" s="13">
        <f t="shared" si="50"/>
        <v>3</v>
      </c>
      <c r="G63" s="13">
        <v>1</v>
      </c>
      <c r="H63" s="13">
        <f t="shared" si="51"/>
        <v>1</v>
      </c>
      <c r="I63" s="13">
        <f t="shared" si="52"/>
        <v>0</v>
      </c>
      <c r="J63" s="13">
        <f t="shared" si="53"/>
        <v>0</v>
      </c>
      <c r="K63" s="8">
        <f t="shared" si="54"/>
        <v>4</v>
      </c>
      <c r="L63" s="8">
        <f t="shared" si="55"/>
        <v>0</v>
      </c>
      <c r="M63" s="1">
        <f t="shared" si="56"/>
        <v>4</v>
      </c>
      <c r="N63" s="13">
        <f t="shared" si="14"/>
        <v>0</v>
      </c>
      <c r="O63" s="13">
        <v>1</v>
      </c>
      <c r="P63" s="13">
        <f t="shared" si="57"/>
        <v>0</v>
      </c>
      <c r="Q63" s="13">
        <f t="shared" si="58"/>
        <v>0</v>
      </c>
      <c r="R63" s="13">
        <f t="shared" si="59"/>
        <v>1</v>
      </c>
      <c r="S63" s="8">
        <f t="shared" si="60"/>
        <v>0</v>
      </c>
      <c r="T63" s="8">
        <f t="shared" si="61"/>
        <v>4</v>
      </c>
      <c r="U63" s="1">
        <f t="shared" si="62"/>
        <v>-4</v>
      </c>
    </row>
    <row r="64" spans="1:21" hidden="1">
      <c r="A64" s="1">
        <v>17</v>
      </c>
      <c r="B64" t="s">
        <v>15</v>
      </c>
      <c r="C64" s="1">
        <v>1</v>
      </c>
      <c r="D64" t="s">
        <v>22</v>
      </c>
      <c r="E64" s="1">
        <v>2</v>
      </c>
      <c r="F64" s="13">
        <f t="shared" si="50"/>
        <v>0</v>
      </c>
      <c r="G64" s="13">
        <v>1</v>
      </c>
      <c r="H64" s="13">
        <f t="shared" si="51"/>
        <v>0</v>
      </c>
      <c r="I64" s="13">
        <f t="shared" si="52"/>
        <v>0</v>
      </c>
      <c r="J64" s="13">
        <f t="shared" si="53"/>
        <v>1</v>
      </c>
      <c r="K64" s="8">
        <f t="shared" si="54"/>
        <v>1</v>
      </c>
      <c r="L64" s="8">
        <f t="shared" si="55"/>
        <v>2</v>
      </c>
      <c r="M64" s="1">
        <f t="shared" si="56"/>
        <v>-1</v>
      </c>
      <c r="N64" s="13">
        <f t="shared" si="14"/>
        <v>3</v>
      </c>
      <c r="O64" s="13">
        <v>1</v>
      </c>
      <c r="P64" s="13">
        <f t="shared" si="57"/>
        <v>1</v>
      </c>
      <c r="Q64" s="13">
        <f t="shared" si="58"/>
        <v>0</v>
      </c>
      <c r="R64" s="13">
        <f t="shared" si="59"/>
        <v>0</v>
      </c>
      <c r="S64" s="8">
        <f t="shared" si="60"/>
        <v>2</v>
      </c>
      <c r="T64" s="8">
        <f t="shared" si="61"/>
        <v>1</v>
      </c>
      <c r="U64" s="1">
        <f t="shared" si="62"/>
        <v>1</v>
      </c>
    </row>
    <row r="65" spans="1:21" hidden="1">
      <c r="A65" s="1">
        <v>17</v>
      </c>
      <c r="B65" t="s">
        <v>10</v>
      </c>
      <c r="C65" s="1">
        <v>1</v>
      </c>
      <c r="D65" t="s">
        <v>12</v>
      </c>
      <c r="E65" s="1">
        <v>2</v>
      </c>
      <c r="F65" s="13">
        <f t="shared" si="50"/>
        <v>0</v>
      </c>
      <c r="G65" s="13">
        <v>1</v>
      </c>
      <c r="H65" s="13">
        <f t="shared" si="51"/>
        <v>0</v>
      </c>
      <c r="I65" s="13">
        <f t="shared" si="52"/>
        <v>0</v>
      </c>
      <c r="J65" s="13">
        <f t="shared" si="53"/>
        <v>1</v>
      </c>
      <c r="K65" s="8">
        <f t="shared" si="54"/>
        <v>1</v>
      </c>
      <c r="L65" s="8">
        <f t="shared" si="55"/>
        <v>2</v>
      </c>
      <c r="M65" s="1">
        <f t="shared" si="56"/>
        <v>-1</v>
      </c>
      <c r="N65" s="13">
        <f t="shared" si="14"/>
        <v>3</v>
      </c>
      <c r="O65" s="13">
        <v>1</v>
      </c>
      <c r="P65" s="13">
        <f t="shared" si="57"/>
        <v>1</v>
      </c>
      <c r="Q65" s="13">
        <f t="shared" si="58"/>
        <v>0</v>
      </c>
      <c r="R65" s="13">
        <f t="shared" si="59"/>
        <v>0</v>
      </c>
      <c r="S65" s="8">
        <f t="shared" si="60"/>
        <v>2</v>
      </c>
      <c r="T65" s="8">
        <f t="shared" si="61"/>
        <v>1</v>
      </c>
      <c r="U65" s="1">
        <f t="shared" si="62"/>
        <v>1</v>
      </c>
    </row>
    <row r="66" spans="1:21" hidden="1">
      <c r="A66" s="1">
        <v>17</v>
      </c>
      <c r="B66" t="s">
        <v>55</v>
      </c>
      <c r="C66" s="1">
        <v>1</v>
      </c>
      <c r="D66" t="s">
        <v>13</v>
      </c>
      <c r="E66" s="1">
        <v>2</v>
      </c>
      <c r="F66" s="13">
        <f t="shared" si="50"/>
        <v>0</v>
      </c>
      <c r="G66" s="13">
        <v>1</v>
      </c>
      <c r="H66" s="13">
        <f t="shared" si="51"/>
        <v>0</v>
      </c>
      <c r="I66" s="13">
        <f t="shared" si="52"/>
        <v>0</v>
      </c>
      <c r="J66" s="13">
        <f t="shared" si="53"/>
        <v>1</v>
      </c>
      <c r="K66" s="8">
        <f t="shared" si="54"/>
        <v>1</v>
      </c>
      <c r="L66" s="8">
        <f t="shared" si="55"/>
        <v>2</v>
      </c>
      <c r="M66" s="1">
        <f t="shared" si="56"/>
        <v>-1</v>
      </c>
      <c r="N66" s="13">
        <f t="shared" si="14"/>
        <v>3</v>
      </c>
      <c r="O66" s="13">
        <v>1</v>
      </c>
      <c r="P66" s="13">
        <f t="shared" si="57"/>
        <v>1</v>
      </c>
      <c r="Q66" s="13">
        <f t="shared" si="58"/>
        <v>0</v>
      </c>
      <c r="R66" s="13">
        <f t="shared" si="59"/>
        <v>0</v>
      </c>
      <c r="S66" s="8">
        <f t="shared" si="60"/>
        <v>2</v>
      </c>
      <c r="T66" s="8">
        <f t="shared" si="61"/>
        <v>1</v>
      </c>
      <c r="U66" s="1">
        <f t="shared" si="62"/>
        <v>1</v>
      </c>
    </row>
    <row r="67" spans="1:21" hidden="1">
      <c r="A67" s="1">
        <v>17</v>
      </c>
      <c r="B67" t="s">
        <v>16</v>
      </c>
      <c r="C67" s="1">
        <v>4</v>
      </c>
      <c r="D67" t="s">
        <v>18</v>
      </c>
      <c r="E67" s="1">
        <v>0</v>
      </c>
      <c r="F67" s="13">
        <f t="shared" si="50"/>
        <v>3</v>
      </c>
      <c r="G67" s="13">
        <v>1</v>
      </c>
      <c r="H67" s="13">
        <f t="shared" si="51"/>
        <v>1</v>
      </c>
      <c r="I67" s="13">
        <f t="shared" si="52"/>
        <v>0</v>
      </c>
      <c r="J67" s="13">
        <f t="shared" si="53"/>
        <v>0</v>
      </c>
      <c r="K67" s="8">
        <f t="shared" si="54"/>
        <v>4</v>
      </c>
      <c r="L67" s="8">
        <f t="shared" si="55"/>
        <v>0</v>
      </c>
      <c r="M67" s="1">
        <f t="shared" si="56"/>
        <v>4</v>
      </c>
      <c r="N67" s="13">
        <f t="shared" si="14"/>
        <v>0</v>
      </c>
      <c r="O67" s="13">
        <v>1</v>
      </c>
      <c r="P67" s="13">
        <f t="shared" si="57"/>
        <v>0</v>
      </c>
      <c r="Q67" s="13">
        <f t="shared" si="58"/>
        <v>0</v>
      </c>
      <c r="R67" s="13">
        <f t="shared" si="59"/>
        <v>1</v>
      </c>
      <c r="S67" s="8">
        <f t="shared" si="60"/>
        <v>0</v>
      </c>
      <c r="T67" s="8">
        <f t="shared" si="61"/>
        <v>4</v>
      </c>
      <c r="U67" s="1">
        <f t="shared" si="62"/>
        <v>-4</v>
      </c>
    </row>
    <row r="68" spans="1:21" hidden="1">
      <c r="A68" s="1">
        <v>17</v>
      </c>
      <c r="B68" t="s">
        <v>11</v>
      </c>
      <c r="C68" s="1">
        <v>2</v>
      </c>
      <c r="D68" t="s">
        <v>14</v>
      </c>
      <c r="E68" s="1">
        <v>0</v>
      </c>
      <c r="F68" s="13">
        <f t="shared" si="50"/>
        <v>3</v>
      </c>
      <c r="G68" s="13">
        <v>1</v>
      </c>
      <c r="H68" s="13">
        <f t="shared" si="51"/>
        <v>1</v>
      </c>
      <c r="I68" s="13">
        <f t="shared" si="52"/>
        <v>0</v>
      </c>
      <c r="J68" s="13">
        <f t="shared" si="53"/>
        <v>0</v>
      </c>
      <c r="K68" s="8">
        <f t="shared" si="54"/>
        <v>2</v>
      </c>
      <c r="L68" s="8">
        <f t="shared" si="55"/>
        <v>0</v>
      </c>
      <c r="M68" s="1">
        <f t="shared" si="56"/>
        <v>2</v>
      </c>
      <c r="N68" s="13">
        <f t="shared" si="14"/>
        <v>0</v>
      </c>
      <c r="O68" s="13">
        <v>1</v>
      </c>
      <c r="P68" s="13">
        <f t="shared" si="57"/>
        <v>0</v>
      </c>
      <c r="Q68" s="13">
        <f t="shared" si="58"/>
        <v>0</v>
      </c>
      <c r="R68" s="13">
        <f t="shared" si="59"/>
        <v>1</v>
      </c>
      <c r="S68" s="8">
        <f t="shared" si="60"/>
        <v>0</v>
      </c>
      <c r="T68" s="8">
        <f t="shared" si="61"/>
        <v>2</v>
      </c>
      <c r="U68" s="1">
        <f t="shared" si="62"/>
        <v>-2</v>
      </c>
    </row>
    <row r="69" spans="1:21" hidden="1">
      <c r="A69" s="1">
        <v>17</v>
      </c>
      <c r="B69" t="s">
        <v>21</v>
      </c>
      <c r="C69" s="1">
        <v>0</v>
      </c>
      <c r="D69" t="s">
        <v>25</v>
      </c>
      <c r="E69" s="1">
        <v>3</v>
      </c>
      <c r="F69" s="13">
        <f t="shared" si="50"/>
        <v>0</v>
      </c>
      <c r="G69" s="13">
        <v>1</v>
      </c>
      <c r="H69" s="13">
        <f t="shared" si="51"/>
        <v>0</v>
      </c>
      <c r="I69" s="13">
        <f t="shared" si="52"/>
        <v>0</v>
      </c>
      <c r="J69" s="13">
        <f t="shared" si="53"/>
        <v>1</v>
      </c>
      <c r="K69" s="8">
        <f t="shared" si="54"/>
        <v>0</v>
      </c>
      <c r="L69" s="8">
        <f t="shared" si="55"/>
        <v>3</v>
      </c>
      <c r="M69" s="1">
        <f t="shared" si="56"/>
        <v>-3</v>
      </c>
      <c r="N69" s="13">
        <f t="shared" si="14"/>
        <v>3</v>
      </c>
      <c r="O69" s="13">
        <v>1</v>
      </c>
      <c r="P69" s="13">
        <f t="shared" si="57"/>
        <v>1</v>
      </c>
      <c r="Q69" s="13">
        <f t="shared" si="58"/>
        <v>0</v>
      </c>
      <c r="R69" s="13">
        <f t="shared" si="59"/>
        <v>0</v>
      </c>
      <c r="S69" s="8">
        <f t="shared" si="60"/>
        <v>3</v>
      </c>
      <c r="T69" s="8">
        <f t="shared" si="61"/>
        <v>0</v>
      </c>
      <c r="U69" s="1">
        <f t="shared" si="62"/>
        <v>3</v>
      </c>
    </row>
    <row r="70" spans="1:21" hidden="1">
      <c r="A70" s="1">
        <v>17</v>
      </c>
      <c r="B70" t="s">
        <v>26</v>
      </c>
      <c r="C70" s="1">
        <v>1</v>
      </c>
      <c r="D70" t="s">
        <v>19</v>
      </c>
      <c r="E70" s="1">
        <v>3</v>
      </c>
      <c r="F70" s="13">
        <f t="shared" si="50"/>
        <v>0</v>
      </c>
      <c r="G70" s="13">
        <v>1</v>
      </c>
      <c r="H70" s="13">
        <f t="shared" si="51"/>
        <v>0</v>
      </c>
      <c r="I70" s="13">
        <f t="shared" si="52"/>
        <v>0</v>
      </c>
      <c r="J70" s="13">
        <f t="shared" si="53"/>
        <v>1</v>
      </c>
      <c r="K70" s="8">
        <f t="shared" si="54"/>
        <v>1</v>
      </c>
      <c r="L70" s="8">
        <f t="shared" si="55"/>
        <v>3</v>
      </c>
      <c r="M70" s="1">
        <f t="shared" si="56"/>
        <v>-2</v>
      </c>
      <c r="N70" s="13">
        <f t="shared" si="14"/>
        <v>3</v>
      </c>
      <c r="O70" s="13">
        <v>1</v>
      </c>
      <c r="P70" s="13">
        <f t="shared" si="57"/>
        <v>1</v>
      </c>
      <c r="Q70" s="13">
        <f t="shared" si="58"/>
        <v>0</v>
      </c>
      <c r="R70" s="13">
        <f t="shared" si="59"/>
        <v>0</v>
      </c>
      <c r="S70" s="8">
        <f t="shared" si="60"/>
        <v>3</v>
      </c>
      <c r="T70" s="8">
        <f t="shared" si="61"/>
        <v>1</v>
      </c>
      <c r="U70" s="1">
        <f t="shared" si="62"/>
        <v>2</v>
      </c>
    </row>
    <row r="71" spans="1:21">
      <c r="A71" s="1">
        <v>17</v>
      </c>
      <c r="B71" t="s">
        <v>20</v>
      </c>
      <c r="C71" s="1">
        <v>2</v>
      </c>
      <c r="D71" t="s">
        <v>24</v>
      </c>
      <c r="E71" s="1">
        <v>1</v>
      </c>
      <c r="F71" s="13">
        <f t="shared" si="50"/>
        <v>3</v>
      </c>
      <c r="G71" s="13">
        <v>1</v>
      </c>
      <c r="H71" s="13">
        <f t="shared" si="51"/>
        <v>1</v>
      </c>
      <c r="I71" s="13">
        <f t="shared" si="52"/>
        <v>0</v>
      </c>
      <c r="J71" s="13">
        <f t="shared" si="53"/>
        <v>0</v>
      </c>
      <c r="K71" s="8">
        <f t="shared" si="54"/>
        <v>2</v>
      </c>
      <c r="L71" s="8">
        <f t="shared" si="55"/>
        <v>1</v>
      </c>
      <c r="M71" s="1">
        <f t="shared" si="56"/>
        <v>1</v>
      </c>
      <c r="N71" s="13">
        <f t="shared" si="14"/>
        <v>0</v>
      </c>
      <c r="O71" s="13">
        <v>1</v>
      </c>
      <c r="P71" s="13">
        <f t="shared" si="57"/>
        <v>0</v>
      </c>
      <c r="Q71" s="13">
        <f t="shared" si="58"/>
        <v>0</v>
      </c>
      <c r="R71" s="13">
        <f t="shared" si="59"/>
        <v>1</v>
      </c>
      <c r="S71" s="8">
        <f t="shared" si="60"/>
        <v>1</v>
      </c>
      <c r="T71" s="8">
        <f t="shared" si="61"/>
        <v>2</v>
      </c>
      <c r="U71" s="1">
        <f t="shared" si="62"/>
        <v>-1</v>
      </c>
    </row>
    <row r="72" spans="1:21">
      <c r="A72" s="1">
        <v>18</v>
      </c>
      <c r="B72" t="s">
        <v>11</v>
      </c>
      <c r="D72" t="s">
        <v>55</v>
      </c>
      <c r="F72" s="13">
        <f>IF(C72&gt;E72,3,(IF(C72&lt;E72,0,(IF(C72=E72,1)))))</f>
        <v>1</v>
      </c>
      <c r="G72" s="13">
        <v>1</v>
      </c>
      <c r="H72" s="13">
        <f t="shared" si="51"/>
        <v>0</v>
      </c>
      <c r="I72" s="13">
        <f t="shared" si="52"/>
        <v>1</v>
      </c>
      <c r="J72" s="13">
        <f t="shared" si="53"/>
        <v>0</v>
      </c>
      <c r="K72" s="8">
        <f t="shared" si="54"/>
        <v>0</v>
      </c>
      <c r="L72" s="8">
        <f t="shared" si="55"/>
        <v>0</v>
      </c>
      <c r="M72" s="1">
        <f t="shared" si="56"/>
        <v>0</v>
      </c>
      <c r="N72" s="13">
        <f>IF(C72&lt;E72,3,(IF(C72&gt;E72,0,(IF(C72=E72,1)))))</f>
        <v>1</v>
      </c>
      <c r="O72" s="13">
        <v>1</v>
      </c>
      <c r="P72" s="13">
        <f t="shared" si="57"/>
        <v>0</v>
      </c>
      <c r="Q72" s="13">
        <f t="shared" si="58"/>
        <v>1</v>
      </c>
      <c r="R72" s="13">
        <f t="shared" si="59"/>
        <v>0</v>
      </c>
      <c r="S72" s="8">
        <f t="shared" si="60"/>
        <v>0</v>
      </c>
      <c r="T72" s="8">
        <f t="shared" si="61"/>
        <v>0</v>
      </c>
      <c r="U72" s="1">
        <f t="shared" si="62"/>
        <v>0</v>
      </c>
    </row>
    <row r="73" spans="1:21">
      <c r="A73" s="1">
        <v>18</v>
      </c>
      <c r="B73" t="s">
        <v>18</v>
      </c>
      <c r="D73" t="s">
        <v>19</v>
      </c>
      <c r="F73" s="13">
        <f t="shared" ref="F73:F92" si="63">IF(C73&gt;E73,3,(IF(C73&lt;E73,0,(IF(C73=E73,1)))))</f>
        <v>1</v>
      </c>
      <c r="G73" s="13">
        <v>1</v>
      </c>
      <c r="H73" s="13">
        <f t="shared" si="51"/>
        <v>0</v>
      </c>
      <c r="I73" s="13">
        <f t="shared" si="52"/>
        <v>1</v>
      </c>
      <c r="J73" s="13">
        <f t="shared" si="53"/>
        <v>0</v>
      </c>
      <c r="K73" s="8">
        <f t="shared" si="54"/>
        <v>0</v>
      </c>
      <c r="L73" s="8">
        <f t="shared" si="55"/>
        <v>0</v>
      </c>
      <c r="M73" s="1">
        <f t="shared" si="56"/>
        <v>0</v>
      </c>
      <c r="N73" s="13">
        <f t="shared" ref="N73:N92" si="64">IF(C73&lt;E73,3,(IF(C73&gt;E73,0,(IF(C73=E73,1)))))</f>
        <v>1</v>
      </c>
      <c r="O73" s="13">
        <v>1</v>
      </c>
      <c r="P73" s="13">
        <f t="shared" si="57"/>
        <v>0</v>
      </c>
      <c r="Q73" s="13">
        <f t="shared" si="58"/>
        <v>1</v>
      </c>
      <c r="R73" s="13">
        <f t="shared" si="59"/>
        <v>0</v>
      </c>
      <c r="S73" s="8">
        <f t="shared" si="60"/>
        <v>0</v>
      </c>
      <c r="T73" s="8">
        <f t="shared" si="61"/>
        <v>0</v>
      </c>
      <c r="U73" s="1">
        <f t="shared" si="62"/>
        <v>0</v>
      </c>
    </row>
    <row r="74" spans="1:21">
      <c r="A74" s="1">
        <v>18</v>
      </c>
      <c r="B74" t="s">
        <v>21</v>
      </c>
      <c r="D74" t="s">
        <v>15</v>
      </c>
      <c r="F74" s="13">
        <f t="shared" si="63"/>
        <v>1</v>
      </c>
      <c r="G74" s="13">
        <v>1</v>
      </c>
      <c r="H74" s="13">
        <f t="shared" si="51"/>
        <v>0</v>
      </c>
      <c r="I74" s="13">
        <f t="shared" si="52"/>
        <v>1</v>
      </c>
      <c r="J74" s="13">
        <f t="shared" si="53"/>
        <v>0</v>
      </c>
      <c r="K74" s="8">
        <f t="shared" si="54"/>
        <v>0</v>
      </c>
      <c r="L74" s="8">
        <f t="shared" si="55"/>
        <v>0</v>
      </c>
      <c r="M74" s="1">
        <f t="shared" si="56"/>
        <v>0</v>
      </c>
      <c r="N74" s="13">
        <f t="shared" si="64"/>
        <v>1</v>
      </c>
      <c r="O74" s="13">
        <v>1</v>
      </c>
      <c r="P74" s="13">
        <f t="shared" si="57"/>
        <v>0</v>
      </c>
      <c r="Q74" s="13">
        <f t="shared" si="58"/>
        <v>1</v>
      </c>
      <c r="R74" s="13">
        <f t="shared" si="59"/>
        <v>0</v>
      </c>
      <c r="S74" s="8">
        <f t="shared" si="60"/>
        <v>0</v>
      </c>
      <c r="T74" s="8">
        <f t="shared" si="61"/>
        <v>0</v>
      </c>
      <c r="U74" s="1">
        <f t="shared" si="62"/>
        <v>0</v>
      </c>
    </row>
    <row r="75" spans="1:21">
      <c r="A75" s="1">
        <v>18</v>
      </c>
      <c r="B75" t="s">
        <v>24</v>
      </c>
      <c r="D75" t="s">
        <v>17</v>
      </c>
      <c r="F75" s="13">
        <f t="shared" si="63"/>
        <v>1</v>
      </c>
      <c r="G75" s="13">
        <v>1</v>
      </c>
      <c r="H75" s="13">
        <f t="shared" si="51"/>
        <v>0</v>
      </c>
      <c r="I75" s="13">
        <f t="shared" si="52"/>
        <v>1</v>
      </c>
      <c r="J75" s="13">
        <f t="shared" si="53"/>
        <v>0</v>
      </c>
      <c r="K75" s="8">
        <f t="shared" si="54"/>
        <v>0</v>
      </c>
      <c r="L75" s="8">
        <f t="shared" si="55"/>
        <v>0</v>
      </c>
      <c r="M75" s="1">
        <f t="shared" si="56"/>
        <v>0</v>
      </c>
      <c r="N75" s="13">
        <f t="shared" si="64"/>
        <v>1</v>
      </c>
      <c r="O75" s="13">
        <v>1</v>
      </c>
      <c r="P75" s="13">
        <f t="shared" si="57"/>
        <v>0</v>
      </c>
      <c r="Q75" s="13">
        <f t="shared" si="58"/>
        <v>1</v>
      </c>
      <c r="R75" s="13">
        <f t="shared" si="59"/>
        <v>0</v>
      </c>
      <c r="S75" s="8">
        <f t="shared" si="60"/>
        <v>0</v>
      </c>
      <c r="T75" s="8">
        <f t="shared" si="61"/>
        <v>0</v>
      </c>
      <c r="U75" s="1">
        <f t="shared" si="62"/>
        <v>0</v>
      </c>
    </row>
    <row r="76" spans="1:21">
      <c r="A76" s="1">
        <v>18</v>
      </c>
      <c r="B76" t="s">
        <v>26</v>
      </c>
      <c r="D76" t="s">
        <v>20</v>
      </c>
      <c r="F76" s="13">
        <f t="shared" si="63"/>
        <v>1</v>
      </c>
      <c r="G76" s="13">
        <v>1</v>
      </c>
      <c r="H76" s="13">
        <f t="shared" si="51"/>
        <v>0</v>
      </c>
      <c r="I76" s="13">
        <f t="shared" si="52"/>
        <v>1</v>
      </c>
      <c r="J76" s="13">
        <f t="shared" si="53"/>
        <v>0</v>
      </c>
      <c r="K76" s="8">
        <f t="shared" si="54"/>
        <v>0</v>
      </c>
      <c r="L76" s="8">
        <f t="shared" si="55"/>
        <v>0</v>
      </c>
      <c r="M76" s="1">
        <f t="shared" si="56"/>
        <v>0</v>
      </c>
      <c r="N76" s="13">
        <f t="shared" si="64"/>
        <v>1</v>
      </c>
      <c r="O76" s="13">
        <v>1</v>
      </c>
      <c r="P76" s="13">
        <f t="shared" si="57"/>
        <v>0</v>
      </c>
      <c r="Q76" s="13">
        <f t="shared" si="58"/>
        <v>1</v>
      </c>
      <c r="R76" s="13">
        <f t="shared" si="59"/>
        <v>0</v>
      </c>
      <c r="S76" s="8">
        <f t="shared" si="60"/>
        <v>0</v>
      </c>
      <c r="T76" s="8">
        <f t="shared" si="61"/>
        <v>0</v>
      </c>
      <c r="U76" s="1">
        <f t="shared" si="62"/>
        <v>0</v>
      </c>
    </row>
    <row r="77" spans="1:21">
      <c r="A77" s="1">
        <v>18</v>
      </c>
      <c r="B77" t="s">
        <v>27</v>
      </c>
      <c r="D77" t="s">
        <v>10</v>
      </c>
      <c r="F77" s="13">
        <f t="shared" si="63"/>
        <v>1</v>
      </c>
      <c r="G77" s="13">
        <v>1</v>
      </c>
      <c r="H77" s="13">
        <f t="shared" si="51"/>
        <v>0</v>
      </c>
      <c r="I77" s="13">
        <f t="shared" si="52"/>
        <v>1</v>
      </c>
      <c r="J77" s="13">
        <f t="shared" si="53"/>
        <v>0</v>
      </c>
      <c r="K77" s="8">
        <f t="shared" si="54"/>
        <v>0</v>
      </c>
      <c r="L77" s="8">
        <f t="shared" si="55"/>
        <v>0</v>
      </c>
      <c r="M77" s="1">
        <f t="shared" si="56"/>
        <v>0</v>
      </c>
      <c r="N77" s="13">
        <f t="shared" si="64"/>
        <v>1</v>
      </c>
      <c r="O77" s="13">
        <v>1</v>
      </c>
      <c r="P77" s="13">
        <f t="shared" si="57"/>
        <v>0</v>
      </c>
      <c r="Q77" s="13">
        <f t="shared" si="58"/>
        <v>1</v>
      </c>
      <c r="R77" s="13">
        <f t="shared" si="59"/>
        <v>0</v>
      </c>
      <c r="S77" s="8">
        <f t="shared" si="60"/>
        <v>0</v>
      </c>
      <c r="T77" s="8">
        <f t="shared" si="61"/>
        <v>0</v>
      </c>
      <c r="U77" s="1">
        <f t="shared" si="62"/>
        <v>0</v>
      </c>
    </row>
    <row r="78" spans="1:21">
      <c r="A78" s="1">
        <v>18</v>
      </c>
      <c r="B78" t="s">
        <v>29</v>
      </c>
      <c r="D78" t="s">
        <v>16</v>
      </c>
      <c r="F78" s="13">
        <f t="shared" si="63"/>
        <v>1</v>
      </c>
      <c r="G78" s="13">
        <v>1</v>
      </c>
      <c r="H78" s="13">
        <f t="shared" si="51"/>
        <v>0</v>
      </c>
      <c r="I78" s="13">
        <f t="shared" si="52"/>
        <v>1</v>
      </c>
      <c r="J78" s="13">
        <f t="shared" si="53"/>
        <v>0</v>
      </c>
      <c r="K78" s="8">
        <f t="shared" si="54"/>
        <v>0</v>
      </c>
      <c r="L78" s="8">
        <f t="shared" si="55"/>
        <v>0</v>
      </c>
      <c r="M78" s="1">
        <f t="shared" si="56"/>
        <v>0</v>
      </c>
      <c r="N78" s="13">
        <f t="shared" si="64"/>
        <v>1</v>
      </c>
      <c r="O78" s="13">
        <v>1</v>
      </c>
      <c r="P78" s="13">
        <f t="shared" si="57"/>
        <v>0</v>
      </c>
      <c r="Q78" s="13">
        <f t="shared" si="58"/>
        <v>1</v>
      </c>
      <c r="R78" s="13">
        <f t="shared" si="59"/>
        <v>0</v>
      </c>
      <c r="S78" s="8">
        <f t="shared" si="60"/>
        <v>0</v>
      </c>
      <c r="T78" s="8">
        <f t="shared" si="61"/>
        <v>0</v>
      </c>
      <c r="U78" s="1">
        <f t="shared" si="62"/>
        <v>0</v>
      </c>
    </row>
    <row r="79" spans="1:21">
      <c r="A79" s="1">
        <v>18</v>
      </c>
      <c r="B79" t="s">
        <v>22</v>
      </c>
      <c r="D79" t="s">
        <v>25</v>
      </c>
      <c r="F79" s="13">
        <f t="shared" si="63"/>
        <v>1</v>
      </c>
      <c r="G79" s="13">
        <v>1</v>
      </c>
      <c r="H79" s="13">
        <f t="shared" si="51"/>
        <v>0</v>
      </c>
      <c r="I79" s="13">
        <f t="shared" si="52"/>
        <v>1</v>
      </c>
      <c r="J79" s="13">
        <f t="shared" si="53"/>
        <v>0</v>
      </c>
      <c r="K79" s="8">
        <f t="shared" si="54"/>
        <v>0</v>
      </c>
      <c r="L79" s="8">
        <f t="shared" si="55"/>
        <v>0</v>
      </c>
      <c r="M79" s="1">
        <f t="shared" si="56"/>
        <v>0</v>
      </c>
      <c r="N79" s="13">
        <f t="shared" si="64"/>
        <v>1</v>
      </c>
      <c r="O79" s="13">
        <v>1</v>
      </c>
      <c r="P79" s="13">
        <f t="shared" si="57"/>
        <v>0</v>
      </c>
      <c r="Q79" s="13">
        <f t="shared" si="58"/>
        <v>1</v>
      </c>
      <c r="R79" s="13">
        <f t="shared" si="59"/>
        <v>0</v>
      </c>
      <c r="S79" s="8">
        <f t="shared" si="60"/>
        <v>0</v>
      </c>
      <c r="T79" s="8">
        <f t="shared" si="61"/>
        <v>0</v>
      </c>
      <c r="U79" s="1">
        <f t="shared" si="62"/>
        <v>0</v>
      </c>
    </row>
    <row r="80" spans="1:21">
      <c r="A80" s="1">
        <v>18</v>
      </c>
      <c r="B80" t="s">
        <v>13</v>
      </c>
      <c r="D80" t="s">
        <v>14</v>
      </c>
      <c r="F80" s="13">
        <f t="shared" si="63"/>
        <v>1</v>
      </c>
      <c r="G80" s="13">
        <v>1</v>
      </c>
      <c r="H80" s="13">
        <f t="shared" si="51"/>
        <v>0</v>
      </c>
      <c r="I80" s="13">
        <f t="shared" si="52"/>
        <v>1</v>
      </c>
      <c r="J80" s="13">
        <f t="shared" si="53"/>
        <v>0</v>
      </c>
      <c r="K80" s="8">
        <f t="shared" si="54"/>
        <v>0</v>
      </c>
      <c r="L80" s="8">
        <f t="shared" si="55"/>
        <v>0</v>
      </c>
      <c r="M80" s="1">
        <f t="shared" si="56"/>
        <v>0</v>
      </c>
      <c r="N80" s="13">
        <f t="shared" si="64"/>
        <v>1</v>
      </c>
      <c r="O80" s="13">
        <v>1</v>
      </c>
      <c r="P80" s="13">
        <f t="shared" si="57"/>
        <v>0</v>
      </c>
      <c r="Q80" s="13">
        <f t="shared" si="58"/>
        <v>1</v>
      </c>
      <c r="R80" s="13">
        <f t="shared" si="59"/>
        <v>0</v>
      </c>
      <c r="S80" s="8">
        <f t="shared" si="60"/>
        <v>0</v>
      </c>
      <c r="T80" s="8">
        <f t="shared" si="61"/>
        <v>0</v>
      </c>
      <c r="U80" s="1">
        <f t="shared" si="62"/>
        <v>0</v>
      </c>
    </row>
    <row r="81" spans="1:21">
      <c r="A81" s="1">
        <v>18</v>
      </c>
      <c r="B81" t="s">
        <v>12</v>
      </c>
      <c r="D81" t="s">
        <v>23</v>
      </c>
      <c r="F81" s="13">
        <f t="shared" si="63"/>
        <v>1</v>
      </c>
      <c r="G81" s="13">
        <v>1</v>
      </c>
      <c r="H81" s="13">
        <f t="shared" si="51"/>
        <v>0</v>
      </c>
      <c r="I81" s="13">
        <f t="shared" si="52"/>
        <v>1</v>
      </c>
      <c r="J81" s="13">
        <f t="shared" si="53"/>
        <v>0</v>
      </c>
      <c r="K81" s="8">
        <f t="shared" si="54"/>
        <v>0</v>
      </c>
      <c r="L81" s="8">
        <f t="shared" si="55"/>
        <v>0</v>
      </c>
      <c r="M81" s="1">
        <f t="shared" si="56"/>
        <v>0</v>
      </c>
      <c r="N81" s="13">
        <f t="shared" si="64"/>
        <v>1</v>
      </c>
      <c r="O81" s="13">
        <v>1</v>
      </c>
      <c r="P81" s="13">
        <f t="shared" si="57"/>
        <v>0</v>
      </c>
      <c r="Q81" s="13">
        <f t="shared" si="58"/>
        <v>1</v>
      </c>
      <c r="R81" s="13">
        <f t="shared" si="59"/>
        <v>0</v>
      </c>
      <c r="S81" s="8">
        <f t="shared" si="60"/>
        <v>0</v>
      </c>
      <c r="T81" s="8">
        <f t="shared" si="61"/>
        <v>0</v>
      </c>
      <c r="U81" s="1">
        <f t="shared" si="62"/>
        <v>0</v>
      </c>
    </row>
    <row r="82" spans="1:21">
      <c r="A82" s="1">
        <v>19</v>
      </c>
      <c r="B82" t="s">
        <v>10</v>
      </c>
      <c r="D82" t="s">
        <v>21</v>
      </c>
      <c r="F82" s="13">
        <f t="shared" si="63"/>
        <v>1</v>
      </c>
      <c r="G82" s="13">
        <v>1</v>
      </c>
      <c r="H82" s="13">
        <f t="shared" si="51"/>
        <v>0</v>
      </c>
      <c r="I82" s="13">
        <f t="shared" si="52"/>
        <v>1</v>
      </c>
      <c r="J82" s="13">
        <f t="shared" si="53"/>
        <v>0</v>
      </c>
      <c r="K82" s="8">
        <f t="shared" si="54"/>
        <v>0</v>
      </c>
      <c r="L82" s="8">
        <f t="shared" si="55"/>
        <v>0</v>
      </c>
      <c r="M82" s="1">
        <f t="shared" si="56"/>
        <v>0</v>
      </c>
      <c r="N82" s="13">
        <f t="shared" si="64"/>
        <v>1</v>
      </c>
      <c r="O82" s="13">
        <v>1</v>
      </c>
      <c r="P82" s="13">
        <f t="shared" si="57"/>
        <v>0</v>
      </c>
      <c r="Q82" s="13">
        <f t="shared" si="58"/>
        <v>1</v>
      </c>
      <c r="R82" s="13">
        <f t="shared" si="59"/>
        <v>0</v>
      </c>
      <c r="S82" s="8">
        <f t="shared" si="60"/>
        <v>0</v>
      </c>
      <c r="T82" s="8">
        <f t="shared" si="61"/>
        <v>0</v>
      </c>
      <c r="U82" s="1">
        <f t="shared" si="62"/>
        <v>0</v>
      </c>
    </row>
    <row r="83" spans="1:21">
      <c r="A83" s="1">
        <v>19</v>
      </c>
      <c r="B83" t="s">
        <v>20</v>
      </c>
      <c r="D83" t="s">
        <v>11</v>
      </c>
      <c r="F83" s="13">
        <f t="shared" si="63"/>
        <v>1</v>
      </c>
      <c r="G83" s="13">
        <v>1</v>
      </c>
      <c r="H83" s="13">
        <f t="shared" si="51"/>
        <v>0</v>
      </c>
      <c r="I83" s="13">
        <f t="shared" si="52"/>
        <v>1</v>
      </c>
      <c r="J83" s="13">
        <f t="shared" si="53"/>
        <v>0</v>
      </c>
      <c r="K83" s="8">
        <f t="shared" si="54"/>
        <v>0</v>
      </c>
      <c r="L83" s="8">
        <f t="shared" si="55"/>
        <v>0</v>
      </c>
      <c r="M83" s="1">
        <f t="shared" si="56"/>
        <v>0</v>
      </c>
      <c r="N83" s="13">
        <f t="shared" si="64"/>
        <v>1</v>
      </c>
      <c r="O83" s="13">
        <v>1</v>
      </c>
      <c r="P83" s="13">
        <f t="shared" si="57"/>
        <v>0</v>
      </c>
      <c r="Q83" s="13">
        <f t="shared" si="58"/>
        <v>1</v>
      </c>
      <c r="R83" s="13">
        <f t="shared" si="59"/>
        <v>0</v>
      </c>
      <c r="S83" s="8">
        <f t="shared" si="60"/>
        <v>0</v>
      </c>
      <c r="T83" s="8">
        <f t="shared" si="61"/>
        <v>0</v>
      </c>
      <c r="U83" s="1">
        <f t="shared" si="62"/>
        <v>0</v>
      </c>
    </row>
    <row r="84" spans="1:21">
      <c r="A84" s="1">
        <v>19</v>
      </c>
      <c r="B84" t="s">
        <v>16</v>
      </c>
      <c r="D84" t="s">
        <v>27</v>
      </c>
      <c r="F84" s="13">
        <f t="shared" si="63"/>
        <v>1</v>
      </c>
      <c r="G84" s="13">
        <v>1</v>
      </c>
      <c r="H84" s="13">
        <f t="shared" si="51"/>
        <v>0</v>
      </c>
      <c r="I84" s="13">
        <f t="shared" si="52"/>
        <v>1</v>
      </c>
      <c r="J84" s="13">
        <f t="shared" si="53"/>
        <v>0</v>
      </c>
      <c r="K84" s="8">
        <f t="shared" si="54"/>
        <v>0</v>
      </c>
      <c r="L84" s="8">
        <f t="shared" si="55"/>
        <v>0</v>
      </c>
      <c r="M84" s="1">
        <f t="shared" si="56"/>
        <v>0</v>
      </c>
      <c r="N84" s="13">
        <f t="shared" si="64"/>
        <v>1</v>
      </c>
      <c r="O84" s="13">
        <v>1</v>
      </c>
      <c r="P84" s="13">
        <f t="shared" si="57"/>
        <v>0</v>
      </c>
      <c r="Q84" s="13">
        <f t="shared" si="58"/>
        <v>1</v>
      </c>
      <c r="R84" s="13">
        <f t="shared" si="59"/>
        <v>0</v>
      </c>
      <c r="S84" s="8">
        <f t="shared" si="60"/>
        <v>0</v>
      </c>
      <c r="T84" s="8">
        <f t="shared" si="61"/>
        <v>0</v>
      </c>
      <c r="U84" s="1">
        <f t="shared" si="62"/>
        <v>0</v>
      </c>
    </row>
    <row r="85" spans="1:21">
      <c r="A85" s="1">
        <v>19</v>
      </c>
      <c r="B85" t="s">
        <v>19</v>
      </c>
      <c r="D85" t="s">
        <v>24</v>
      </c>
      <c r="F85" s="13">
        <f>IF(C85&gt;E85,3,(IF(C85&lt;E85,0,(IF(C85=E85,1)))))</f>
        <v>1</v>
      </c>
      <c r="G85" s="13">
        <v>1</v>
      </c>
      <c r="H85" s="13">
        <f t="shared" si="51"/>
        <v>0</v>
      </c>
      <c r="I85" s="13">
        <f t="shared" si="52"/>
        <v>1</v>
      </c>
      <c r="J85" s="13">
        <f t="shared" si="53"/>
        <v>0</v>
      </c>
      <c r="K85" s="8">
        <f t="shared" si="54"/>
        <v>0</v>
      </c>
      <c r="L85" s="8">
        <f t="shared" si="55"/>
        <v>0</v>
      </c>
      <c r="M85" s="1">
        <f t="shared" si="56"/>
        <v>0</v>
      </c>
      <c r="N85" s="13">
        <f t="shared" si="64"/>
        <v>1</v>
      </c>
      <c r="O85" s="13">
        <v>1</v>
      </c>
      <c r="P85" s="13">
        <f t="shared" si="57"/>
        <v>0</v>
      </c>
      <c r="Q85" s="13">
        <f t="shared" si="58"/>
        <v>1</v>
      </c>
      <c r="R85" s="13">
        <f t="shared" si="59"/>
        <v>0</v>
      </c>
      <c r="S85" s="8">
        <f t="shared" si="60"/>
        <v>0</v>
      </c>
      <c r="T85" s="8">
        <f t="shared" si="61"/>
        <v>0</v>
      </c>
      <c r="U85" s="1">
        <f t="shared" si="62"/>
        <v>0</v>
      </c>
    </row>
    <row r="86" spans="1:21">
      <c r="A86" s="1">
        <v>19</v>
      </c>
      <c r="B86" t="s">
        <v>25</v>
      </c>
      <c r="D86" t="s">
        <v>13</v>
      </c>
      <c r="F86" s="13">
        <f t="shared" si="63"/>
        <v>1</v>
      </c>
      <c r="G86" s="13">
        <v>1</v>
      </c>
      <c r="H86" s="13">
        <f t="shared" si="51"/>
        <v>0</v>
      </c>
      <c r="I86" s="13">
        <f t="shared" si="52"/>
        <v>1</v>
      </c>
      <c r="J86" s="13">
        <f t="shared" si="53"/>
        <v>0</v>
      </c>
      <c r="K86" s="8">
        <f t="shared" si="54"/>
        <v>0</v>
      </c>
      <c r="L86" s="8">
        <f t="shared" si="55"/>
        <v>0</v>
      </c>
      <c r="M86" s="1">
        <f t="shared" si="56"/>
        <v>0</v>
      </c>
      <c r="N86" s="13">
        <f t="shared" si="64"/>
        <v>1</v>
      </c>
      <c r="O86" s="13">
        <v>1</v>
      </c>
      <c r="P86" s="13">
        <f t="shared" si="57"/>
        <v>0</v>
      </c>
      <c r="Q86" s="13">
        <f t="shared" si="58"/>
        <v>1</v>
      </c>
      <c r="R86" s="13">
        <f t="shared" si="59"/>
        <v>0</v>
      </c>
      <c r="S86" s="8">
        <f t="shared" si="60"/>
        <v>0</v>
      </c>
      <c r="T86" s="8">
        <f t="shared" si="61"/>
        <v>0</v>
      </c>
      <c r="U86" s="1">
        <f t="shared" si="62"/>
        <v>0</v>
      </c>
    </row>
    <row r="87" spans="1:21">
      <c r="A87" s="1">
        <v>19</v>
      </c>
      <c r="B87" t="s">
        <v>14</v>
      </c>
      <c r="D87" t="s">
        <v>18</v>
      </c>
      <c r="F87" s="13">
        <f t="shared" si="63"/>
        <v>1</v>
      </c>
      <c r="G87" s="13">
        <v>1</v>
      </c>
      <c r="H87" s="13">
        <f t="shared" si="51"/>
        <v>0</v>
      </c>
      <c r="I87" s="13">
        <f t="shared" si="52"/>
        <v>1</v>
      </c>
      <c r="J87" s="13">
        <f t="shared" si="53"/>
        <v>0</v>
      </c>
      <c r="K87" s="8">
        <f t="shared" si="54"/>
        <v>0</v>
      </c>
      <c r="L87" s="8">
        <f t="shared" si="55"/>
        <v>0</v>
      </c>
      <c r="M87" s="1">
        <f t="shared" si="56"/>
        <v>0</v>
      </c>
      <c r="N87" s="13">
        <f t="shared" si="64"/>
        <v>1</v>
      </c>
      <c r="O87" s="13">
        <v>1</v>
      </c>
      <c r="P87" s="13">
        <f t="shared" si="57"/>
        <v>0</v>
      </c>
      <c r="Q87" s="13">
        <f t="shared" si="58"/>
        <v>1</v>
      </c>
      <c r="R87" s="13">
        <f t="shared" si="59"/>
        <v>0</v>
      </c>
      <c r="S87" s="8">
        <f t="shared" si="60"/>
        <v>0</v>
      </c>
      <c r="T87" s="8">
        <f t="shared" si="61"/>
        <v>0</v>
      </c>
      <c r="U87" s="1">
        <f t="shared" si="62"/>
        <v>0</v>
      </c>
    </row>
    <row r="88" spans="1:21">
      <c r="A88" s="1">
        <v>19</v>
      </c>
      <c r="B88" t="s">
        <v>17</v>
      </c>
      <c r="D88" t="s">
        <v>12</v>
      </c>
      <c r="F88" s="13">
        <f t="shared" si="63"/>
        <v>1</v>
      </c>
      <c r="G88" s="13">
        <v>1</v>
      </c>
      <c r="H88" s="13">
        <f t="shared" si="51"/>
        <v>0</v>
      </c>
      <c r="I88" s="13">
        <f t="shared" si="52"/>
        <v>1</v>
      </c>
      <c r="J88" s="13">
        <f t="shared" si="53"/>
        <v>0</v>
      </c>
      <c r="K88" s="8">
        <f t="shared" si="54"/>
        <v>0</v>
      </c>
      <c r="L88" s="8">
        <f t="shared" si="55"/>
        <v>0</v>
      </c>
      <c r="M88" s="1">
        <f t="shared" si="56"/>
        <v>0</v>
      </c>
      <c r="N88" s="13">
        <f t="shared" si="64"/>
        <v>1</v>
      </c>
      <c r="O88" s="13">
        <v>1</v>
      </c>
      <c r="P88" s="13">
        <f t="shared" si="57"/>
        <v>0</v>
      </c>
      <c r="Q88" s="13">
        <f t="shared" si="58"/>
        <v>1</v>
      </c>
      <c r="R88" s="13">
        <f t="shared" si="59"/>
        <v>0</v>
      </c>
      <c r="S88" s="8">
        <f t="shared" si="60"/>
        <v>0</v>
      </c>
      <c r="T88" s="8">
        <f t="shared" si="61"/>
        <v>0</v>
      </c>
      <c r="U88" s="1">
        <f t="shared" si="62"/>
        <v>0</v>
      </c>
    </row>
    <row r="89" spans="1:21">
      <c r="A89" s="1">
        <v>19</v>
      </c>
      <c r="B89" t="s">
        <v>55</v>
      </c>
      <c r="D89" t="s">
        <v>29</v>
      </c>
      <c r="F89" s="13">
        <f t="shared" si="63"/>
        <v>1</v>
      </c>
      <c r="G89" s="13">
        <v>1</v>
      </c>
      <c r="H89" s="13">
        <f t="shared" si="51"/>
        <v>0</v>
      </c>
      <c r="I89" s="13">
        <f t="shared" si="52"/>
        <v>1</v>
      </c>
      <c r="J89" s="13">
        <f t="shared" si="53"/>
        <v>0</v>
      </c>
      <c r="K89" s="8">
        <f t="shared" si="54"/>
        <v>0</v>
      </c>
      <c r="L89" s="8">
        <f t="shared" si="55"/>
        <v>0</v>
      </c>
      <c r="M89" s="1">
        <f t="shared" si="56"/>
        <v>0</v>
      </c>
      <c r="N89" s="13">
        <f t="shared" si="64"/>
        <v>1</v>
      </c>
      <c r="O89" s="13">
        <v>1</v>
      </c>
      <c r="P89" s="13">
        <f t="shared" si="57"/>
        <v>0</v>
      </c>
      <c r="Q89" s="13">
        <f t="shared" si="58"/>
        <v>1</v>
      </c>
      <c r="R89" s="13">
        <f t="shared" si="59"/>
        <v>0</v>
      </c>
      <c r="S89" s="8">
        <f t="shared" si="60"/>
        <v>0</v>
      </c>
      <c r="T89" s="8">
        <f t="shared" si="61"/>
        <v>0</v>
      </c>
      <c r="U89" s="1">
        <f t="shared" si="62"/>
        <v>0</v>
      </c>
    </row>
    <row r="90" spans="1:21">
      <c r="A90" s="1">
        <v>19</v>
      </c>
      <c r="B90" t="s">
        <v>15</v>
      </c>
      <c r="D90" t="s">
        <v>26</v>
      </c>
      <c r="F90" s="13">
        <f t="shared" si="63"/>
        <v>1</v>
      </c>
      <c r="G90" s="13">
        <v>1</v>
      </c>
      <c r="H90" s="13">
        <f t="shared" si="51"/>
        <v>0</v>
      </c>
      <c r="I90" s="13">
        <f t="shared" si="52"/>
        <v>1</v>
      </c>
      <c r="J90" s="13">
        <f t="shared" si="53"/>
        <v>0</v>
      </c>
      <c r="K90" s="8">
        <f t="shared" si="54"/>
        <v>0</v>
      </c>
      <c r="L90" s="8">
        <f t="shared" si="55"/>
        <v>0</v>
      </c>
      <c r="M90" s="1">
        <f t="shared" si="56"/>
        <v>0</v>
      </c>
      <c r="N90" s="13">
        <f t="shared" si="64"/>
        <v>1</v>
      </c>
      <c r="O90" s="13">
        <v>1</v>
      </c>
      <c r="P90" s="13">
        <f t="shared" si="57"/>
        <v>0</v>
      </c>
      <c r="Q90" s="13">
        <f t="shared" si="58"/>
        <v>1</v>
      </c>
      <c r="R90" s="13">
        <f t="shared" si="59"/>
        <v>0</v>
      </c>
      <c r="S90" s="8">
        <f t="shared" si="60"/>
        <v>0</v>
      </c>
      <c r="T90" s="8">
        <f t="shared" si="61"/>
        <v>0</v>
      </c>
      <c r="U90" s="1">
        <f t="shared" si="62"/>
        <v>0</v>
      </c>
    </row>
    <row r="91" spans="1:21">
      <c r="A91" s="1">
        <v>19</v>
      </c>
      <c r="B91" t="s">
        <v>38</v>
      </c>
      <c r="D91" t="s">
        <v>22</v>
      </c>
      <c r="F91" s="13">
        <f t="shared" si="63"/>
        <v>1</v>
      </c>
      <c r="G91" s="13">
        <v>1</v>
      </c>
      <c r="H91" s="13">
        <f t="shared" si="51"/>
        <v>0</v>
      </c>
      <c r="I91" s="13">
        <f t="shared" si="52"/>
        <v>1</v>
      </c>
      <c r="J91" s="13">
        <f t="shared" si="53"/>
        <v>0</v>
      </c>
      <c r="K91" s="8">
        <f t="shared" si="54"/>
        <v>0</v>
      </c>
      <c r="L91" s="8">
        <f t="shared" si="55"/>
        <v>0</v>
      </c>
      <c r="M91" s="1">
        <f t="shared" si="56"/>
        <v>0</v>
      </c>
      <c r="N91" s="13">
        <f t="shared" si="64"/>
        <v>1</v>
      </c>
      <c r="O91" s="13">
        <v>1</v>
      </c>
      <c r="P91" s="13">
        <f t="shared" si="57"/>
        <v>0</v>
      </c>
      <c r="Q91" s="13">
        <f t="shared" si="58"/>
        <v>1</v>
      </c>
      <c r="R91" s="13">
        <f t="shared" si="59"/>
        <v>0</v>
      </c>
      <c r="S91" s="8">
        <f t="shared" si="60"/>
        <v>0</v>
      </c>
      <c r="T91" s="8">
        <f t="shared" si="61"/>
        <v>0</v>
      </c>
      <c r="U91" s="1">
        <f t="shared" si="62"/>
        <v>0</v>
      </c>
    </row>
    <row r="92" spans="1:21">
      <c r="F92" s="13">
        <f t="shared" si="63"/>
        <v>1</v>
      </c>
      <c r="G92" s="13">
        <v>1</v>
      </c>
      <c r="H92" s="13">
        <f t="shared" si="51"/>
        <v>0</v>
      </c>
      <c r="I92" s="13">
        <f t="shared" si="52"/>
        <v>1</v>
      </c>
      <c r="J92" s="13">
        <f t="shared" si="53"/>
        <v>0</v>
      </c>
      <c r="K92" s="8">
        <f t="shared" si="54"/>
        <v>0</v>
      </c>
      <c r="L92" s="8">
        <f t="shared" si="55"/>
        <v>0</v>
      </c>
      <c r="M92" s="1">
        <f t="shared" si="56"/>
        <v>0</v>
      </c>
      <c r="N92" s="13">
        <f t="shared" si="64"/>
        <v>1</v>
      </c>
      <c r="O92" s="13">
        <v>1</v>
      </c>
      <c r="P92" s="13">
        <f t="shared" si="57"/>
        <v>0</v>
      </c>
      <c r="Q92" s="13">
        <f t="shared" si="58"/>
        <v>1</v>
      </c>
      <c r="R92" s="13">
        <f t="shared" si="59"/>
        <v>0</v>
      </c>
      <c r="S92" s="8">
        <f t="shared" si="60"/>
        <v>0</v>
      </c>
      <c r="T92" s="8">
        <f t="shared" si="61"/>
        <v>0</v>
      </c>
      <c r="U92" s="1">
        <f t="shared" si="62"/>
        <v>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3:L23"/>
  <sheetViews>
    <sheetView workbookViewId="0">
      <selection activeCell="G4" sqref="G4"/>
    </sheetView>
  </sheetViews>
  <sheetFormatPr defaultRowHeight="15"/>
  <cols>
    <col min="1" max="1" width="9.140625" style="1"/>
    <col min="2" max="2" width="12.7109375" bestFit="1" customWidth="1"/>
    <col min="3" max="4" width="9.140625" customWidth="1"/>
    <col min="5" max="5" width="9.140625" style="1"/>
    <col min="6" max="6" width="11.7109375" style="1" bestFit="1" customWidth="1"/>
    <col min="7" max="12" width="9.140625" style="1"/>
  </cols>
  <sheetData>
    <row r="3" spans="1:12">
      <c r="A3" s="1" t="s">
        <v>61</v>
      </c>
      <c r="B3" t="s">
        <v>62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spans="1:12">
      <c r="A4" s="17">
        <v>1</v>
      </c>
      <c r="B4" s="15" t="s">
        <v>20</v>
      </c>
      <c r="C4">
        <f>GETPIVOTDATA("PtsTime1",Sheet2!$A$3,"Time1","Atlético-MG")</f>
        <v>9</v>
      </c>
      <c r="D4">
        <f>GETPIVOTDATA("PtsTime2",Sheet3!$A$3,"Time2","Atlético-MG")</f>
        <v>13</v>
      </c>
      <c r="E4" s="1">
        <f>C4+D4</f>
        <v>22</v>
      </c>
      <c r="F4" s="1">
        <f>GETPIVOTDATA("Sum of NJT1",Sheet2!$A$3,"Time1","Atlético-MG")+GETPIVOTDATA("Sum of NJT2",Sheet3!$A$3,"Time2","Atlético-MG")</f>
        <v>17</v>
      </c>
      <c r="G4" s="1">
        <f>GETPIVOTDATA("Sum of NVT1",Sheet2!$A$3,"Time1","Atlético-MG")+GETPIVOTDATA("Sum of NVT2",Sheet3!$A$3,"Time2","Atlético-MG")</f>
        <v>3</v>
      </c>
      <c r="H4" s="1">
        <f>GETPIVOTDATA("Sum of NJT1",Sheet2!$A$3,"Time1","Atlético-MG")+GETPIVOTDATA("Sum of NJT2",Sheet3!$A$3,"Time2","Atlético-MG")</f>
        <v>17</v>
      </c>
      <c r="I4" s="1">
        <f>GETPIVOTDATA("Sum of NJT1",Sheet2!$A$3,"Time1","Atlético-MG")+GETPIVOTDATA("Sum of NJT2",Sheet3!$A$3,"Time2","Atlético-MG")</f>
        <v>17</v>
      </c>
      <c r="J4" s="1">
        <f>GETPIVOTDATA("Sum of NJT1",Sheet2!$A$3,"Time1","Atlético-MG")+GETPIVOTDATA("Sum of NJT2",Sheet3!$A$3,"Time2","Atlético-MG")</f>
        <v>17</v>
      </c>
      <c r="K4" s="1">
        <f>GETPIVOTDATA("Sum of NJT1",Sheet2!$A$3,"Time1","Atlético-MG")+GETPIVOTDATA("Sum of NJT2",Sheet3!$A$3,"Time2","Atlético-MG")</f>
        <v>17</v>
      </c>
    </row>
    <row r="5" spans="1:12">
      <c r="A5" s="17">
        <v>2</v>
      </c>
      <c r="B5" s="15" t="s">
        <v>21</v>
      </c>
      <c r="C5">
        <f>GETPIVOTDATA("PtsTime1",Sheet2!$A$3,"Time1","Atlético-PR")</f>
        <v>16</v>
      </c>
      <c r="D5">
        <f>GETPIVOTDATA("PtsTime2",Sheet3!$A$3,"Time2","Atlético-PR")</f>
        <v>0</v>
      </c>
      <c r="E5" s="1">
        <f>C5+D5</f>
        <v>16</v>
      </c>
      <c r="F5" s="1">
        <f>GETPIVOTDATA("Sum of PtsTime1",Sheet2!$A$3,"Time1","Atlético-PR")+GETPIVOTDATA("Sum of PtsTime2",Sheet3!$A$3,"Time2","Atlético-PR")</f>
        <v>16</v>
      </c>
    </row>
    <row r="6" spans="1:12">
      <c r="A6" s="17">
        <v>3</v>
      </c>
      <c r="B6" s="15" t="s">
        <v>25</v>
      </c>
      <c r="C6">
        <f>GETPIVOTDATA("PtsTime1",Sheet2!$A$3,"Time1","Botafogo")</f>
        <v>9</v>
      </c>
      <c r="D6">
        <f>GETPIVOTDATA("PtsTime2",Sheet3!$A$3,"Time2","Botafogo")</f>
        <v>15</v>
      </c>
      <c r="E6" s="1">
        <f>C6+D6</f>
        <v>24</v>
      </c>
    </row>
    <row r="7" spans="1:12">
      <c r="A7" s="17">
        <v>4</v>
      </c>
      <c r="B7" s="15" t="s">
        <v>19</v>
      </c>
      <c r="C7">
        <f>GETPIVOTDATA("PtsTime1",Sheet2!$A$3,"Time1","Coritiba")</f>
        <v>6</v>
      </c>
      <c r="D7">
        <f>GETPIVOTDATA("PtsTime2",Sheet3!$A$3,"Time2","Coritiba")</f>
        <v>19</v>
      </c>
      <c r="E7" s="1">
        <f>C7+D7</f>
        <v>25</v>
      </c>
    </row>
    <row r="8" spans="1:12">
      <c r="A8" s="19">
        <v>5</v>
      </c>
      <c r="B8" s="15" t="s">
        <v>12</v>
      </c>
      <c r="C8">
        <f>GETPIVOTDATA("PtsTime1",Sheet2!$A$3,"Time1","Cruzeiro")</f>
        <v>24</v>
      </c>
      <c r="D8">
        <f>GETPIVOTDATA("PtsTime2",Sheet3!$A$3,"Time2","Cruzeiro")</f>
        <v>6</v>
      </c>
      <c r="E8" s="1">
        <f>C8+D8</f>
        <v>30</v>
      </c>
    </row>
    <row r="9" spans="1:12">
      <c r="A9" s="19">
        <v>6</v>
      </c>
      <c r="B9" s="15" t="s">
        <v>22</v>
      </c>
      <c r="C9">
        <f>GETPIVOTDATA("PtsTime1",Sheet2!$A$3,"Time1","Figueirense")</f>
        <v>4</v>
      </c>
      <c r="D9">
        <f>GETPIVOTDATA("PtsTime2",Sheet3!$A$3,"Time2","Figueirense")</f>
        <v>17</v>
      </c>
      <c r="E9" s="1">
        <f>C9+D9</f>
        <v>21</v>
      </c>
    </row>
    <row r="10" spans="1:12">
      <c r="A10" s="19">
        <v>7</v>
      </c>
      <c r="B10" s="15" t="s">
        <v>10</v>
      </c>
      <c r="C10">
        <f>GETPIVOTDATA("PtsTime1",Sheet2!$A$3,"Time1","Flamengo")</f>
        <v>24</v>
      </c>
      <c r="D10">
        <f>GETPIVOTDATA("PtsTime2",Sheet3!$A$3,"Time2","Flamengo")</f>
        <v>1</v>
      </c>
      <c r="E10" s="1">
        <f>C10+D10</f>
        <v>25</v>
      </c>
    </row>
    <row r="11" spans="1:12">
      <c r="A11" s="19">
        <v>8</v>
      </c>
      <c r="B11" s="15" t="s">
        <v>29</v>
      </c>
      <c r="C11">
        <f>GETPIVOTDATA("PtsTime1",Sheet2!$A$3,"Time1","Fluminense")</f>
        <v>9</v>
      </c>
      <c r="D11">
        <f>GETPIVOTDATA("PtsTime2",Sheet3!$A$3,"Time2","Fluminense")</f>
        <v>1</v>
      </c>
      <c r="E11" s="1">
        <f>C11+D11</f>
        <v>10</v>
      </c>
    </row>
    <row r="12" spans="1:12">
      <c r="A12" s="19">
        <v>9</v>
      </c>
      <c r="B12" s="15" t="s">
        <v>27</v>
      </c>
      <c r="C12">
        <f>GETPIVOTDATA("PtsTime1",Sheet2!$A$3,"Time1","Goiás")</f>
        <v>15</v>
      </c>
      <c r="D12">
        <f>GETPIVOTDATA("PtsTime2",Sheet3!$A$3,"Time2","Goiás")</f>
        <v>4</v>
      </c>
      <c r="E12" s="1">
        <f>C12+D12</f>
        <v>19</v>
      </c>
    </row>
    <row r="13" spans="1:12">
      <c r="A13" s="19">
        <v>10</v>
      </c>
      <c r="B13" s="15" t="s">
        <v>11</v>
      </c>
      <c r="C13">
        <f>GETPIVOTDATA("PtsTime1",Sheet2!$A$3,"Time1","Grêmio")</f>
        <v>25</v>
      </c>
      <c r="D13">
        <f>GETPIVOTDATA("PtsTime2",Sheet3!$A$3,"Time2","Grêmio")</f>
        <v>7</v>
      </c>
      <c r="E13" s="1">
        <f>C13+D13</f>
        <v>32</v>
      </c>
    </row>
    <row r="14" spans="1:12">
      <c r="A14" s="19">
        <v>11</v>
      </c>
      <c r="B14" s="15" t="s">
        <v>38</v>
      </c>
      <c r="C14">
        <f>GETPIVOTDATA("PtsTime1",Sheet2!$A$3,"Time1","internacional")</f>
        <v>4</v>
      </c>
      <c r="D14">
        <f>GETPIVOTDATA("PtsTime2",Sheet3!$A$3,"Time2","Internacional")</f>
        <v>18</v>
      </c>
      <c r="E14" s="1">
        <f>C14+D14</f>
        <v>22</v>
      </c>
    </row>
    <row r="15" spans="1:12">
      <c r="A15" s="19">
        <v>12</v>
      </c>
      <c r="B15" s="15" t="s">
        <v>55</v>
      </c>
      <c r="C15">
        <f>GETPIVOTDATA("PtsTime1",Sheet2!$A$3,"Time1","Ipatinga")</f>
        <v>13</v>
      </c>
      <c r="D15">
        <f>GETPIVOTDATA("PtsTime2",Sheet3!$A$3,"Time2","Ipatinga")</f>
        <v>0</v>
      </c>
      <c r="E15" s="1">
        <f>C15+D15</f>
        <v>13</v>
      </c>
    </row>
    <row r="16" spans="1:12">
      <c r="A16" s="20">
        <v>13</v>
      </c>
      <c r="B16" s="15" t="s">
        <v>15</v>
      </c>
      <c r="C16">
        <f>GETPIVOTDATA("PtsTime1",Sheet2!$A$3,"Time1","Náutico")</f>
        <v>18</v>
      </c>
      <c r="D16">
        <f>GETPIVOTDATA("PtsTime2",Sheet3!$A$3,"Time2","Náutico")</f>
        <v>0</v>
      </c>
      <c r="E16" s="1">
        <f>C16+D16</f>
        <v>18</v>
      </c>
    </row>
    <row r="17" spans="1:5">
      <c r="A17" s="20">
        <v>14</v>
      </c>
      <c r="B17" s="15" t="s">
        <v>13</v>
      </c>
      <c r="C17">
        <f>GETPIVOTDATA("PtsTime1",Sheet2!$A$3,"Time1","Palmeiras")</f>
        <v>9</v>
      </c>
      <c r="D17">
        <f>GETPIVOTDATA("PtsTime2",Sheet3!$A$3,"Time2","Palmeiras")</f>
        <v>22</v>
      </c>
      <c r="E17" s="1">
        <f>C17+D17</f>
        <v>31</v>
      </c>
    </row>
    <row r="18" spans="1:5">
      <c r="A18" s="20">
        <v>15</v>
      </c>
      <c r="B18" s="15" t="s">
        <v>17</v>
      </c>
      <c r="C18">
        <f>GETPIVOTDATA("PtsTime1",Sheet2!$A$3,"Time1","Portuguesa")</f>
        <v>7</v>
      </c>
      <c r="D18">
        <f>GETPIVOTDATA("PtsTime2",Sheet3!$A$3,"Time2","Portuguesa")</f>
        <v>12</v>
      </c>
      <c r="E18" s="1">
        <f>C18+D18</f>
        <v>19</v>
      </c>
    </row>
    <row r="19" spans="1:5">
      <c r="A19" s="20">
        <v>16</v>
      </c>
      <c r="B19" s="15" t="s">
        <v>26</v>
      </c>
      <c r="C19">
        <f>GETPIVOTDATA("PtsTime1",Sheet2!$A$3,"Time1","Santos")</f>
        <v>13</v>
      </c>
      <c r="D19">
        <f>GETPIVOTDATA("PtsTime2",Sheet3!$A$3,"Time2","Santos")</f>
        <v>3</v>
      </c>
      <c r="E19" s="1">
        <f>C19+D19</f>
        <v>16</v>
      </c>
    </row>
    <row r="20" spans="1:5">
      <c r="A20" s="18">
        <v>17</v>
      </c>
      <c r="B20" s="15" t="s">
        <v>16</v>
      </c>
      <c r="C20">
        <f>GETPIVOTDATA("PtsTime1",Sheet2!$A$3,"Time1","São Paulo")</f>
        <v>23</v>
      </c>
      <c r="D20">
        <f>GETPIVOTDATA("PtsTime2",Sheet3!$A$3,"Time2","São Paulo")</f>
        <v>4</v>
      </c>
      <c r="E20" s="1">
        <f>C20+D20</f>
        <v>27</v>
      </c>
    </row>
    <row r="21" spans="1:5">
      <c r="A21" s="18">
        <v>18</v>
      </c>
      <c r="B21" s="15" t="s">
        <v>24</v>
      </c>
      <c r="C21">
        <f>GETPIVOTDATA("PtsTime1",Sheet2!$A$3,"Time1","Sport")</f>
        <v>7</v>
      </c>
      <c r="D21">
        <f>GETPIVOTDATA("PtsTime2",Sheet3!$A$3,"Time2","Sport")</f>
        <v>14</v>
      </c>
      <c r="E21" s="1">
        <f>C21+D21</f>
        <v>21</v>
      </c>
    </row>
    <row r="22" spans="1:5">
      <c r="A22" s="18">
        <v>19</v>
      </c>
      <c r="B22" s="15" t="s">
        <v>18</v>
      </c>
      <c r="C22">
        <f>GETPIVOTDATA("PtsTime1",Sheet2!$A$3,"Time1","Vasco")</f>
        <v>5</v>
      </c>
      <c r="D22">
        <f>GETPIVOTDATA("PtsTime2",Sheet3!$A$3,"Time2","Vasco")</f>
        <v>14</v>
      </c>
      <c r="E22" s="1">
        <f>C22+D22</f>
        <v>19</v>
      </c>
    </row>
    <row r="23" spans="1:5">
      <c r="A23" s="18">
        <v>20</v>
      </c>
      <c r="B23" s="15" t="s">
        <v>14</v>
      </c>
      <c r="C23">
        <f>GETPIVOTDATA("PtsTime1",Sheet2!$A$3,"Time1","Vitória")</f>
        <v>6</v>
      </c>
      <c r="D23">
        <f>GETPIVOTDATA("PtsTime2",Sheet3!$A$3,"Time2","Vitória")</f>
        <v>23</v>
      </c>
      <c r="E23" s="1">
        <f>C23+D23</f>
        <v>29</v>
      </c>
    </row>
  </sheetData>
  <sortState ref="B4:E23">
    <sortCondition ref="B4:B23"/>
  </sortState>
  <pageMargins left="0.7" right="0.7" top="0.75" bottom="0.75" header="0.3" footer="0.3"/>
  <ignoredErrors>
    <ignoredError sqref="G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3:L23"/>
  <sheetViews>
    <sheetView tabSelected="1" workbookViewId="0">
      <selection activeCell="G24" sqref="G24"/>
    </sheetView>
  </sheetViews>
  <sheetFormatPr defaultRowHeight="15"/>
  <cols>
    <col min="1" max="1" width="9.140625" style="1"/>
    <col min="2" max="2" width="12.7109375" bestFit="1" customWidth="1"/>
    <col min="3" max="4" width="9.140625" customWidth="1"/>
    <col min="5" max="5" width="9.140625" style="1"/>
    <col min="6" max="6" width="11.7109375" style="1" bestFit="1" customWidth="1"/>
    <col min="7" max="12" width="9.140625" style="1"/>
  </cols>
  <sheetData>
    <row r="3" spans="1:12">
      <c r="A3" s="1" t="s">
        <v>61</v>
      </c>
      <c r="B3" t="s">
        <v>62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spans="1:12">
      <c r="A4" s="17">
        <v>1</v>
      </c>
      <c r="B4" s="15" t="s">
        <v>11</v>
      </c>
      <c r="C4">
        <f>GETPIVOTDATA("PtsTime1",Sheet2!$A$3,"Time1","Grêmio")</f>
        <v>25</v>
      </c>
      <c r="D4">
        <f>GETPIVOTDATA("PtsTime2",Sheet3!$A$3,"Time2","Grêmio")</f>
        <v>7</v>
      </c>
      <c r="E4" s="1">
        <f>C4+D4</f>
        <v>32</v>
      </c>
    </row>
    <row r="5" spans="1:12">
      <c r="A5" s="17">
        <v>2</v>
      </c>
      <c r="B5" s="15" t="s">
        <v>13</v>
      </c>
      <c r="C5">
        <f>GETPIVOTDATA("PtsTime1",Sheet2!$A$3,"Time1","Palmeiras")</f>
        <v>9</v>
      </c>
      <c r="D5">
        <f>GETPIVOTDATA("PtsTime2",Sheet3!$A$3,"Time2","Palmeiras")</f>
        <v>22</v>
      </c>
      <c r="E5" s="1">
        <f>C5+D5</f>
        <v>31</v>
      </c>
    </row>
    <row r="6" spans="1:12">
      <c r="A6" s="17">
        <v>3</v>
      </c>
      <c r="B6" s="15" t="s">
        <v>12</v>
      </c>
      <c r="C6">
        <f>GETPIVOTDATA("PtsTime1",Sheet2!$A$3,"Time1","Cruzeiro")</f>
        <v>24</v>
      </c>
      <c r="D6">
        <f>GETPIVOTDATA("PtsTime2",Sheet3!$A$3,"Time2","Cruzeiro")</f>
        <v>6</v>
      </c>
      <c r="E6" s="1">
        <f>C6+D6</f>
        <v>30</v>
      </c>
    </row>
    <row r="7" spans="1:12">
      <c r="A7" s="17">
        <v>4</v>
      </c>
      <c r="B7" s="15" t="s">
        <v>14</v>
      </c>
      <c r="C7">
        <f>GETPIVOTDATA("PtsTime1",Sheet2!$A$3,"Time1","Vitória")</f>
        <v>6</v>
      </c>
      <c r="D7">
        <f>GETPIVOTDATA("PtsTime2",Sheet3!$A$3,"Time2","Vitória")</f>
        <v>23</v>
      </c>
      <c r="E7" s="1">
        <f>C7+D7</f>
        <v>29</v>
      </c>
    </row>
    <row r="8" spans="1:12">
      <c r="A8" s="19">
        <v>5</v>
      </c>
      <c r="B8" s="15" t="s">
        <v>16</v>
      </c>
      <c r="C8">
        <f>GETPIVOTDATA("PtsTime1",Sheet2!$A$3,"Time1","São Paulo")</f>
        <v>23</v>
      </c>
      <c r="D8">
        <f>GETPIVOTDATA("PtsTime2",Sheet3!$A$3,"Time2","São Paulo")</f>
        <v>4</v>
      </c>
      <c r="E8" s="1">
        <f>C8+D8</f>
        <v>27</v>
      </c>
    </row>
    <row r="9" spans="1:12">
      <c r="A9" s="19">
        <v>6</v>
      </c>
      <c r="B9" s="15" t="s">
        <v>10</v>
      </c>
      <c r="C9">
        <f>GETPIVOTDATA("PtsTime1",Sheet2!$A$3,"Time1","Flamengo")</f>
        <v>24</v>
      </c>
      <c r="D9">
        <f>GETPIVOTDATA("PtsTime2",Sheet3!$A$3,"Time2","Flamengo")</f>
        <v>1</v>
      </c>
      <c r="E9" s="1">
        <f>C9+D9</f>
        <v>25</v>
      </c>
    </row>
    <row r="10" spans="1:12">
      <c r="A10" s="19">
        <v>7</v>
      </c>
      <c r="B10" s="15" t="s">
        <v>19</v>
      </c>
      <c r="C10">
        <f>GETPIVOTDATA("PtsTime1",Sheet2!$A$3,"Time1","Coritiba")</f>
        <v>6</v>
      </c>
      <c r="D10">
        <f>GETPIVOTDATA("PtsTime2",Sheet3!$A$3,"Time2","Coritiba")</f>
        <v>19</v>
      </c>
      <c r="E10" s="1">
        <f>C10+D10</f>
        <v>25</v>
      </c>
    </row>
    <row r="11" spans="1:12">
      <c r="A11" s="19">
        <v>8</v>
      </c>
      <c r="B11" s="15" t="s">
        <v>25</v>
      </c>
      <c r="C11">
        <f>GETPIVOTDATA("PtsTime1",Sheet2!$A$3,"Time1","Botafogo")</f>
        <v>9</v>
      </c>
      <c r="D11">
        <f>GETPIVOTDATA("PtsTime2",Sheet3!$A$3,"Time2","Botafogo")</f>
        <v>15</v>
      </c>
      <c r="E11" s="1">
        <f>C11+D11</f>
        <v>24</v>
      </c>
    </row>
    <row r="12" spans="1:12">
      <c r="A12" s="19">
        <v>9</v>
      </c>
      <c r="B12" s="15" t="s">
        <v>38</v>
      </c>
      <c r="C12">
        <f>GETPIVOTDATA("PtsTime1",Sheet2!$A$3,"Time1","internacional")</f>
        <v>4</v>
      </c>
      <c r="D12">
        <f>GETPIVOTDATA("PtsTime2",Sheet3!$A$3,"Time2","Internacional")</f>
        <v>18</v>
      </c>
      <c r="E12" s="1">
        <f>C12+D12</f>
        <v>22</v>
      </c>
    </row>
    <row r="13" spans="1:12">
      <c r="A13" s="19">
        <v>10</v>
      </c>
      <c r="B13" s="15" t="s">
        <v>20</v>
      </c>
      <c r="C13">
        <f>GETPIVOTDATA("PtsTime1",Sheet2!$A$3,"Time1","Atlético-MG")</f>
        <v>9</v>
      </c>
      <c r="D13">
        <f>GETPIVOTDATA("PtsTime2",Sheet3!$A$3,"Time2","Atlético-MG")</f>
        <v>13</v>
      </c>
      <c r="E13" s="1">
        <f>C13+D13</f>
        <v>22</v>
      </c>
    </row>
    <row r="14" spans="1:12">
      <c r="A14" s="19">
        <v>11</v>
      </c>
      <c r="B14" s="15" t="s">
        <v>24</v>
      </c>
      <c r="C14">
        <f>GETPIVOTDATA("PtsTime1",Sheet2!$A$3,"Time1","Sport")</f>
        <v>7</v>
      </c>
      <c r="D14">
        <f>GETPIVOTDATA("PtsTime2",Sheet3!$A$3,"Time2","Sport")</f>
        <v>14</v>
      </c>
      <c r="E14" s="1">
        <f>C14+D14</f>
        <v>21</v>
      </c>
    </row>
    <row r="15" spans="1:12">
      <c r="A15" s="19">
        <v>12</v>
      </c>
      <c r="B15" s="15" t="s">
        <v>22</v>
      </c>
      <c r="C15">
        <f>GETPIVOTDATA("PtsTime1",Sheet2!$A$3,"Time1","Figueirense")</f>
        <v>4</v>
      </c>
      <c r="D15">
        <f>GETPIVOTDATA("PtsTime2",Sheet3!$A$3,"Time2","Figueirense")</f>
        <v>17</v>
      </c>
      <c r="E15" s="1">
        <f>C15+D15</f>
        <v>21</v>
      </c>
    </row>
    <row r="16" spans="1:12">
      <c r="A16" s="20">
        <v>13</v>
      </c>
      <c r="B16" s="15" t="s">
        <v>18</v>
      </c>
      <c r="C16">
        <f>GETPIVOTDATA("PtsTime1",Sheet2!$A$3,"Time1","Vasco")</f>
        <v>5</v>
      </c>
      <c r="D16">
        <f>GETPIVOTDATA("PtsTime2",Sheet3!$A$3,"Time2","Vasco")</f>
        <v>14</v>
      </c>
      <c r="E16" s="1">
        <f>C16+D16</f>
        <v>19</v>
      </c>
    </row>
    <row r="17" spans="1:5">
      <c r="A17" s="20">
        <v>14</v>
      </c>
      <c r="B17" s="15" t="s">
        <v>17</v>
      </c>
      <c r="C17">
        <f>GETPIVOTDATA("PtsTime1",Sheet2!$A$3,"Time1","Portuguesa")</f>
        <v>7</v>
      </c>
      <c r="D17">
        <f>GETPIVOTDATA("PtsTime2",Sheet3!$A$3,"Time2","Portuguesa")</f>
        <v>12</v>
      </c>
      <c r="E17" s="1">
        <f>C17+D17</f>
        <v>19</v>
      </c>
    </row>
    <row r="18" spans="1:5">
      <c r="A18" s="20">
        <v>15</v>
      </c>
      <c r="B18" s="15" t="s">
        <v>27</v>
      </c>
      <c r="C18">
        <f>GETPIVOTDATA("PtsTime1",Sheet2!$A$3,"Time1","Goiás")</f>
        <v>15</v>
      </c>
      <c r="D18">
        <f>GETPIVOTDATA("PtsTime2",Sheet3!$A$3,"Time2","Goiás")</f>
        <v>4</v>
      </c>
      <c r="E18" s="1">
        <f>C18+D18</f>
        <v>19</v>
      </c>
    </row>
    <row r="19" spans="1:5">
      <c r="A19" s="20">
        <v>16</v>
      </c>
      <c r="B19" s="15" t="s">
        <v>15</v>
      </c>
      <c r="C19">
        <f>GETPIVOTDATA("PtsTime1",Sheet2!$A$3,"Time1","Náutico")</f>
        <v>18</v>
      </c>
      <c r="D19">
        <f>GETPIVOTDATA("PtsTime2",Sheet3!$A$3,"Time2","Náutico")</f>
        <v>0</v>
      </c>
      <c r="E19" s="1">
        <f>C19+D19</f>
        <v>18</v>
      </c>
    </row>
    <row r="20" spans="1:5">
      <c r="A20" s="18">
        <v>17</v>
      </c>
      <c r="B20" s="15" t="s">
        <v>26</v>
      </c>
      <c r="C20">
        <f>GETPIVOTDATA("PtsTime1",Sheet2!$A$3,"Time1","Santos")</f>
        <v>13</v>
      </c>
      <c r="D20">
        <f>GETPIVOTDATA("PtsTime2",Sheet3!$A$3,"Time2","Santos")</f>
        <v>3</v>
      </c>
      <c r="E20" s="1">
        <f>C20+D20</f>
        <v>16</v>
      </c>
    </row>
    <row r="21" spans="1:5">
      <c r="A21" s="18">
        <v>18</v>
      </c>
      <c r="B21" s="15" t="s">
        <v>21</v>
      </c>
      <c r="C21">
        <f>GETPIVOTDATA("PtsTime1",Sheet2!$A$3,"Time1","Atlético-PR")</f>
        <v>16</v>
      </c>
      <c r="D21">
        <f>GETPIVOTDATA("PtsTime2",Sheet3!$A$3,"Time2","Atlético-PR")</f>
        <v>0</v>
      </c>
      <c r="E21" s="1">
        <f>C21+D21</f>
        <v>16</v>
      </c>
    </row>
    <row r="22" spans="1:5">
      <c r="A22" s="18">
        <v>19</v>
      </c>
      <c r="B22" s="15" t="s">
        <v>55</v>
      </c>
      <c r="C22">
        <f>GETPIVOTDATA("PtsTime1",Sheet2!$A$3,"Time1","Ipatinga")</f>
        <v>13</v>
      </c>
      <c r="D22">
        <f>GETPIVOTDATA("PtsTime2",Sheet3!$A$3,"Time2","Ipatinga")</f>
        <v>0</v>
      </c>
      <c r="E22" s="1">
        <f>C22+D22</f>
        <v>13</v>
      </c>
    </row>
    <row r="23" spans="1:5">
      <c r="A23" s="18">
        <v>20</v>
      </c>
      <c r="B23" s="15" t="s">
        <v>29</v>
      </c>
      <c r="C23">
        <f>GETPIVOTDATA("PtsTime1",Sheet2!$A$3,"Time1","Fluminense")</f>
        <v>9</v>
      </c>
      <c r="D23">
        <f>GETPIVOTDATA("PtsTime2",Sheet3!$A$3,"Time2","Fluminense")</f>
        <v>1</v>
      </c>
      <c r="E23" s="1">
        <f>C23+D23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Plan1</vt:lpstr>
      <vt:lpstr>Plan2</vt:lpstr>
      <vt:lpstr>Plan3</vt:lpstr>
      <vt:lpstr>Sheet2</vt:lpstr>
      <vt:lpstr>Sheet3</vt:lpstr>
      <vt:lpstr>Sheet1</vt:lpstr>
      <vt:lpstr>Classificação</vt:lpstr>
      <vt:lpstr>Classificação (2)</vt:lpstr>
      <vt:lpstr>Plan1!DadosExternos_1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2008-07-03T15:23:15Z</dcterms:created>
  <dcterms:modified xsi:type="dcterms:W3CDTF">2008-08-06T16:58:03Z</dcterms:modified>
</cp:coreProperties>
</file>