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Revisi Anggaran 1\"/>
    </mc:Choice>
  </mc:AlternateContent>
  <xr:revisionPtr revIDLastSave="0" documentId="13_ncr:1_{FC2198CE-6D9B-4139-BC8E-35D9C5F9523E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Draft" sheetId="6" r:id="rId1"/>
    <sheet name="Rekap Usulan revisi" sheetId="2" state="hidden" r:id="rId2"/>
    <sheet name="Usulan Revisi Subkoord" sheetId="1" r:id="rId3"/>
    <sheet name="Pergeseran Revisi" sheetId="4" state="hidden" r:id="rId4"/>
    <sheet name="Backup Data" sheetId="7" state="hidden" r:id="rId5"/>
    <sheet name="Sheet1" sheetId="3" state="hidden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4" hidden="1">'Backup Data'!$B$7:$AC$603</definedName>
    <definedName name="_xlnm._FilterDatabase" localSheetId="3" hidden="1">'Pergeseran Revisi'!$B$7:$Y$603</definedName>
    <definedName name="_xlnm._FilterDatabase" localSheetId="2" hidden="1">'Usulan Revisi Subkoord'!$B$7:$AC$619</definedName>
    <definedName name="Belanja_Perjalanan_Dinas_Paket_Meeting_Dalam_Kota._Uang_Saku_RDK_dalam__Verifikasi_dan_Pembuatan_Format_Standart_Data_BKU_Satker_Pusat_Pendidikan_KP___tgl.__27__Februari__2020" localSheetId="4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4">#REF!</definedName>
    <definedName name="cAkun" localSheetId="0">#REF!</definedName>
    <definedName name="cAkun" localSheetId="3">#REF!</definedName>
    <definedName name="cAkun" localSheetId="1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4">#REF!</definedName>
    <definedName name="chkAkun" localSheetId="0">#REF!</definedName>
    <definedName name="chkAkun" localSheetId="3">#REF!</definedName>
    <definedName name="chkAkun" localSheetId="1">#REF!</definedName>
    <definedName name="chkAkun" localSheetId="2">#REF!</definedName>
    <definedName name="chkAkun">#REF!</definedName>
    <definedName name="chkKegiatan" localSheetId="4">#REF!</definedName>
    <definedName name="chkKegiatan" localSheetId="0">#REF!</definedName>
    <definedName name="chkKegiatan" localSheetId="3">#REF!</definedName>
    <definedName name="chkKegiatan" localSheetId="1">#REF!</definedName>
    <definedName name="chkKegiatan" localSheetId="2">#REF!</definedName>
    <definedName name="chkKegiatan">#REF!</definedName>
    <definedName name="chkKomponen" localSheetId="4">#REF!</definedName>
    <definedName name="chkKomponen" localSheetId="0">#REF!</definedName>
    <definedName name="chkKomponen" localSheetId="3">#REF!</definedName>
    <definedName name="chkKomponen" localSheetId="1">#REF!</definedName>
    <definedName name="chkKomponen" localSheetId="2">#REF!</definedName>
    <definedName name="chkKomponen">#REF!</definedName>
    <definedName name="chkKRO" localSheetId="4">#REF!</definedName>
    <definedName name="chkKRO" localSheetId="0">#REF!</definedName>
    <definedName name="chkKRO" localSheetId="3">#REF!</definedName>
    <definedName name="chkKRO" localSheetId="1">#REF!</definedName>
    <definedName name="chkKRO" localSheetId="2">#REF!</definedName>
    <definedName name="chkKRO">#REF!</definedName>
    <definedName name="chkProgram" localSheetId="4">#REF!</definedName>
    <definedName name="chkProgram" localSheetId="0">#REF!</definedName>
    <definedName name="chkProgram" localSheetId="3">#REF!</definedName>
    <definedName name="chkProgram" localSheetId="1">#REF!</definedName>
    <definedName name="chkProgram" localSheetId="2">#REF!</definedName>
    <definedName name="chkProgram">#REF!</definedName>
    <definedName name="chkRO" localSheetId="4">#REF!</definedName>
    <definedName name="chkRO" localSheetId="0">#REF!</definedName>
    <definedName name="chkRO" localSheetId="3">#REF!</definedName>
    <definedName name="chkRO" localSheetId="1">#REF!</definedName>
    <definedName name="chkRO" localSheetId="2">#REF!</definedName>
    <definedName name="chkRO">#REF!</definedName>
    <definedName name="chksKomponen" localSheetId="4">#REF!</definedName>
    <definedName name="chksKomponen" localSheetId="0">#REF!</definedName>
    <definedName name="chksKomponen" localSheetId="3">#REF!</definedName>
    <definedName name="chksKomponen" localSheetId="1">#REF!</definedName>
    <definedName name="chksKomponen" localSheetId="2">#REF!</definedName>
    <definedName name="chksKomponen">#REF!</definedName>
    <definedName name="cKegiatan" localSheetId="4">#REF!</definedName>
    <definedName name="cKegiatan" localSheetId="0">#REF!</definedName>
    <definedName name="cKegiatan" localSheetId="3">#REF!</definedName>
    <definedName name="cKegiatan" localSheetId="1">#REF!</definedName>
    <definedName name="cKegiatan" localSheetId="2">#REF!</definedName>
    <definedName name="cKegiatan">#REF!</definedName>
    <definedName name="cKomponen" localSheetId="4">#REF!</definedName>
    <definedName name="cKomponen" localSheetId="0">#REF!</definedName>
    <definedName name="cKomponen" localSheetId="3">#REF!</definedName>
    <definedName name="cKomponen" localSheetId="1">#REF!</definedName>
    <definedName name="cKomponen" localSheetId="2">#REF!</definedName>
    <definedName name="cKomponen">#REF!</definedName>
    <definedName name="cKRO" localSheetId="4">#REF!</definedName>
    <definedName name="cKRO" localSheetId="0">#REF!</definedName>
    <definedName name="cKRO" localSheetId="3">#REF!</definedName>
    <definedName name="cKRO" localSheetId="1">#REF!</definedName>
    <definedName name="cKRO" localSheetId="2">#REF!</definedName>
    <definedName name="cKRO">#REF!</definedName>
    <definedName name="cProgram" localSheetId="4">#REF!</definedName>
    <definedName name="cProgram" localSheetId="0">#REF!</definedName>
    <definedName name="cProgram" localSheetId="3">#REF!</definedName>
    <definedName name="cProgram" localSheetId="1">#REF!</definedName>
    <definedName name="cProgram" localSheetId="2">#REF!</definedName>
    <definedName name="cProgram">#REF!</definedName>
    <definedName name="cRO" localSheetId="4">#REF!</definedName>
    <definedName name="cRO" localSheetId="0">#REF!</definedName>
    <definedName name="cRO" localSheetId="3">#REF!</definedName>
    <definedName name="cRO" localSheetId="1">#REF!</definedName>
    <definedName name="cRO" localSheetId="2">#REF!</definedName>
    <definedName name="cRO">#REF!</definedName>
    <definedName name="cSKomponen" localSheetId="4">#REF!</definedName>
    <definedName name="cSKomponen" localSheetId="0">#REF!</definedName>
    <definedName name="cSKomponen" localSheetId="3">#REF!</definedName>
    <definedName name="cSKomponen" localSheetId="1">#REF!</definedName>
    <definedName name="cSKomponen" localSheetId="2">#REF!</definedName>
    <definedName name="cSKomponen">#REF!</definedName>
    <definedName name="Entri_Es2" localSheetId="4">#REF!</definedName>
    <definedName name="Entri_Es2" localSheetId="0">#REF!</definedName>
    <definedName name="Entri_Es2" localSheetId="3">#REF!</definedName>
    <definedName name="Entri_Es2" localSheetId="1">#REF!</definedName>
    <definedName name="Entri_Es2" localSheetId="2">#REF!</definedName>
    <definedName name="Entri_Es2">#REF!</definedName>
    <definedName name="Entri_Es3" localSheetId="4">#REF!</definedName>
    <definedName name="Entri_Es3" localSheetId="0">#REF!</definedName>
    <definedName name="Entri_Es3" localSheetId="3">#REF!</definedName>
    <definedName name="Entri_Es3" localSheetId="1">#REF!</definedName>
    <definedName name="Entri_Es3" localSheetId="2">#REF!</definedName>
    <definedName name="Entri_Es3">#REF!</definedName>
    <definedName name="Entri_Es4" localSheetId="4">#REF!</definedName>
    <definedName name="Entri_Es4" localSheetId="0">#REF!</definedName>
    <definedName name="Entri_Es4" localSheetId="3">#REF!</definedName>
    <definedName name="Entri_Es4" localSheetId="1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4">#REF!</definedName>
    <definedName name="FILTER_LAP" localSheetId="0">#REF!</definedName>
    <definedName name="FILTER_LAP" localSheetId="3">#REF!</definedName>
    <definedName name="FILTER_LAP" localSheetId="1">#REF!</definedName>
    <definedName name="FILTER_LAP" localSheetId="2">#REF!</definedName>
    <definedName name="FILTER_LAP">'[1]DASHBOARD SP2D'!#REF!</definedName>
    <definedName name="kegiatan" localSheetId="4">#REF!</definedName>
    <definedName name="kegiatan" localSheetId="0">#REF!</definedName>
    <definedName name="kegiatan" localSheetId="3">#REF!</definedName>
    <definedName name="kegiatan" localSheetId="1">#REF!</definedName>
    <definedName name="kegiatan" localSheetId="2">#REF!</definedName>
    <definedName name="kegiatan">#REF!</definedName>
    <definedName name="_xlnm.Print_Area" localSheetId="4">'Backup Data'!$B$1:$N$615</definedName>
    <definedName name="_xlnm.Print_Area" localSheetId="0">Draft!$B$2:$L$39</definedName>
    <definedName name="_xlnm.Print_Area" localSheetId="3">'Pergeseran Revisi'!$B$1:$N$603</definedName>
    <definedName name="_xlnm.Print_Area" localSheetId="1">'Rekap Usulan revisi'!$B$2:$I$33</definedName>
    <definedName name="_xlnm.Print_Area" localSheetId="2">'Usulan Revisi Subkoord'!$B$1:$N$631</definedName>
    <definedName name="_xlnm.Print_Titles" localSheetId="4">'Backup Data'!$6:$7</definedName>
    <definedName name="_xlnm.Print_Titles" localSheetId="3">'Pergeseran Revisi'!$6:$7</definedName>
    <definedName name="_xlnm.Print_Titles" localSheetId="2">'Usulan Revisi Subkoord'!$6:$7</definedName>
    <definedName name="rngSP2D" localSheetId="4">'[3]Tambahan Realisasi'!$C$2</definedName>
    <definedName name="rngSP2D" localSheetId="0">'[3]Tambahan Realisasi'!$C$2</definedName>
    <definedName name="rngSP2D" localSheetId="3">'[3]Tambahan Realisasi'!$C$2</definedName>
    <definedName name="rngSP2D" localSheetId="1">'[3]Tambahan Realisasi'!$C$2</definedName>
    <definedName name="rngSP2D" localSheetId="2">'[3]Tambahan Realisasi'!$C$2</definedName>
    <definedName name="rngSP2D">'[4]Tambahan Realisasi'!$C$2</definedName>
    <definedName name="rowEselon2" localSheetId="4">#REF!</definedName>
    <definedName name="rowEselon2" localSheetId="0">#REF!</definedName>
    <definedName name="rowEselon2" localSheetId="3">#REF!</definedName>
    <definedName name="rowEselon2" localSheetId="1">#REF!</definedName>
    <definedName name="rowEselon2" localSheetId="2">#REF!</definedName>
    <definedName name="rowEselon2">#REF!</definedName>
    <definedName name="rowKoord" localSheetId="4">#REF!</definedName>
    <definedName name="rowKoord" localSheetId="0">#REF!</definedName>
    <definedName name="rowKoord" localSheetId="3">#REF!</definedName>
    <definedName name="rowKoord" localSheetId="1">#REF!</definedName>
    <definedName name="rowKoord" localSheetId="2">#REF!</definedName>
    <definedName name="rowKoord">#REF!</definedName>
    <definedName name="rowSelect" localSheetId="4">#REF!</definedName>
    <definedName name="rowSelect" localSheetId="0">#REF!</definedName>
    <definedName name="rowSelect" localSheetId="3">#REF!</definedName>
    <definedName name="rowSelect" localSheetId="1">#REF!</definedName>
    <definedName name="rowSelect" localSheetId="2">#REF!</definedName>
    <definedName name="rowSelect">#REF!</definedName>
    <definedName name="rowSubKoord" localSheetId="4">#REF!</definedName>
    <definedName name="rowSubKoord" localSheetId="0">#REF!</definedName>
    <definedName name="rowSubKoord" localSheetId="3">#REF!</definedName>
    <definedName name="rowSubKoord" localSheetId="1">#REF!</definedName>
    <definedName name="rowSubKoord" localSheetId="2">#REF!</definedName>
    <definedName name="rowSubKoord">#REF!</definedName>
    <definedName name="SSBP" localSheetId="4">#REF!</definedName>
    <definedName name="SSBP" localSheetId="0">#REF!</definedName>
    <definedName name="SSBP" localSheetId="3">#REF!</definedName>
    <definedName name="SSBP" localSheetId="1">#REF!</definedName>
    <definedName name="SSBP" localSheetId="2">#REF!</definedName>
    <definedName name="SSBP">[1]SSBP!#REF!</definedName>
    <definedName name="Start_Jadi" localSheetId="4">'Backup Data'!$B$9</definedName>
    <definedName name="Start_Jadi" localSheetId="0">#REF!</definedName>
    <definedName name="Start_Jadi" localSheetId="3">'Pergeseran Revisi'!$B$9</definedName>
    <definedName name="Start_Jadi" localSheetId="1">#REF!</definedName>
    <definedName name="Start_Jadi" localSheetId="2">'Usulan Revisi Subkoord'!$B$9</definedName>
    <definedName name="Start_Jadi">#REF!</definedName>
    <definedName name="TGL_SP2D">[1]DASHBOARD!$I$1</definedName>
    <definedName name="Z_0666B159_588F_4866_9225_22BB8C5C75D7_.wvu.FilterData" localSheetId="4" hidden="1">'Backup Data'!$B$7:$G$603</definedName>
    <definedName name="Z_0666B159_588F_4866_9225_22BB8C5C75D7_.wvu.FilterData" localSheetId="3" hidden="1">'Pergeseran Revisi'!$B$7:$G$603</definedName>
    <definedName name="Z_0666B159_588F_4866_9225_22BB8C5C75D7_.wvu.FilterData" localSheetId="2" hidden="1">'Usulan Revisi Subkoord'!$B$7:$G$619</definedName>
    <definedName name="Z_1CBFAAB1_01F9_4074_B97F_16968F08465D_.wvu.FilterData" localSheetId="4" hidden="1">'Backup Data'!$B$7:$G$603</definedName>
    <definedName name="Z_1CBFAAB1_01F9_4074_B97F_16968F08465D_.wvu.FilterData" localSheetId="3" hidden="1">'Pergeseran Revisi'!$B$7:$G$603</definedName>
    <definedName name="Z_1CBFAAB1_01F9_4074_B97F_16968F08465D_.wvu.FilterData" localSheetId="2" hidden="1">'Usulan Revisi Subkoord'!$B$7:$G$619</definedName>
    <definedName name="Z_870D6D1D_AB7E_495D_A683_0F30F0E49932_.wvu.FilterData" localSheetId="4" hidden="1">'Backup Data'!$B$7:$G$603</definedName>
    <definedName name="Z_870D6D1D_AB7E_495D_A683_0F30F0E49932_.wvu.FilterData" localSheetId="3" hidden="1">'Pergeseran Revisi'!$B$7:$G$603</definedName>
    <definedName name="Z_870D6D1D_AB7E_495D_A683_0F30F0E49932_.wvu.FilterData" localSheetId="2" hidden="1">'Usulan Revisi Subkoord'!$B$7:$G$619</definedName>
    <definedName name="Z_B61BED65_E07C_48BC_BA70_4E0A7226E5B0_.wvu.FilterData" localSheetId="4" hidden="1">'Backup Data'!$B$7:$G$603</definedName>
    <definedName name="Z_B61BED65_E07C_48BC_BA70_4E0A7226E5B0_.wvu.FilterData" localSheetId="3" hidden="1">'Pergeseran Revisi'!$B$7:$G$603</definedName>
    <definedName name="Z_B61BED65_E07C_48BC_BA70_4E0A7226E5B0_.wvu.FilterData" localSheetId="2" hidden="1">'Usulan Revisi Subkoord'!$B$7:$G$619</definedName>
    <definedName name="Z_C711365A_E59A_4CBB_B49C_CDF73C497C09_.wvu.FilterData" localSheetId="4" hidden="1">'Backup Data'!$B$7:$G$603</definedName>
    <definedName name="Z_C711365A_E59A_4CBB_B49C_CDF73C497C09_.wvu.FilterData" localSheetId="3" hidden="1">'Pergeseran Revisi'!$B$7:$G$603</definedName>
    <definedName name="Z_C711365A_E59A_4CBB_B49C_CDF73C497C09_.wvu.FilterData" localSheetId="2" hidden="1">'Usulan Revisi Subkoord'!$B$7:$G$619</definedName>
    <definedName name="Z_C7D29E66_885F_4900_844F_0880DC4D973C_.wvu.FilterData" localSheetId="4" hidden="1">'Backup Data'!$B$7:$G$603</definedName>
    <definedName name="Z_C7D29E66_885F_4900_844F_0880DC4D973C_.wvu.FilterData" localSheetId="3" hidden="1">'Pergeseran Revisi'!$B$7:$G$603</definedName>
    <definedName name="Z_C7D29E66_885F_4900_844F_0880DC4D973C_.wvu.FilterData" localSheetId="2" hidden="1">'Usulan Revisi Subkoord'!$B$7:$G$619</definedName>
    <definedName name="Z_D5D8B0E9_4282_4D54_9529_FEC4C3DC1F95_.wvu.FilterData" localSheetId="4" hidden="1">'Backup Data'!$B$7:$G$603</definedName>
    <definedName name="Z_D5D8B0E9_4282_4D54_9529_FEC4C3DC1F95_.wvu.FilterData" localSheetId="3" hidden="1">'Pergeseran Revisi'!$B$7:$G$603</definedName>
    <definedName name="Z_D5D8B0E9_4282_4D54_9529_FEC4C3DC1F95_.wvu.FilterData" localSheetId="2" hidden="1">'Usulan Revisi Subkoord'!$B$7:$G$619</definedName>
    <definedName name="Z_DECCF59B_BB5B_4C9A_9F2F_5C8BAB0A1A11_.wvu.FilterData" localSheetId="4" hidden="1">'Backup Data'!$B$7:$G$603</definedName>
    <definedName name="Z_DECCF59B_BB5B_4C9A_9F2F_5C8BAB0A1A11_.wvu.FilterData" localSheetId="3" hidden="1">'Pergeseran Revisi'!$B$7:$G$603</definedName>
    <definedName name="Z_DECCF59B_BB5B_4C9A_9F2F_5C8BAB0A1A11_.wvu.FilterData" localSheetId="2" hidden="1">'Usulan Revisi Subkoord'!$B$7:$G$619</definedName>
    <definedName name="Z_EBD5760D_0014_46BC_882E_14D814D06F66_.wvu.FilterData" localSheetId="4" hidden="1">'Backup Data'!$B$7:$G$603</definedName>
    <definedName name="Z_EBD5760D_0014_46BC_882E_14D814D06F66_.wvu.FilterData" localSheetId="3" hidden="1">'Pergeseran Revisi'!$B$7:$G$603</definedName>
    <definedName name="Z_EBD5760D_0014_46BC_882E_14D814D06F66_.wvu.FilterData" localSheetId="2" hidden="1">'Usulan Revisi Subkoord'!$B$7:$G$619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0" i="1" l="1"/>
  <c r="Y265" i="1"/>
  <c r="V265" i="1"/>
  <c r="Y262" i="1"/>
  <c r="V262" i="1"/>
  <c r="Y260" i="1"/>
  <c r="V260" i="1"/>
  <c r="J260" i="1" a="1"/>
  <c r="L262" i="1" a="1"/>
  <c r="L265" i="1" a="1"/>
  <c r="L265" i="1" l="1"/>
  <c r="M265" i="1" s="1"/>
  <c r="L262" i="1"/>
  <c r="M262" i="1" s="1"/>
  <c r="J260" i="1"/>
  <c r="N265" i="1" l="1"/>
  <c r="Q265" i="1" s="1"/>
  <c r="O265" i="1"/>
  <c r="O264" i="1" s="1"/>
  <c r="O263" i="1" s="1"/>
  <c r="M264" i="1"/>
  <c r="M263" i="1" s="1"/>
  <c r="N262" i="1"/>
  <c r="Q262" i="1" s="1"/>
  <c r="M260" i="1"/>
  <c r="O262" i="1"/>
  <c r="O261" i="1" s="1"/>
  <c r="M261" i="1"/>
  <c r="N261" i="1" l="1"/>
  <c r="P265" i="1"/>
  <c r="P264" i="1" s="1"/>
  <c r="P263" i="1" s="1"/>
  <c r="N264" i="1"/>
  <c r="N263" i="1" s="1"/>
  <c r="N260" i="1"/>
  <c r="Q260" i="1" s="1"/>
  <c r="M259" i="1"/>
  <c r="M258" i="1" s="1"/>
  <c r="O260" i="1"/>
  <c r="O259" i="1" s="1"/>
  <c r="O258" i="1" s="1"/>
  <c r="P262" i="1"/>
  <c r="P261" i="1" s="1"/>
  <c r="N259" i="1" l="1"/>
  <c r="N258" i="1" s="1"/>
  <c r="P260" i="1"/>
  <c r="P259" i="1" s="1"/>
  <c r="P258" i="1" s="1"/>
  <c r="Y257" i="1" l="1"/>
  <c r="V257" i="1"/>
  <c r="Y256" i="1"/>
  <c r="V256" i="1"/>
  <c r="K26" i="6" a="1"/>
  <c r="K26" i="6" s="1"/>
  <c r="J26" i="6" a="1"/>
  <c r="J26" i="6" s="1"/>
  <c r="K23" i="6" a="1"/>
  <c r="K23" i="6" s="1"/>
  <c r="K22" i="6" a="1"/>
  <c r="K22" i="6" s="1"/>
  <c r="J22" i="6" a="1"/>
  <c r="J22" i="6" s="1"/>
  <c r="J23" i="6" a="1"/>
  <c r="J23" i="6" s="1"/>
  <c r="J257" i="1" a="1"/>
  <c r="J256" i="1" a="1"/>
  <c r="J256" i="1" l="1"/>
  <c r="M256" i="1" s="1"/>
  <c r="J257" i="1"/>
  <c r="M257" i="1" s="1"/>
  <c r="N257" i="1" s="1"/>
  <c r="Q257" i="1" s="1"/>
  <c r="L26" i="6"/>
  <c r="L23" i="6"/>
  <c r="L22" i="6"/>
  <c r="N256" i="1" l="1"/>
  <c r="Q256" i="1" s="1"/>
  <c r="O257" i="1"/>
  <c r="O256" i="1"/>
  <c r="M255" i="1"/>
  <c r="M254" i="1" s="1"/>
  <c r="M253" i="1"/>
  <c r="N255" i="1" l="1"/>
  <c r="N254" i="1" s="1"/>
  <c r="N253" i="1"/>
  <c r="O255" i="1"/>
  <c r="P257" i="1"/>
  <c r="P256" i="1"/>
  <c r="M517" i="1"/>
  <c r="J29" i="1" a="1"/>
  <c r="N252" i="1" l="1"/>
  <c r="N251" i="1" s="1"/>
  <c r="Q253" i="1"/>
  <c r="P255" i="1"/>
  <c r="J29" i="1"/>
  <c r="M208" i="1"/>
  <c r="N208" i="1" s="1"/>
  <c r="Q208" i="1" s="1"/>
  <c r="Y253" i="1" l="1"/>
  <c r="V253" i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G50" i="7" l="1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O253" i="1" l="1"/>
  <c r="G343" i="7"/>
  <c r="G342" i="7" s="1"/>
  <c r="G514" i="7"/>
  <c r="G462" i="7" s="1"/>
  <c r="G461" i="7" s="1"/>
  <c r="G133" i="7"/>
  <c r="G132" i="7" s="1"/>
  <c r="G116" i="7"/>
  <c r="L225" i="7" a="1"/>
  <c r="L193" i="7" a="1"/>
  <c r="J601" i="7" a="1"/>
  <c r="J562" i="7" a="1"/>
  <c r="J557" i="7" a="1"/>
  <c r="L590" i="7" a="1"/>
  <c r="L400" i="7" a="1"/>
  <c r="L254" i="7" a="1"/>
  <c r="L584" i="7" a="1"/>
  <c r="J30" i="7" a="1"/>
  <c r="L487" i="7" a="1"/>
  <c r="L418" i="7" a="1"/>
  <c r="L477" i="7" a="1"/>
  <c r="L354" i="7" a="1"/>
  <c r="L172" i="7" a="1"/>
  <c r="L182" i="7" a="1"/>
  <c r="L592" i="7" a="1"/>
  <c r="J91" i="7" a="1"/>
  <c r="J521" i="7" a="1"/>
  <c r="J374" i="7" a="1"/>
  <c r="L456" i="7" a="1"/>
  <c r="L299" i="7" a="1"/>
  <c r="J101" i="7" a="1"/>
  <c r="J378" i="7" a="1"/>
  <c r="J358" i="7" a="1"/>
  <c r="L391" i="7" a="1"/>
  <c r="L374" i="7" a="1"/>
  <c r="J268" i="7" a="1"/>
  <c r="L283" i="7" a="1"/>
  <c r="J158" i="7" a="1"/>
  <c r="L274" i="7" a="1"/>
  <c r="J147" i="7" a="1"/>
  <c r="J262" i="7" a="1"/>
  <c r="L360" i="7" a="1"/>
  <c r="J392" i="7" a="1"/>
  <c r="J371" i="7" a="1"/>
  <c r="L63" i="7" a="1"/>
  <c r="L352" i="7" a="1"/>
  <c r="J52" i="7" a="1"/>
  <c r="J365" i="7" a="1"/>
  <c r="J204" i="7" a="1"/>
  <c r="J316" i="7" a="1"/>
  <c r="J331" i="7" a="1"/>
  <c r="L412" i="7" a="1"/>
  <c r="J203" i="7" a="1"/>
  <c r="L276" i="7" a="1"/>
  <c r="J185" i="7" a="1"/>
  <c r="L286" i="7" a="1"/>
  <c r="J75" i="7" a="1"/>
  <c r="J187" i="7" a="1"/>
  <c r="L209" i="7" a="1"/>
  <c r="J127" i="7" a="1"/>
  <c r="J36" i="7" a="1"/>
  <c r="J536" i="7" a="1"/>
  <c r="J442" i="7" a="1"/>
  <c r="J326" i="7" a="1"/>
  <c r="J221" i="7" a="1"/>
  <c r="L313" i="7" a="1"/>
  <c r="L296" i="7" a="1"/>
  <c r="L190" i="7" a="1"/>
  <c r="L151" i="7" a="1"/>
  <c r="J99" i="7" a="1"/>
  <c r="J139" i="7" a="1"/>
  <c r="L90" i="7" a="1"/>
  <c r="L185" i="7" a="1"/>
  <c r="J297" i="7" a="1"/>
  <c r="L287" i="7" a="1"/>
  <c r="L195" i="7" a="1"/>
  <c r="J83" i="7" a="1"/>
  <c r="J172" i="7" a="1"/>
  <c r="L49" i="7" a="1"/>
  <c r="L131" i="7" a="1"/>
  <c r="L304" i="7" a="1"/>
  <c r="L237" i="7" a="1"/>
  <c r="J243" i="7" a="1"/>
  <c r="J115" i="7" a="1"/>
  <c r="L184" i="7" a="1"/>
  <c r="L45" i="7" a="1"/>
  <c r="L53" i="7" a="1"/>
  <c r="J34" i="7" a="1"/>
  <c r="J347" i="7" a="1"/>
  <c r="J333" i="7" a="1"/>
  <c r="L372" i="7" a="1"/>
  <c r="J517" i="7" a="1"/>
  <c r="J458" i="7" a="1"/>
  <c r="L40" i="7" a="1"/>
  <c r="L258" i="7" a="1"/>
  <c r="J475" i="7" a="1"/>
  <c r="L529" i="7" a="1"/>
  <c r="L467" i="7" a="1"/>
  <c r="L439" i="7" a="1"/>
  <c r="J477" i="7" a="1"/>
  <c r="L378" i="7" a="1"/>
  <c r="J67" i="7" a="1"/>
  <c r="J294" i="7" a="1"/>
  <c r="L36" i="7" a="1"/>
  <c r="J493" i="7" a="1"/>
  <c r="J538" i="7" a="1"/>
  <c r="J349" i="7" a="1"/>
  <c r="L327" i="7" a="1"/>
  <c r="L363" i="7" a="1"/>
  <c r="L317" i="7" a="1"/>
  <c r="J304" i="7" a="1"/>
  <c r="L214" i="7" a="1"/>
  <c r="J482" i="7" a="1"/>
  <c r="L518" i="7" a="1"/>
  <c r="L311" i="7" a="1"/>
  <c r="L421" i="7" a="1"/>
  <c r="J394" i="7" a="1"/>
  <c r="J372" i="7" a="1"/>
  <c r="L358" i="7" a="1"/>
  <c r="J136" i="7" a="1"/>
  <c r="L152" i="7" a="1"/>
  <c r="J32" i="7" a="1"/>
  <c r="J168" i="7" a="1"/>
  <c r="J170" i="7" a="1"/>
  <c r="J205" i="7" a="1"/>
  <c r="L94" i="7" a="1"/>
  <c r="L558" i="7" a="1"/>
  <c r="J169" i="7" a="1"/>
  <c r="J21" i="7" a="1"/>
  <c r="J497" i="7" a="1"/>
  <c r="J444" i="7" a="1"/>
  <c r="L349" i="7" a="1"/>
  <c r="L359" i="7" a="1"/>
  <c r="L288" i="7" a="1"/>
  <c r="L350" i="7" a="1"/>
  <c r="L260" i="7" a="1"/>
  <c r="J59" i="7" a="1"/>
  <c r="L404" i="7" a="1"/>
  <c r="J391" i="7" a="1"/>
  <c r="L332" i="7" a="1"/>
  <c r="L126" i="7" a="1"/>
  <c r="L496" i="7" a="1"/>
  <c r="J81" i="7" a="1"/>
  <c r="J491" i="7" a="1"/>
  <c r="L444" i="7" a="1"/>
  <c r="J360" i="7" a="1"/>
  <c r="L331" i="7" a="1"/>
  <c r="L417" i="7" a="1"/>
  <c r="J274" i="7" a="1"/>
  <c r="L448" i="7" a="1"/>
  <c r="L223" i="7" a="1"/>
  <c r="J486" i="7" a="1"/>
  <c r="J425" i="7" a="1"/>
  <c r="J396" i="7" a="1"/>
  <c r="J334" i="7" a="1"/>
  <c r="L54" i="7" a="1"/>
  <c r="L538" i="7" a="1"/>
  <c r="L603" i="7" a="1"/>
  <c r="J400" i="7" a="1"/>
  <c r="J301" i="7" a="1"/>
  <c r="L384" i="7" a="1"/>
  <c r="L280" i="7" a="1"/>
  <c r="J223" i="7" a="1"/>
  <c r="J225" i="7" a="1"/>
  <c r="L519" i="7" a="1"/>
  <c r="L455" i="7" a="1"/>
  <c r="L476" i="7" a="1"/>
  <c r="J553" i="7" a="1"/>
  <c r="L465" i="7" a="1"/>
  <c r="J40" i="7" a="1"/>
  <c r="J590" i="7" a="1"/>
  <c r="L47" i="7" a="1"/>
  <c r="J523" i="7" a="1"/>
  <c r="J478" i="7" a="1"/>
  <c r="L454" i="7" a="1"/>
  <c r="L472" i="7" a="1"/>
  <c r="L527" i="7" a="1"/>
  <c r="L102" i="7" a="1"/>
  <c r="L346" i="7" a="1"/>
  <c r="J589" i="7" a="1"/>
  <c r="J202" i="7" a="1"/>
  <c r="L270" i="7" a="1"/>
  <c r="L300" i="7" a="1"/>
  <c r="L408" i="7" a="1"/>
  <c r="J501" i="7" a="1"/>
  <c r="L293" i="7" a="1"/>
  <c r="L306" i="7" a="1"/>
  <c r="L562" i="7" a="1"/>
  <c r="J550" i="7" a="1"/>
  <c r="J519" i="7" a="1"/>
  <c r="L333" i="7" a="1"/>
  <c r="J53" i="7" a="1"/>
  <c r="L328" i="7" a="1"/>
  <c r="J213" i="7" a="1"/>
  <c r="J581" i="7" a="1"/>
  <c r="L29" i="7" a="1"/>
  <c r="J423" i="7" a="1"/>
  <c r="J417" i="7" a="1"/>
  <c r="J412" i="7" a="1"/>
  <c r="L406" i="7" a="1"/>
  <c r="L393" i="7" a="1"/>
  <c r="J266" i="7" a="1"/>
  <c r="L539" i="7" a="1"/>
  <c r="J564" i="7" a="1"/>
  <c r="L437" i="7" a="1"/>
  <c r="J367" i="7" a="1"/>
  <c r="L435" i="7" a="1"/>
  <c r="J450" i="7" a="1"/>
  <c r="L403" i="7" a="1"/>
  <c r="J57" i="7" a="1"/>
  <c r="J554" i="7" a="1"/>
  <c r="J16" i="7" a="1"/>
  <c r="L244" i="7" a="1"/>
  <c r="J192" i="7" a="1"/>
  <c r="L19" i="7" a="1"/>
  <c r="J239" i="7" a="1"/>
  <c r="J137" i="7" a="1"/>
  <c r="L513" i="7" a="1"/>
  <c r="L557" i="7" a="1"/>
  <c r="L66" i="7" a="1"/>
  <c r="L215" i="7" a="1"/>
  <c r="L572" i="7" a="1"/>
  <c r="J18" i="7" a="1"/>
  <c r="L568" i="7" a="1"/>
  <c r="J47" i="7" a="1"/>
  <c r="L57" i="7" a="1"/>
  <c r="J272" i="7" a="1"/>
  <c r="L264" i="7" a="1"/>
  <c r="L81" i="7" a="1"/>
  <c r="J571" i="7" a="1"/>
  <c r="J516" i="7" a="1"/>
  <c r="J560" i="7" a="1"/>
  <c r="L528" i="7" a="1"/>
  <c r="J503" i="7" a="1"/>
  <c r="J352" i="7" a="1"/>
  <c r="L205" i="7" a="1"/>
  <c r="J107" i="7" a="1"/>
  <c r="L551" i="7" a="1"/>
  <c r="L478" i="7" a="1"/>
  <c r="L533" i="7" a="1"/>
  <c r="L450" i="7" a="1"/>
  <c r="J276" i="7" a="1"/>
  <c r="J286" i="7" a="1"/>
  <c r="J178" i="7" a="1"/>
  <c r="L509" i="7" a="1"/>
  <c r="J419" i="7" a="1"/>
  <c r="L498" i="7" a="1"/>
  <c r="J388" i="7" a="1"/>
  <c r="J298" i="7" a="1"/>
  <c r="L158" i="7" a="1"/>
  <c r="J565" i="7" a="1"/>
  <c r="J509" i="7" a="1"/>
  <c r="J600" i="7" a="1"/>
  <c r="L503" i="7" a="1"/>
  <c r="J541" i="7" a="1"/>
  <c r="J354" i="7" a="1"/>
  <c r="J585" i="7" a="1"/>
  <c r="L115" i="7" a="1"/>
  <c r="J584" i="7" a="1"/>
  <c r="L508" i="7" a="1"/>
  <c r="J529" i="7" a="1"/>
  <c r="L499" i="7" a="1"/>
  <c r="J599" i="7" a="1"/>
  <c r="L272" i="7" a="1"/>
  <c r="L531" i="7" a="1"/>
  <c r="J393" i="7" a="1"/>
  <c r="L501" i="7" a="1"/>
  <c r="J320" i="7" a="1"/>
  <c r="L301" i="7" a="1"/>
  <c r="J332" i="7" a="1"/>
  <c r="L107" i="7" a="1"/>
  <c r="J385" i="7" a="1"/>
  <c r="J100" i="7" a="1"/>
  <c r="L365" i="7" a="1"/>
  <c r="L423" i="7" a="1"/>
  <c r="J386" i="7" a="1"/>
  <c r="L212" i="7" a="1"/>
  <c r="J230" i="7" a="1"/>
  <c r="J79" i="7" a="1"/>
  <c r="L320" i="7" a="1"/>
  <c r="J64" i="7" a="1"/>
  <c r="J572" i="7" a="1"/>
  <c r="L430" i="7" a="1"/>
  <c r="J348" i="7" a="1"/>
  <c r="J138" i="7" a="1"/>
  <c r="L242" i="7" a="1"/>
  <c r="L222" i="7" a="1"/>
  <c r="J363" i="7" a="1"/>
  <c r="J197" i="7" a="1"/>
  <c r="J162" i="7" a="1"/>
  <c r="J235" i="7" a="1"/>
  <c r="J588" i="7" a="1"/>
  <c r="J73" i="7" a="1"/>
  <c r="L330" i="7" a="1"/>
  <c r="L92" i="7" a="1"/>
  <c r="L42" i="7" a="1"/>
  <c r="L298" i="7" a="1"/>
  <c r="J315" i="7" a="1"/>
  <c r="J539" i="7" a="1"/>
  <c r="L284" i="7" a="1"/>
  <c r="J256" i="7" a="1"/>
  <c r="J238" i="7" a="1"/>
  <c r="J283" i="7" a="1"/>
  <c r="L167" i="7" a="1"/>
  <c r="L207" i="7" a="1"/>
  <c r="L122" i="7" a="1"/>
  <c r="J340" i="7" a="1"/>
  <c r="L348" i="7" a="1"/>
  <c r="L124" i="7" a="1"/>
  <c r="J80" i="7" a="1"/>
  <c r="L419" i="7" a="1"/>
  <c r="J71" i="7" a="1"/>
  <c r="J215" i="7" a="1"/>
  <c r="J258" i="7" a="1"/>
  <c r="L432" i="7" a="1"/>
  <c r="J310" i="7" a="1"/>
  <c r="L73" i="7" a="1"/>
  <c r="L262" i="7" a="1"/>
  <c r="J182" i="7" a="1"/>
  <c r="J228" i="7" a="1"/>
  <c r="L157" i="7" a="1"/>
  <c r="L123" i="7" a="1"/>
  <c r="J487" i="7" a="1"/>
  <c r="J328" i="7" a="1"/>
  <c r="J408" i="7" a="1"/>
  <c r="J146" i="7" a="1"/>
  <c r="L589" i="7" a="1"/>
  <c r="L470" i="7" a="1"/>
  <c r="L21" i="7" a="1"/>
  <c r="J434" i="7" a="1"/>
  <c r="L537" i="7" a="1"/>
  <c r="L555" i="7" a="1"/>
  <c r="L399" i="7" a="1"/>
  <c r="J359" i="7" a="1"/>
  <c r="L326" i="7" a="1"/>
  <c r="J350" i="7" a="1"/>
  <c r="L315" i="7" a="1"/>
  <c r="J19" i="7" a="1"/>
  <c r="J551" i="7" a="1"/>
  <c r="J380" i="7" a="1"/>
  <c r="J399" i="7" a="1"/>
  <c r="L431" i="7" a="1"/>
  <c r="J122" i="7" a="1"/>
  <c r="J299" i="7" a="1"/>
  <c r="L79" i="7" a="1"/>
  <c r="J578" i="7" a="1"/>
  <c r="L445" i="7" a="1"/>
  <c r="J421" i="7" a="1"/>
  <c r="L425" i="7" a="1"/>
  <c r="J249" i="7" a="1"/>
  <c r="J220" i="7" a="1"/>
  <c r="L233" i="7" a="1"/>
  <c r="L129" i="7" a="1"/>
  <c r="J513" i="7" a="1"/>
  <c r="J245" i="7" a="1"/>
  <c r="L177" i="7" a="1"/>
  <c r="L197" i="7" a="1"/>
  <c r="J54" i="7" a="1"/>
  <c r="J126" i="7" a="1"/>
  <c r="J457" i="7" a="1"/>
  <c r="L143" i="7" a="1"/>
  <c r="J174" i="7" a="1"/>
  <c r="J281" i="7" a="1"/>
  <c r="J300" i="7" a="1"/>
  <c r="L96" i="7" a="1"/>
  <c r="L316" i="7" a="1"/>
  <c r="J431" i="7" a="1"/>
  <c r="L83" i="7" a="1"/>
  <c r="L394" i="7" a="1"/>
  <c r="L402" i="7" a="1"/>
  <c r="J376" i="7" a="1"/>
  <c r="J199" i="7" a="1"/>
  <c r="J527" i="7" a="1"/>
  <c r="L162" i="7" a="1"/>
  <c r="L536" i="7" a="1"/>
  <c r="J465" i="7" a="1"/>
  <c r="J488" i="7" a="1"/>
  <c r="J311" i="7" a="1"/>
  <c r="J327" i="7" a="1"/>
  <c r="L291" i="7" a="1"/>
  <c r="J317" i="7" a="1"/>
  <c r="L282" i="7" a="1"/>
  <c r="J314" i="7" a="1"/>
  <c r="L386" i="7" a="1"/>
  <c r="J404" i="7" a="1"/>
  <c r="J242" i="7" a="1"/>
  <c r="J373" i="7" a="1"/>
  <c r="L228" i="7" a="1"/>
  <c r="J583" i="7" a="1"/>
  <c r="L541" i="7" a="1"/>
  <c r="J552" i="7" a="1"/>
  <c r="L598" i="7" a="1"/>
  <c r="L213" i="7" a="1"/>
  <c r="J569" i="7" a="1"/>
  <c r="L388" i="7" a="1"/>
  <c r="L367" i="7" a="1"/>
  <c r="L297" i="7" a="1"/>
  <c r="J489" i="7" a="1"/>
  <c r="J455" i="7" a="1"/>
  <c r="L507" i="7" a="1"/>
  <c r="L105" i="7" a="1"/>
  <c r="L486" i="7" a="1"/>
  <c r="J92" i="7" a="1"/>
  <c r="J179" i="7" a="1"/>
  <c r="L526" i="7" a="1"/>
  <c r="J152" i="7" a="1"/>
  <c r="J531" i="7" a="1"/>
  <c r="J575" i="7" a="1"/>
  <c r="L139" i="7" a="1"/>
  <c r="J570" i="7" a="1"/>
  <c r="J558" i="7" a="1"/>
  <c r="L100" i="7" a="1"/>
  <c r="L281" i="7" a="1"/>
  <c r="J330" i="7" a="1"/>
  <c r="L59" i="7" a="1"/>
  <c r="J160" i="7" a="1"/>
  <c r="J129" i="7" a="1"/>
  <c r="L147" i="7" a="1"/>
  <c r="L169" i="7" a="1"/>
  <c r="L256" i="7" a="1"/>
  <c r="L229" i="7" a="1"/>
  <c r="L78" i="7" a="1"/>
  <c r="J156" i="7" a="1"/>
  <c r="L32" i="7" a="1"/>
  <c r="L517" i="7" a="1"/>
  <c r="L521" i="7" a="1"/>
  <c r="L318" i="7" a="1"/>
  <c r="J467" i="7" a="1"/>
  <c r="J329" i="7" a="1"/>
  <c r="L457" i="7" a="1"/>
  <c r="J103" i="7" a="1"/>
  <c r="J190" i="7" a="1"/>
  <c r="L575" i="7" a="1"/>
  <c r="L295" i="7" a="1"/>
  <c r="J237" i="7" a="1"/>
  <c r="J65" i="7" a="1"/>
  <c r="J401" i="7" a="1"/>
  <c r="L410" i="7" a="1"/>
  <c r="J592" i="7" a="1"/>
  <c r="J498" i="7" a="1"/>
  <c r="L25" i="7" a="1"/>
  <c r="L18" i="7" a="1"/>
  <c r="L243" i="7" a="1"/>
  <c r="J209" i="7" a="1"/>
  <c r="L570" i="7" a="1"/>
  <c r="J49" i="7" a="1"/>
  <c r="J318" i="7" a="1"/>
  <c r="L146" i="7" a="1"/>
  <c r="J247" i="7" a="1"/>
  <c r="L482" i="7" a="1"/>
  <c r="J42" i="7" a="1"/>
  <c r="L149" i="7" a="1"/>
  <c r="L52" i="7" a="1"/>
  <c r="L373" i="7" a="1"/>
  <c r="L323" i="7" a="1"/>
  <c r="J43" i="7" a="1"/>
  <c r="L239" i="7" a="1"/>
  <c r="L380" i="7" a="1"/>
  <c r="L80" i="7" a="1"/>
  <c r="J432" i="7" a="1"/>
  <c r="J437" i="7" a="1"/>
  <c r="L180" i="7" a="1"/>
  <c r="J167" i="7" a="1"/>
  <c r="L294" i="7" a="1"/>
  <c r="J89" i="7" a="1"/>
  <c r="L31" i="7" a="1"/>
  <c r="L192" i="7" a="1"/>
  <c r="J443" i="7" a="1"/>
  <c r="J508" i="7" a="1"/>
  <c r="J85" i="7" a="1"/>
  <c r="J543" i="7" a="1"/>
  <c r="J284" i="7" a="1"/>
  <c r="L446" i="7" a="1"/>
  <c r="L460" i="7" a="1"/>
  <c r="J94" i="7" a="1"/>
  <c r="L493" i="7" a="1"/>
  <c r="L238" i="7" a="1"/>
  <c r="J406" i="7" a="1"/>
  <c r="J507" i="7" a="1"/>
  <c r="J66" i="7" a="1"/>
  <c r="J41" i="7" a="1"/>
  <c r="J528" i="7" a="1"/>
  <c r="J518" i="7" a="1"/>
  <c r="L569" i="7" a="1"/>
  <c r="L442" i="7" a="1"/>
  <c r="J370" i="7" a="1"/>
  <c r="L65" i="7" a="1"/>
  <c r="J576" i="7" a="1"/>
  <c r="J105" i="7" a="1"/>
  <c r="L179" i="7" a="1"/>
  <c r="J293" i="7" a="1"/>
  <c r="J420" i="7" a="1"/>
  <c r="L268" i="7" a="1"/>
  <c r="L550" i="7" a="1"/>
  <c r="J214" i="7" a="1"/>
  <c r="J410" i="7" a="1"/>
  <c r="L168" i="7" a="1"/>
  <c r="J25" i="7" a="1"/>
  <c r="L506" i="7" a="1"/>
  <c r="L187" i="7" a="1"/>
  <c r="J222" i="7" a="1"/>
  <c r="J124" i="7" a="1"/>
  <c r="J403" i="7" a="1"/>
  <c r="J131" i="7" a="1"/>
  <c r="J346" i="7" a="1"/>
  <c r="J285" i="7" a="1"/>
  <c r="L310" i="7" a="1"/>
  <c r="J430" i="7" a="1"/>
  <c r="L164" i="7" a="1"/>
  <c r="L103" i="7" a="1"/>
  <c r="J296" i="7" a="1"/>
  <c r="J383" i="7" a="1"/>
  <c r="L466" i="7" a="1"/>
  <c r="L155" i="7" a="1"/>
  <c r="J428" i="7" a="1"/>
  <c r="J45" i="7" a="1"/>
  <c r="L370" i="7" a="1"/>
  <c r="J598" i="7" a="1"/>
  <c r="J151" i="7" a="1"/>
  <c r="J506" i="7" a="1"/>
  <c r="J456" i="7" a="1"/>
  <c r="J306" i="7" a="1"/>
  <c r="L429" i="7" a="1"/>
  <c r="L347" i="7" a="1"/>
  <c r="J289" i="7" a="1"/>
  <c r="J282" i="7" a="1"/>
  <c r="L428" i="7" a="1"/>
  <c r="L329" i="7" a="1"/>
  <c r="L599" i="7" a="1"/>
  <c r="L580" i="7" a="1"/>
  <c r="L71" i="7" a="1"/>
  <c r="L458" i="7" a="1"/>
  <c r="L174" i="7" a="1"/>
  <c r="L385" i="7" a="1"/>
  <c r="L64" i="7" a="1"/>
  <c r="J384" i="7" a="1"/>
  <c r="L67" i="7" a="1"/>
  <c r="J526" i="7" a="1"/>
  <c r="J454" i="7" a="1"/>
  <c r="L312" i="7" a="1"/>
  <c r="J307" i="7" a="1"/>
  <c r="J411" i="7" a="1"/>
  <c r="L401" i="7" a="1"/>
  <c r="L361" i="7" a="1"/>
  <c r="L55" i="7" a="1"/>
  <c r="J78" i="7" a="1"/>
  <c r="L138" i="7" a="1"/>
  <c r="L136" i="7" a="1"/>
  <c r="J121" i="7" a="1"/>
  <c r="J191" i="7" a="1"/>
  <c r="J31" i="7" a="1"/>
  <c r="J312" i="7" a="1"/>
  <c r="J180" i="7" a="1"/>
  <c r="L285" i="7" a="1"/>
  <c r="L392" i="7" a="1"/>
  <c r="L552" i="7" a="1"/>
  <c r="J476" i="7" a="1"/>
  <c r="J361" i="7" a="1"/>
  <c r="J580" i="7" a="1"/>
  <c r="L583" i="7" a="1"/>
  <c r="L203" i="7" a="1"/>
  <c r="J511" i="7" a="1"/>
  <c r="L191" i="7" a="1"/>
  <c r="J177" i="7" a="1"/>
  <c r="J26" i="7" a="1"/>
  <c r="L376" i="7" a="1"/>
  <c r="L202" i="7" a="1"/>
  <c r="J69" i="7" a="1"/>
  <c r="J143" i="7" a="1"/>
  <c r="L600" i="7" a="1"/>
  <c r="L249" i="7" a="1"/>
  <c r="L443" i="7" a="1"/>
  <c r="J468" i="7" a="1"/>
  <c r="L576" i="7" a="1"/>
  <c r="J102" i="7" a="1"/>
  <c r="L357" i="7" a="1"/>
  <c r="J244" i="7" a="1"/>
  <c r="J63" i="7" a="1"/>
  <c r="L26" i="7" a="1"/>
  <c r="J233" i="7" a="1"/>
  <c r="L411" i="7" a="1"/>
  <c r="J195" i="7" a="1"/>
  <c r="J270" i="7" a="1"/>
  <c r="L230" i="7" a="1"/>
  <c r="J435" i="7" a="1"/>
  <c r="J184" i="7" a="1"/>
  <c r="J141" i="7" a="1"/>
  <c r="J448" i="7" a="1"/>
  <c r="L289" i="7" a="1"/>
  <c r="J445" i="7" a="1"/>
  <c r="J264" i="7" a="1"/>
  <c r="J217" i="7" a="1"/>
  <c r="J229" i="7" a="1"/>
  <c r="J485" i="7" a="1"/>
  <c r="L325" i="7" a="1"/>
  <c r="J533" i="7" a="1"/>
  <c r="J287" i="7" a="1"/>
  <c r="L121" i="7" a="1"/>
  <c r="J472" i="7" a="1"/>
  <c r="L491" i="7" a="1"/>
  <c r="J460" i="7" a="1"/>
  <c r="J323" i="7" a="1"/>
  <c r="J29" i="7" a="1"/>
  <c r="J418" i="7" a="1"/>
  <c r="J439" i="7" a="1"/>
  <c r="L204" i="7" a="1"/>
  <c r="L475" i="7" a="1"/>
  <c r="J470" i="7" a="1"/>
  <c r="L41" i="7" a="1"/>
  <c r="J157" i="7" a="1"/>
  <c r="L43" i="7" a="1"/>
  <c r="J260" i="7" a="1"/>
  <c r="J573" i="7" a="1"/>
  <c r="L178" i="7" a="1"/>
  <c r="L221" i="7" a="1"/>
  <c r="L553" i="7" a="1"/>
  <c r="L247" i="7" a="1"/>
  <c r="J429" i="7" a="1"/>
  <c r="J466" i="7" a="1"/>
  <c r="L101" i="7" a="1"/>
  <c r="J164" i="7" a="1"/>
  <c r="L488" i="7" a="1"/>
  <c r="J23" i="7" a="1"/>
  <c r="J17" i="7" a="1"/>
  <c r="L571" i="7" a="1"/>
  <c r="L199" i="7" a="1"/>
  <c r="L16" i="7" a="1"/>
  <c r="L231" i="7" a="1"/>
  <c r="J402" i="7" a="1"/>
  <c r="J291" i="7" a="1"/>
  <c r="L543" i="7" a="1"/>
  <c r="L99" i="7" a="1"/>
  <c r="J295" i="7" a="1"/>
  <c r="L434" i="7" a="1"/>
  <c r="L497" i="7" a="1"/>
  <c r="L220" i="7" a="1"/>
  <c r="J231" i="7" a="1"/>
  <c r="L573" i="7" a="1"/>
  <c r="L85" i="7" a="1"/>
  <c r="J212" i="7" a="1"/>
  <c r="L516" i="7" a="1"/>
  <c r="L588" i="7" a="1"/>
  <c r="L383" i="7" a="1"/>
  <c r="L523" i="7" a="1"/>
  <c r="L137" i="7" a="1"/>
  <c r="J499" i="7" a="1"/>
  <c r="J149" i="7" a="1"/>
  <c r="J480" i="7" a="1"/>
  <c r="J254" i="7" a="1"/>
  <c r="J313" i="7" a="1"/>
  <c r="L565" i="7" a="1"/>
  <c r="J207" i="7" a="1"/>
  <c r="J603" i="7" a="1"/>
  <c r="L160" i="7" a="1"/>
  <c r="L564" i="7" a="1"/>
  <c r="L141" i="7" a="1"/>
  <c r="L371" i="7" a="1"/>
  <c r="J155" i="7" a="1"/>
  <c r="L511" i="7" a="1"/>
  <c r="J537" i="7" a="1"/>
  <c r="L601" i="7" a="1"/>
  <c r="L485" i="7" a="1"/>
  <c r="J288" i="7" a="1"/>
  <c r="L30" i="7" a="1"/>
  <c r="L480" i="7" a="1"/>
  <c r="J325" i="7" a="1"/>
  <c r="J594" i="7" a="1"/>
  <c r="L217" i="7" a="1"/>
  <c r="L156" i="7" a="1"/>
  <c r="J193" i="7" a="1"/>
  <c r="L585" i="7" a="1"/>
  <c r="L581" i="7" a="1"/>
  <c r="L468" i="7" a="1"/>
  <c r="L489" i="7" a="1"/>
  <c r="L235" i="7" a="1"/>
  <c r="J555" i="7" a="1"/>
  <c r="L17" i="7" a="1"/>
  <c r="J496" i="7" a="1"/>
  <c r="J568" i="7" a="1"/>
  <c r="L560" i="7" a="1"/>
  <c r="J55" i="7" a="1"/>
  <c r="L89" i="7" a="1"/>
  <c r="L23" i="7" a="1"/>
  <c r="L75" i="7" a="1"/>
  <c r="L340" i="7" a="1"/>
  <c r="J357" i="7" a="1"/>
  <c r="L307" i="7" a="1"/>
  <c r="J446" i="7" a="1"/>
  <c r="L34" i="7" a="1"/>
  <c r="L420" i="7" a="1"/>
  <c r="L266" i="7" a="1"/>
  <c r="J96" i="7" a="1"/>
  <c r="L594" i="7" a="1"/>
  <c r="L170" i="7" a="1"/>
  <c r="L396" i="7" a="1"/>
  <c r="L127" i="7" a="1"/>
  <c r="L578" i="7" a="1"/>
  <c r="L91" i="7" a="1"/>
  <c r="L245" i="7" a="1"/>
  <c r="L554" i="7" a="1"/>
  <c r="J123" i="7" a="1"/>
  <c r="L69" i="7" a="1"/>
  <c r="L334" i="7" a="1"/>
  <c r="J90" i="7" a="1"/>
  <c r="J280" i="7" a="1"/>
  <c r="L314" i="7" a="1"/>
  <c r="L314" i="7" l="1"/>
  <c r="J280" i="7"/>
  <c r="J90" i="7"/>
  <c r="L334" i="7"/>
  <c r="L69" i="7"/>
  <c r="J123" i="7"/>
  <c r="L554" i="7"/>
  <c r="L245" i="7"/>
  <c r="L91" i="7"/>
  <c r="L578" i="7"/>
  <c r="L127" i="7"/>
  <c r="L396" i="7"/>
  <c r="L170" i="7"/>
  <c r="L594" i="7"/>
  <c r="J96" i="7"/>
  <c r="L266" i="7"/>
  <c r="L420" i="7"/>
  <c r="L34" i="7"/>
  <c r="J446" i="7"/>
  <c r="L307" i="7"/>
  <c r="J357" i="7"/>
  <c r="L340" i="7"/>
  <c r="L75" i="7"/>
  <c r="L23" i="7"/>
  <c r="L89" i="7"/>
  <c r="J55" i="7"/>
  <c r="L560" i="7"/>
  <c r="J568" i="7"/>
  <c r="J496" i="7"/>
  <c r="L17" i="7"/>
  <c r="J555" i="7"/>
  <c r="L235" i="7"/>
  <c r="L489" i="7"/>
  <c r="L468" i="7"/>
  <c r="L581" i="7"/>
  <c r="L585" i="7"/>
  <c r="J193" i="7"/>
  <c r="L156" i="7"/>
  <c r="L217" i="7"/>
  <c r="J594" i="7"/>
  <c r="J325" i="7"/>
  <c r="L480" i="7"/>
  <c r="L30" i="7"/>
  <c r="J288" i="7"/>
  <c r="L485" i="7"/>
  <c r="L601" i="7"/>
  <c r="J537" i="7"/>
  <c r="L511" i="7"/>
  <c r="J155" i="7"/>
  <c r="L371" i="7"/>
  <c r="L141" i="7"/>
  <c r="L564" i="7"/>
  <c r="L160" i="7"/>
  <c r="J603" i="7"/>
  <c r="J207" i="7"/>
  <c r="L565" i="7"/>
  <c r="J313" i="7"/>
  <c r="J254" i="7"/>
  <c r="J480" i="7"/>
  <c r="J149" i="7"/>
  <c r="J499" i="7"/>
  <c r="L137" i="7"/>
  <c r="L523" i="7"/>
  <c r="L383" i="7"/>
  <c r="L588" i="7"/>
  <c r="L516" i="7"/>
  <c r="J212" i="7"/>
  <c r="L85" i="7"/>
  <c r="L573" i="7"/>
  <c r="J231" i="7"/>
  <c r="L220" i="7"/>
  <c r="L497" i="7"/>
  <c r="L434" i="7"/>
  <c r="J295" i="7"/>
  <c r="L99" i="7"/>
  <c r="L543" i="7"/>
  <c r="J291" i="7"/>
  <c r="J402" i="7"/>
  <c r="L231" i="7"/>
  <c r="L16" i="7"/>
  <c r="L199" i="7"/>
  <c r="L571" i="7"/>
  <c r="J17" i="7"/>
  <c r="J23" i="7"/>
  <c r="M23" i="7" s="1"/>
  <c r="N23" i="7" s="1"/>
  <c r="N22" i="7" s="1"/>
  <c r="L488" i="7"/>
  <c r="J164" i="7"/>
  <c r="L101" i="7"/>
  <c r="J466" i="7"/>
  <c r="J429" i="7"/>
  <c r="L247" i="7"/>
  <c r="L553" i="7"/>
  <c r="L221" i="7"/>
  <c r="L178" i="7"/>
  <c r="J573" i="7"/>
  <c r="J260" i="7"/>
  <c r="L43" i="7"/>
  <c r="J157" i="7"/>
  <c r="L41" i="7"/>
  <c r="J470" i="7"/>
  <c r="L475" i="7"/>
  <c r="L204" i="7"/>
  <c r="J439" i="7"/>
  <c r="J418" i="7"/>
  <c r="J29" i="7"/>
  <c r="J323" i="7"/>
  <c r="J460" i="7"/>
  <c r="L491" i="7"/>
  <c r="J472" i="7"/>
  <c r="L121" i="7"/>
  <c r="J287" i="7"/>
  <c r="J533" i="7"/>
  <c r="L325" i="7"/>
  <c r="J485" i="7"/>
  <c r="J229" i="7"/>
  <c r="J217" i="7"/>
  <c r="J264" i="7"/>
  <c r="J445" i="7"/>
  <c r="L289" i="7"/>
  <c r="J448" i="7"/>
  <c r="J141" i="7"/>
  <c r="J184" i="7"/>
  <c r="J435" i="7"/>
  <c r="L230" i="7"/>
  <c r="J270" i="7"/>
  <c r="J195" i="7"/>
  <c r="L411" i="7"/>
  <c r="J233" i="7"/>
  <c r="L26" i="7"/>
  <c r="J63" i="7"/>
  <c r="J244" i="7"/>
  <c r="L357" i="7"/>
  <c r="J102" i="7"/>
  <c r="L576" i="7"/>
  <c r="J468" i="7"/>
  <c r="L443" i="7"/>
  <c r="L249" i="7"/>
  <c r="L600" i="7"/>
  <c r="J143" i="7"/>
  <c r="J69" i="7"/>
  <c r="L202" i="7"/>
  <c r="L376" i="7"/>
  <c r="J26" i="7"/>
  <c r="J177" i="7"/>
  <c r="L191" i="7"/>
  <c r="J511" i="7"/>
  <c r="L203" i="7"/>
  <c r="L583" i="7"/>
  <c r="J580" i="7"/>
  <c r="J361" i="7"/>
  <c r="J476" i="7"/>
  <c r="L552" i="7"/>
  <c r="L392" i="7"/>
  <c r="L285" i="7"/>
  <c r="J180" i="7"/>
  <c r="J312" i="7"/>
  <c r="J31" i="7"/>
  <c r="J191" i="7"/>
  <c r="J121" i="7"/>
  <c r="L136" i="7"/>
  <c r="L138" i="7"/>
  <c r="J78" i="7"/>
  <c r="L55" i="7"/>
  <c r="L361" i="7"/>
  <c r="L401" i="7"/>
  <c r="J411" i="7"/>
  <c r="J307" i="7"/>
  <c r="L312" i="7"/>
  <c r="J454" i="7"/>
  <c r="J526" i="7"/>
  <c r="L67" i="7"/>
  <c r="J384" i="7"/>
  <c r="L64" i="7"/>
  <c r="L385" i="7"/>
  <c r="L174" i="7"/>
  <c r="L458" i="7"/>
  <c r="L71" i="7"/>
  <c r="L580" i="7"/>
  <c r="L599" i="7"/>
  <c r="L329" i="7"/>
  <c r="L428" i="7"/>
  <c r="J282" i="7"/>
  <c r="J289" i="7"/>
  <c r="M289" i="7" s="1"/>
  <c r="O289" i="7" s="1"/>
  <c r="L347" i="7"/>
  <c r="L429" i="7"/>
  <c r="J306" i="7"/>
  <c r="J456" i="7"/>
  <c r="J506" i="7"/>
  <c r="J151" i="7"/>
  <c r="J598" i="7"/>
  <c r="L370" i="7"/>
  <c r="J45" i="7"/>
  <c r="J428" i="7"/>
  <c r="L155" i="7"/>
  <c r="L466" i="7"/>
  <c r="J383" i="7"/>
  <c r="J296" i="7"/>
  <c r="L103" i="7"/>
  <c r="L164" i="7"/>
  <c r="J430" i="7"/>
  <c r="L310" i="7"/>
  <c r="J285" i="7"/>
  <c r="J346" i="7"/>
  <c r="J131" i="7"/>
  <c r="J403" i="7"/>
  <c r="J124" i="7"/>
  <c r="J222" i="7"/>
  <c r="L187" i="7"/>
  <c r="L506" i="7"/>
  <c r="J25" i="7"/>
  <c r="L168" i="7"/>
  <c r="J410" i="7"/>
  <c r="J214" i="7"/>
  <c r="L550" i="7"/>
  <c r="L268" i="7"/>
  <c r="J420" i="7"/>
  <c r="J293" i="7"/>
  <c r="L179" i="7"/>
  <c r="J105" i="7"/>
  <c r="J576" i="7"/>
  <c r="L65" i="7"/>
  <c r="J370" i="7"/>
  <c r="L442" i="7"/>
  <c r="L569" i="7"/>
  <c r="J518" i="7"/>
  <c r="J528" i="7"/>
  <c r="J41" i="7"/>
  <c r="M41" i="7" s="1"/>
  <c r="N41" i="7" s="1"/>
  <c r="Q41" i="7" s="1"/>
  <c r="J66" i="7"/>
  <c r="J507" i="7"/>
  <c r="J406" i="7"/>
  <c r="L238" i="7"/>
  <c r="L493" i="7"/>
  <c r="J94" i="7"/>
  <c r="L460" i="7"/>
  <c r="L446" i="7"/>
  <c r="J284" i="7"/>
  <c r="J543" i="7"/>
  <c r="J85" i="7"/>
  <c r="J508" i="7"/>
  <c r="J443" i="7"/>
  <c r="M443" i="7" s="1"/>
  <c r="O443" i="7" s="1"/>
  <c r="L192" i="7"/>
  <c r="L31" i="7"/>
  <c r="J89" i="7"/>
  <c r="L294" i="7"/>
  <c r="J167" i="7"/>
  <c r="L180" i="7"/>
  <c r="J437" i="7"/>
  <c r="J432" i="7"/>
  <c r="L80" i="7"/>
  <c r="L380" i="7"/>
  <c r="L239" i="7"/>
  <c r="J43" i="7"/>
  <c r="L323" i="7"/>
  <c r="L373" i="7"/>
  <c r="L52" i="7"/>
  <c r="L149" i="7"/>
  <c r="J42" i="7"/>
  <c r="L482" i="7"/>
  <c r="J247" i="7"/>
  <c r="M247" i="7" s="1"/>
  <c r="L146" i="7"/>
  <c r="J318" i="7"/>
  <c r="J49" i="7"/>
  <c r="L570" i="7"/>
  <c r="J209" i="7"/>
  <c r="L243" i="7"/>
  <c r="L18" i="7"/>
  <c r="L25" i="7"/>
  <c r="J498" i="7"/>
  <c r="J592" i="7"/>
  <c r="L410" i="7"/>
  <c r="J401" i="7"/>
  <c r="J65" i="7"/>
  <c r="J237" i="7"/>
  <c r="L295" i="7"/>
  <c r="L575" i="7"/>
  <c r="J190" i="7"/>
  <c r="J103" i="7"/>
  <c r="L457" i="7"/>
  <c r="J329" i="7"/>
  <c r="J467" i="7"/>
  <c r="L318" i="7"/>
  <c r="L521" i="7"/>
  <c r="L517" i="7"/>
  <c r="L32" i="7"/>
  <c r="J156" i="7"/>
  <c r="L78" i="7"/>
  <c r="L229" i="7"/>
  <c r="L256" i="7"/>
  <c r="L169" i="7"/>
  <c r="L147" i="7"/>
  <c r="J129" i="7"/>
  <c r="J160" i="7"/>
  <c r="L59" i="7"/>
  <c r="J330" i="7"/>
  <c r="L281" i="7"/>
  <c r="L100" i="7"/>
  <c r="J558" i="7"/>
  <c r="J570" i="7"/>
  <c r="L139" i="7"/>
  <c r="J575" i="7"/>
  <c r="J531" i="7"/>
  <c r="J152" i="7"/>
  <c r="L526" i="7"/>
  <c r="J179" i="7"/>
  <c r="J92" i="7"/>
  <c r="L486" i="7"/>
  <c r="L105" i="7"/>
  <c r="L507" i="7"/>
  <c r="J455" i="7"/>
  <c r="J489" i="7"/>
  <c r="M489" i="7" s="1"/>
  <c r="O489" i="7" s="1"/>
  <c r="L297" i="7"/>
  <c r="L367" i="7"/>
  <c r="L388" i="7"/>
  <c r="J569" i="7"/>
  <c r="L213" i="7"/>
  <c r="L598" i="7"/>
  <c r="J552" i="7"/>
  <c r="L541" i="7"/>
  <c r="J583" i="7"/>
  <c r="L228" i="7"/>
  <c r="J373" i="7"/>
  <c r="J242" i="7"/>
  <c r="J404" i="7"/>
  <c r="L386" i="7"/>
  <c r="J314" i="7"/>
  <c r="L282" i="7"/>
  <c r="M282" i="7" s="1"/>
  <c r="O282" i="7" s="1"/>
  <c r="J317" i="7"/>
  <c r="L291" i="7"/>
  <c r="J327" i="7"/>
  <c r="J311" i="7"/>
  <c r="J488" i="7"/>
  <c r="J465" i="7"/>
  <c r="L536" i="7"/>
  <c r="L162" i="7"/>
  <c r="J527" i="7"/>
  <c r="J199" i="7"/>
  <c r="J376" i="7"/>
  <c r="L402" i="7"/>
  <c r="L394" i="7"/>
  <c r="L83" i="7"/>
  <c r="J431" i="7"/>
  <c r="L316" i="7"/>
  <c r="L96" i="7"/>
  <c r="J300" i="7"/>
  <c r="J281" i="7"/>
  <c r="J174" i="7"/>
  <c r="L143" i="7"/>
  <c r="J457" i="7"/>
  <c r="J126" i="7"/>
  <c r="J54" i="7"/>
  <c r="L197" i="7"/>
  <c r="L177" i="7"/>
  <c r="J245" i="7"/>
  <c r="J513" i="7"/>
  <c r="L129" i="7"/>
  <c r="L233" i="7"/>
  <c r="J220" i="7"/>
  <c r="J249" i="7"/>
  <c r="L425" i="7"/>
  <c r="J421" i="7"/>
  <c r="L445" i="7"/>
  <c r="J578" i="7"/>
  <c r="L79" i="7"/>
  <c r="J299" i="7"/>
  <c r="J122" i="7"/>
  <c r="L431" i="7"/>
  <c r="J399" i="7"/>
  <c r="J380" i="7"/>
  <c r="J551" i="7"/>
  <c r="J19" i="7"/>
  <c r="L315" i="7"/>
  <c r="J350" i="7"/>
  <c r="L326" i="7"/>
  <c r="J359" i="7"/>
  <c r="L399" i="7"/>
  <c r="L555" i="7"/>
  <c r="L537" i="7"/>
  <c r="J434" i="7"/>
  <c r="L21" i="7"/>
  <c r="L470" i="7"/>
  <c r="L589" i="7"/>
  <c r="J146" i="7"/>
  <c r="J408" i="7"/>
  <c r="J328" i="7"/>
  <c r="J487" i="7"/>
  <c r="L123" i="7"/>
  <c r="L157" i="7"/>
  <c r="J228" i="7"/>
  <c r="J182" i="7"/>
  <c r="L262" i="7"/>
  <c r="L73" i="7"/>
  <c r="J310" i="7"/>
  <c r="L432" i="7"/>
  <c r="J258" i="7"/>
  <c r="J215" i="7"/>
  <c r="J71" i="7"/>
  <c r="L419" i="7"/>
  <c r="J80" i="7"/>
  <c r="L124" i="7"/>
  <c r="L348" i="7"/>
  <c r="J340" i="7"/>
  <c r="L122" i="7"/>
  <c r="L207" i="7"/>
  <c r="L167" i="7"/>
  <c r="J283" i="7"/>
  <c r="J238" i="7"/>
  <c r="J256" i="7"/>
  <c r="L284" i="7"/>
  <c r="J539" i="7"/>
  <c r="J315" i="7"/>
  <c r="L298" i="7"/>
  <c r="L42" i="7"/>
  <c r="L92" i="7"/>
  <c r="L330" i="7"/>
  <c r="M330" i="7" s="1"/>
  <c r="O330" i="7" s="1"/>
  <c r="J73" i="7"/>
  <c r="M73" i="7" s="1"/>
  <c r="N73" i="7" s="1"/>
  <c r="J588" i="7"/>
  <c r="J235" i="7"/>
  <c r="J162" i="7"/>
  <c r="J197" i="7"/>
  <c r="M197" i="7" s="1"/>
  <c r="N197" i="7" s="1"/>
  <c r="Q197" i="7" s="1"/>
  <c r="J363" i="7"/>
  <c r="L222" i="7"/>
  <c r="L242" i="7"/>
  <c r="J138" i="7"/>
  <c r="J348" i="7"/>
  <c r="M348" i="7" s="1"/>
  <c r="L430" i="7"/>
  <c r="J572" i="7"/>
  <c r="J64" i="7"/>
  <c r="L320" i="7"/>
  <c r="J79" i="7"/>
  <c r="J230" i="7"/>
  <c r="L212" i="7"/>
  <c r="J386" i="7"/>
  <c r="L423" i="7"/>
  <c r="L365" i="7"/>
  <c r="J100" i="7"/>
  <c r="J385" i="7"/>
  <c r="L107" i="7"/>
  <c r="J332" i="7"/>
  <c r="L301" i="7"/>
  <c r="J320" i="7"/>
  <c r="M320" i="7" s="1"/>
  <c r="N320" i="7" s="1"/>
  <c r="Q320" i="7" s="1"/>
  <c r="L501" i="7"/>
  <c r="J393" i="7"/>
  <c r="L531" i="7"/>
  <c r="L272" i="7"/>
  <c r="J599" i="7"/>
  <c r="L499" i="7"/>
  <c r="M499" i="7" s="1"/>
  <c r="O499" i="7" s="1"/>
  <c r="J529" i="7"/>
  <c r="L508" i="7"/>
  <c r="J584" i="7"/>
  <c r="L115" i="7"/>
  <c r="J585" i="7"/>
  <c r="J354" i="7"/>
  <c r="J541" i="7"/>
  <c r="L503" i="7"/>
  <c r="J600" i="7"/>
  <c r="J509" i="7"/>
  <c r="J565" i="7"/>
  <c r="M565" i="7" s="1"/>
  <c r="O565" i="7" s="1"/>
  <c r="L158" i="7"/>
  <c r="J298" i="7"/>
  <c r="M298" i="7" s="1"/>
  <c r="O298" i="7" s="1"/>
  <c r="J388" i="7"/>
  <c r="L498" i="7"/>
  <c r="J419" i="7"/>
  <c r="L509" i="7"/>
  <c r="J178" i="7"/>
  <c r="J286" i="7"/>
  <c r="J276" i="7"/>
  <c r="L450" i="7"/>
  <c r="L533" i="7"/>
  <c r="L478" i="7"/>
  <c r="L551" i="7"/>
  <c r="J107" i="7"/>
  <c r="L205" i="7"/>
  <c r="J352" i="7"/>
  <c r="J503" i="7"/>
  <c r="M503" i="7" s="1"/>
  <c r="M502" i="7" s="1"/>
  <c r="L528" i="7"/>
  <c r="J560" i="7"/>
  <c r="M560" i="7" s="1"/>
  <c r="N560" i="7" s="1"/>
  <c r="Q560" i="7" s="1"/>
  <c r="J516" i="7"/>
  <c r="J571" i="7"/>
  <c r="L81" i="7"/>
  <c r="L264" i="7"/>
  <c r="J272" i="7"/>
  <c r="L57" i="7"/>
  <c r="J47" i="7"/>
  <c r="L568" i="7"/>
  <c r="J18" i="7"/>
  <c r="L572" i="7"/>
  <c r="L215" i="7"/>
  <c r="L66" i="7"/>
  <c r="L557" i="7"/>
  <c r="L513" i="7"/>
  <c r="J137" i="7"/>
  <c r="J239" i="7"/>
  <c r="L19" i="7"/>
  <c r="J192" i="7"/>
  <c r="L244" i="7"/>
  <c r="J16" i="7"/>
  <c r="J554" i="7"/>
  <c r="J57" i="7"/>
  <c r="M57" i="7" s="1"/>
  <c r="N57" i="7" s="1"/>
  <c r="L403" i="7"/>
  <c r="J450" i="7"/>
  <c r="L435" i="7"/>
  <c r="J367" i="7"/>
  <c r="L437" i="7"/>
  <c r="M437" i="7" s="1"/>
  <c r="O437" i="7" s="1"/>
  <c r="O436" i="7" s="1"/>
  <c r="J564" i="7"/>
  <c r="L539" i="7"/>
  <c r="M539" i="7" s="1"/>
  <c r="J266" i="7"/>
  <c r="L393" i="7"/>
  <c r="L406" i="7"/>
  <c r="J412" i="7"/>
  <c r="J417" i="7"/>
  <c r="J423" i="7"/>
  <c r="L29" i="7"/>
  <c r="J581" i="7"/>
  <c r="J213" i="7"/>
  <c r="L328" i="7"/>
  <c r="J53" i="7"/>
  <c r="L333" i="7"/>
  <c r="J519" i="7"/>
  <c r="J550" i="7"/>
  <c r="L562" i="7"/>
  <c r="L306" i="7"/>
  <c r="L293" i="7"/>
  <c r="J501" i="7"/>
  <c r="L408" i="7"/>
  <c r="L300" i="7"/>
  <c r="L270" i="7"/>
  <c r="J202" i="7"/>
  <c r="J589" i="7"/>
  <c r="L346" i="7"/>
  <c r="L102" i="7"/>
  <c r="L527" i="7"/>
  <c r="L472" i="7"/>
  <c r="L454" i="7"/>
  <c r="M454" i="7" s="1"/>
  <c r="N454" i="7" s="1"/>
  <c r="Q454" i="7" s="1"/>
  <c r="J478" i="7"/>
  <c r="J523" i="7"/>
  <c r="L47" i="7"/>
  <c r="J590" i="7"/>
  <c r="J40" i="7"/>
  <c r="L465" i="7"/>
  <c r="J553" i="7"/>
  <c r="M553" i="7" s="1"/>
  <c r="N553" i="7" s="1"/>
  <c r="L476" i="7"/>
  <c r="L455" i="7"/>
  <c r="L519" i="7"/>
  <c r="J225" i="7"/>
  <c r="J223" i="7"/>
  <c r="L280" i="7"/>
  <c r="L384" i="7"/>
  <c r="J301" i="7"/>
  <c r="J400" i="7"/>
  <c r="L603" i="7"/>
  <c r="L538" i="7"/>
  <c r="L54" i="7"/>
  <c r="J334" i="7"/>
  <c r="J396" i="7"/>
  <c r="J425" i="7"/>
  <c r="M425" i="7" s="1"/>
  <c r="N425" i="7" s="1"/>
  <c r="N424" i="7" s="1"/>
  <c r="J486" i="7"/>
  <c r="L223" i="7"/>
  <c r="L448" i="7"/>
  <c r="J274" i="7"/>
  <c r="L417" i="7"/>
  <c r="L331" i="7"/>
  <c r="J360" i="7"/>
  <c r="L444" i="7"/>
  <c r="J491" i="7"/>
  <c r="M491" i="7" s="1"/>
  <c r="J81" i="7"/>
  <c r="L496" i="7"/>
  <c r="M496" i="7" s="1"/>
  <c r="O496" i="7" s="1"/>
  <c r="L126" i="7"/>
  <c r="L332" i="7"/>
  <c r="J391" i="7"/>
  <c r="L404" i="7"/>
  <c r="J59" i="7"/>
  <c r="L260" i="7"/>
  <c r="L350" i="7"/>
  <c r="L288" i="7"/>
  <c r="L359" i="7"/>
  <c r="L349" i="7"/>
  <c r="J444" i="7"/>
  <c r="J497" i="7"/>
  <c r="J21" i="7"/>
  <c r="M21" i="7" s="1"/>
  <c r="N21" i="7" s="1"/>
  <c r="J169" i="7"/>
  <c r="L558" i="7"/>
  <c r="M558" i="7" s="1"/>
  <c r="L94" i="7"/>
  <c r="J205" i="7"/>
  <c r="J170" i="7"/>
  <c r="M170" i="7" s="1"/>
  <c r="J168" i="7"/>
  <c r="J32" i="7"/>
  <c r="L152" i="7"/>
  <c r="J136" i="7"/>
  <c r="M136" i="7" s="1"/>
  <c r="N136" i="7" s="1"/>
  <c r="Q136" i="7" s="1"/>
  <c r="L358" i="7"/>
  <c r="J372" i="7"/>
  <c r="J394" i="7"/>
  <c r="L421" i="7"/>
  <c r="M421" i="7" s="1"/>
  <c r="L311" i="7"/>
  <c r="L518" i="7"/>
  <c r="J482" i="7"/>
  <c r="L214" i="7"/>
  <c r="J304" i="7"/>
  <c r="L317" i="7"/>
  <c r="L363" i="7"/>
  <c r="L327" i="7"/>
  <c r="J349" i="7"/>
  <c r="J538" i="7"/>
  <c r="J493" i="7"/>
  <c r="L36" i="7"/>
  <c r="J294" i="7"/>
  <c r="J67" i="7"/>
  <c r="L378" i="7"/>
  <c r="J477" i="7"/>
  <c r="L439" i="7"/>
  <c r="L467" i="7"/>
  <c r="L529" i="7"/>
  <c r="J475" i="7"/>
  <c r="L258" i="7"/>
  <c r="L40" i="7"/>
  <c r="J458" i="7"/>
  <c r="J517" i="7"/>
  <c r="L372" i="7"/>
  <c r="J333" i="7"/>
  <c r="J347" i="7"/>
  <c r="J34" i="7"/>
  <c r="L53" i="7"/>
  <c r="L45" i="7"/>
  <c r="L184" i="7"/>
  <c r="J115" i="7"/>
  <c r="J243" i="7"/>
  <c r="M243" i="7" s="1"/>
  <c r="O243" i="7" s="1"/>
  <c r="L237" i="7"/>
  <c r="L304" i="7"/>
  <c r="L131" i="7"/>
  <c r="L49" i="7"/>
  <c r="J172" i="7"/>
  <c r="J83" i="7"/>
  <c r="L195" i="7"/>
  <c r="M195" i="7" s="1"/>
  <c r="N195" i="7" s="1"/>
  <c r="L287" i="7"/>
  <c r="J297" i="7"/>
  <c r="L185" i="7"/>
  <c r="L90" i="7"/>
  <c r="M90" i="7" s="1"/>
  <c r="J139" i="7"/>
  <c r="J99" i="7"/>
  <c r="L151" i="7"/>
  <c r="L190" i="7"/>
  <c r="M190" i="7" s="1"/>
  <c r="N190" i="7" s="1"/>
  <c r="L296" i="7"/>
  <c r="L313" i="7"/>
  <c r="M313" i="7" s="1"/>
  <c r="O313" i="7" s="1"/>
  <c r="J221" i="7"/>
  <c r="J326" i="7"/>
  <c r="J442" i="7"/>
  <c r="J536" i="7"/>
  <c r="J36" i="7"/>
  <c r="J127" i="7"/>
  <c r="M127" i="7" s="1"/>
  <c r="O127" i="7" s="1"/>
  <c r="L209" i="7"/>
  <c r="J187" i="7"/>
  <c r="J75" i="7"/>
  <c r="L286" i="7"/>
  <c r="J185" i="7"/>
  <c r="L276" i="7"/>
  <c r="M276" i="7" s="1"/>
  <c r="M275" i="7" s="1"/>
  <c r="J203" i="7"/>
  <c r="M203" i="7" s="1"/>
  <c r="N203" i="7" s="1"/>
  <c r="L412" i="7"/>
  <c r="J331" i="7"/>
  <c r="M331" i="7" s="1"/>
  <c r="J316" i="7"/>
  <c r="M316" i="7" s="1"/>
  <c r="N316" i="7" s="1"/>
  <c r="J204" i="7"/>
  <c r="M204" i="7" s="1"/>
  <c r="N204" i="7" s="1"/>
  <c r="J365" i="7"/>
  <c r="M365" i="7" s="1"/>
  <c r="N365" i="7" s="1"/>
  <c r="J52" i="7"/>
  <c r="L352" i="7"/>
  <c r="L63" i="7"/>
  <c r="J371" i="7"/>
  <c r="J392" i="7"/>
  <c r="M392" i="7" s="1"/>
  <c r="N392" i="7" s="1"/>
  <c r="L360" i="7"/>
  <c r="M360" i="7" s="1"/>
  <c r="O360" i="7" s="1"/>
  <c r="J262" i="7"/>
  <c r="J147" i="7"/>
  <c r="M147" i="7" s="1"/>
  <c r="N147" i="7" s="1"/>
  <c r="L274" i="7"/>
  <c r="J158" i="7"/>
  <c r="M158" i="7" s="1"/>
  <c r="O158" i="7" s="1"/>
  <c r="L283" i="7"/>
  <c r="J268" i="7"/>
  <c r="L374" i="7"/>
  <c r="L391" i="7"/>
  <c r="J358" i="7"/>
  <c r="J378" i="7"/>
  <c r="J101" i="7"/>
  <c r="L299" i="7"/>
  <c r="L456" i="7"/>
  <c r="M456" i="7" s="1"/>
  <c r="J374" i="7"/>
  <c r="J521" i="7"/>
  <c r="J91" i="7"/>
  <c r="M91" i="7" s="1"/>
  <c r="L592" i="7"/>
  <c r="L182" i="7"/>
  <c r="L172" i="7"/>
  <c r="L354" i="7"/>
  <c r="L477" i="7"/>
  <c r="L418" i="7"/>
  <c r="M418" i="7" s="1"/>
  <c r="L487" i="7"/>
  <c r="M487" i="7" s="1"/>
  <c r="O487" i="7" s="1"/>
  <c r="J30" i="7"/>
  <c r="L584" i="7"/>
  <c r="L254" i="7"/>
  <c r="L400" i="7"/>
  <c r="M400" i="7" s="1"/>
  <c r="O400" i="7" s="1"/>
  <c r="L590" i="7"/>
  <c r="J557" i="7"/>
  <c r="J562" i="7"/>
  <c r="M562" i="7" s="1"/>
  <c r="N562" i="7" s="1"/>
  <c r="J601" i="7"/>
  <c r="L193" i="7"/>
  <c r="M193" i="7" s="1"/>
  <c r="O193" i="7" s="1"/>
  <c r="L225" i="7"/>
  <c r="M380" i="7"/>
  <c r="M485" i="7"/>
  <c r="N485" i="7" s="1"/>
  <c r="Q485" i="7" s="1"/>
  <c r="M78" i="7"/>
  <c r="N78" i="7" s="1"/>
  <c r="Q78" i="7" s="1"/>
  <c r="M285" i="7"/>
  <c r="O285" i="7" s="1"/>
  <c r="M155" i="7"/>
  <c r="O155" i="7" s="1"/>
  <c r="M252" i="1"/>
  <c r="M251" i="1" s="1"/>
  <c r="N489" i="7"/>
  <c r="Q489" i="7" s="1"/>
  <c r="M56" i="7"/>
  <c r="G341" i="7"/>
  <c r="G109" i="7" s="1"/>
  <c r="G108" i="7" s="1"/>
  <c r="G8" i="7" s="1"/>
  <c r="N503" i="7"/>
  <c r="M124" i="7" l="1"/>
  <c r="O124" i="7" s="1"/>
  <c r="M157" i="7"/>
  <c r="N157" i="7" s="1"/>
  <c r="Q157" i="7" s="1"/>
  <c r="M25" i="7"/>
  <c r="O25" i="7" s="1"/>
  <c r="M89" i="7"/>
  <c r="O89" i="7" s="1"/>
  <c r="M217" i="7"/>
  <c r="N217" i="7" s="1"/>
  <c r="N216" i="7" s="1"/>
  <c r="M121" i="7"/>
  <c r="N496" i="7"/>
  <c r="M115" i="7"/>
  <c r="N115" i="7" s="1"/>
  <c r="Q115" i="7" s="1"/>
  <c r="M486" i="7"/>
  <c r="N486" i="7" s="1"/>
  <c r="Q486" i="7" s="1"/>
  <c r="M178" i="7"/>
  <c r="O178" i="7" s="1"/>
  <c r="M334" i="7"/>
  <c r="N276" i="7"/>
  <c r="M428" i="7"/>
  <c r="N428" i="7" s="1"/>
  <c r="Q428" i="7" s="1"/>
  <c r="M235" i="7"/>
  <c r="M234" i="7" s="1"/>
  <c r="M370" i="7"/>
  <c r="N370" i="7" s="1"/>
  <c r="Q370" i="7" s="1"/>
  <c r="M468" i="7"/>
  <c r="M411" i="7"/>
  <c r="N411" i="7" s="1"/>
  <c r="Q411" i="7" s="1"/>
  <c r="M578" i="7"/>
  <c r="O578" i="7" s="1"/>
  <c r="O577" i="7" s="1"/>
  <c r="M543" i="7"/>
  <c r="N543" i="7" s="1"/>
  <c r="N542" i="7" s="1"/>
  <c r="M129" i="7"/>
  <c r="N129" i="7" s="1"/>
  <c r="M280" i="7"/>
  <c r="O280" i="7" s="1"/>
  <c r="N289" i="7"/>
  <c r="Q289" i="7" s="1"/>
  <c r="N298" i="7"/>
  <c r="Q298" i="7" s="1"/>
  <c r="O73" i="7"/>
  <c r="O72" i="7" s="1"/>
  <c r="M601" i="7"/>
  <c r="O601" i="7" s="1"/>
  <c r="M52" i="7"/>
  <c r="N52" i="7" s="1"/>
  <c r="Q52" i="7" s="1"/>
  <c r="M442" i="7"/>
  <c r="O442" i="7" s="1"/>
  <c r="M139" i="7"/>
  <c r="O139" i="7" s="1"/>
  <c r="M287" i="7"/>
  <c r="O287" i="7" s="1"/>
  <c r="M196" i="7"/>
  <c r="M254" i="7"/>
  <c r="O254" i="7" s="1"/>
  <c r="O253" i="7" s="1"/>
  <c r="M268" i="7"/>
  <c r="N268" i="7" s="1"/>
  <c r="Q268" i="7" s="1"/>
  <c r="M371" i="7"/>
  <c r="O371" i="7" s="1"/>
  <c r="M517" i="7"/>
  <c r="N517" i="7" s="1"/>
  <c r="Q517" i="7" s="1"/>
  <c r="N193" i="7"/>
  <c r="P193" i="7" s="1"/>
  <c r="M180" i="7"/>
  <c r="N180" i="7" s="1"/>
  <c r="Q180" i="7" s="1"/>
  <c r="M229" i="7"/>
  <c r="O229" i="7" s="1"/>
  <c r="M123" i="7"/>
  <c r="O123" i="7" s="1"/>
  <c r="M72" i="7"/>
  <c r="O203" i="7"/>
  <c r="P203" i="7" s="1"/>
  <c r="M245" i="7"/>
  <c r="O245" i="7" s="1"/>
  <c r="N196" i="7"/>
  <c r="M40" i="7"/>
  <c r="O40" i="7" s="1"/>
  <c r="O276" i="7"/>
  <c r="O275" i="7" s="1"/>
  <c r="O503" i="7"/>
  <c r="O502" i="7" s="1"/>
  <c r="O57" i="7"/>
  <c r="O56" i="7" s="1"/>
  <c r="O316" i="7"/>
  <c r="P316" i="7" s="1"/>
  <c r="M105" i="7"/>
  <c r="O105" i="7" s="1"/>
  <c r="O104" i="7" s="1"/>
  <c r="M244" i="7"/>
  <c r="O244" i="7" s="1"/>
  <c r="M571" i="7"/>
  <c r="O571" i="7" s="1"/>
  <c r="M603" i="7"/>
  <c r="M602" i="7" s="1"/>
  <c r="O41" i="7"/>
  <c r="P41" i="7" s="1"/>
  <c r="O197" i="7"/>
  <c r="O196" i="7" s="1"/>
  <c r="M174" i="7"/>
  <c r="N174" i="7" s="1"/>
  <c r="Q425" i="7"/>
  <c r="O425" i="7"/>
  <c r="O424" i="7" s="1"/>
  <c r="N330" i="7"/>
  <c r="P330" i="7" s="1"/>
  <c r="M424" i="7"/>
  <c r="M538" i="7"/>
  <c r="O538" i="7" s="1"/>
  <c r="N360" i="7"/>
  <c r="Q360" i="7" s="1"/>
  <c r="M172" i="7"/>
  <c r="N172" i="7" s="1"/>
  <c r="Q172" i="7" s="1"/>
  <c r="M521" i="7"/>
  <c r="N521" i="7" s="1"/>
  <c r="Q521" i="7" s="1"/>
  <c r="M49" i="7"/>
  <c r="N49" i="7" s="1"/>
  <c r="Q49" i="7" s="1"/>
  <c r="N158" i="7"/>
  <c r="Q158" i="7" s="1"/>
  <c r="M262" i="7"/>
  <c r="N262" i="7" s="1"/>
  <c r="M63" i="7"/>
  <c r="M184" i="7"/>
  <c r="M482" i="7"/>
  <c r="O482" i="7" s="1"/>
  <c r="O481" i="7" s="1"/>
  <c r="M359" i="7"/>
  <c r="M550" i="7"/>
  <c r="N550" i="7" s="1"/>
  <c r="Q550" i="7" s="1"/>
  <c r="M600" i="7"/>
  <c r="M274" i="7"/>
  <c r="N274" i="7" s="1"/>
  <c r="Q274" i="7" s="1"/>
  <c r="M372" i="7"/>
  <c r="N372" i="7" s="1"/>
  <c r="Q372" i="7" s="1"/>
  <c r="M258" i="7"/>
  <c r="N258" i="7" s="1"/>
  <c r="M304" i="7"/>
  <c r="N304" i="7" s="1"/>
  <c r="Q304" i="7" s="1"/>
  <c r="M168" i="7"/>
  <c r="N168" i="7" s="1"/>
  <c r="Q168" i="7" s="1"/>
  <c r="M81" i="7"/>
  <c r="O81" i="7" s="1"/>
  <c r="M476" i="7"/>
  <c r="O476" i="7" s="1"/>
  <c r="M346" i="7"/>
  <c r="N346" i="7" s="1"/>
  <c r="Q346" i="7" s="1"/>
  <c r="M435" i="7"/>
  <c r="N435" i="7" s="1"/>
  <c r="Q435" i="7" s="1"/>
  <c r="M18" i="7"/>
  <c r="O18" i="7" s="1"/>
  <c r="M599" i="7"/>
  <c r="N599" i="7" s="1"/>
  <c r="Q599" i="7" s="1"/>
  <c r="M79" i="7"/>
  <c r="N79" i="7" s="1"/>
  <c r="Q79" i="7" s="1"/>
  <c r="M222" i="7"/>
  <c r="O222" i="7" s="1"/>
  <c r="M340" i="7"/>
  <c r="N340" i="7" s="1"/>
  <c r="M281" i="7"/>
  <c r="O281" i="7" s="1"/>
  <c r="M314" i="7"/>
  <c r="O314" i="7" s="1"/>
  <c r="M156" i="7"/>
  <c r="N156" i="7" s="1"/>
  <c r="Q156" i="7" s="1"/>
  <c r="M323" i="7"/>
  <c r="N323" i="7" s="1"/>
  <c r="Q323" i="7" s="1"/>
  <c r="M378" i="7"/>
  <c r="N378" i="7" s="1"/>
  <c r="Q378" i="7" s="1"/>
  <c r="M417" i="7"/>
  <c r="N417" i="7" s="1"/>
  <c r="Q417" i="7" s="1"/>
  <c r="M301" i="7"/>
  <c r="N301" i="7" s="1"/>
  <c r="Q301" i="7" s="1"/>
  <c r="M450" i="7"/>
  <c r="M449" i="7" s="1"/>
  <c r="M239" i="7"/>
  <c r="O239" i="7" s="1"/>
  <c r="M385" i="7"/>
  <c r="O385" i="7" s="1"/>
  <c r="M457" i="7"/>
  <c r="N457" i="7" s="1"/>
  <c r="Q457" i="7" s="1"/>
  <c r="M199" i="7"/>
  <c r="N199" i="7" s="1"/>
  <c r="Q199" i="7" s="1"/>
  <c r="M291" i="7"/>
  <c r="O291" i="7" s="1"/>
  <c r="O290" i="7" s="1"/>
  <c r="M598" i="7"/>
  <c r="N598" i="7" s="1"/>
  <c r="M179" i="7"/>
  <c r="N179" i="7" s="1"/>
  <c r="M575" i="7"/>
  <c r="M160" i="7"/>
  <c r="O160" i="7" s="1"/>
  <c r="O159" i="7" s="1"/>
  <c r="M576" i="7"/>
  <c r="O576" i="7" s="1"/>
  <c r="M69" i="7"/>
  <c r="M68" i="7" s="1"/>
  <c r="M357" i="7"/>
  <c r="O357" i="7" s="1"/>
  <c r="O21" i="7"/>
  <c r="O20" i="7" s="1"/>
  <c r="M477" i="7"/>
  <c r="O477" i="7" s="1"/>
  <c r="M509" i="7"/>
  <c r="N509" i="7" s="1"/>
  <c r="Q509" i="7" s="1"/>
  <c r="M594" i="7"/>
  <c r="N594" i="7" s="1"/>
  <c r="M146" i="7"/>
  <c r="N146" i="7" s="1"/>
  <c r="Q146" i="7" s="1"/>
  <c r="M361" i="7"/>
  <c r="N361" i="7" s="1"/>
  <c r="M17" i="7"/>
  <c r="O17" i="7" s="1"/>
  <c r="M480" i="7"/>
  <c r="N480" i="7" s="1"/>
  <c r="N479" i="7" s="1"/>
  <c r="M564" i="7"/>
  <c r="N564" i="7" s="1"/>
  <c r="Q564" i="7" s="1"/>
  <c r="M384" i="7"/>
  <c r="O384" i="7" s="1"/>
  <c r="M230" i="7"/>
  <c r="N230" i="7" s="1"/>
  <c r="Q230" i="7" s="1"/>
  <c r="M207" i="7"/>
  <c r="M206" i="7" s="1"/>
  <c r="M101" i="7"/>
  <c r="O101" i="7" s="1"/>
  <c r="M209" i="7"/>
  <c r="O209" i="7" s="1"/>
  <c r="O208" i="7" s="1"/>
  <c r="M294" i="7"/>
  <c r="N294" i="7" s="1"/>
  <c r="Q294" i="7" s="1"/>
  <c r="M350" i="7"/>
  <c r="N350" i="7" s="1"/>
  <c r="Q350" i="7" s="1"/>
  <c r="M300" i="7"/>
  <c r="M581" i="7"/>
  <c r="O581" i="7" s="1"/>
  <c r="M554" i="7"/>
  <c r="N554" i="7" s="1"/>
  <c r="Q554" i="7" s="1"/>
  <c r="M498" i="7"/>
  <c r="O498" i="7" s="1"/>
  <c r="M537" i="7"/>
  <c r="N537" i="7" s="1"/>
  <c r="Q537" i="7" s="1"/>
  <c r="N178" i="7"/>
  <c r="P178" i="7" s="1"/>
  <c r="M349" i="7"/>
  <c r="O349" i="7" s="1"/>
  <c r="M590" i="7"/>
  <c r="O590" i="7" s="1"/>
  <c r="M333" i="7"/>
  <c r="O333" i="7" s="1"/>
  <c r="M272" i="7"/>
  <c r="M271" i="7" s="1"/>
  <c r="M551" i="7"/>
  <c r="O551" i="7" s="1"/>
  <c r="M122" i="7"/>
  <c r="O122" i="7" s="1"/>
  <c r="M431" i="7"/>
  <c r="O431" i="7" s="1"/>
  <c r="M376" i="7"/>
  <c r="M375" i="7" s="1"/>
  <c r="M373" i="7"/>
  <c r="N373" i="7" s="1"/>
  <c r="Q373" i="7" s="1"/>
  <c r="M552" i="7"/>
  <c r="O552" i="7" s="1"/>
  <c r="M531" i="7"/>
  <c r="O531" i="7" s="1"/>
  <c r="O530" i="7" s="1"/>
  <c r="M103" i="7"/>
  <c r="N103" i="7" s="1"/>
  <c r="Q103" i="7" s="1"/>
  <c r="M80" i="7"/>
  <c r="O80" i="7" s="1"/>
  <c r="M429" i="7"/>
  <c r="O429" i="7" s="1"/>
  <c r="M401" i="7"/>
  <c r="N401" i="7" s="1"/>
  <c r="Q401" i="7" s="1"/>
  <c r="M31" i="7"/>
  <c r="O31" i="7" s="1"/>
  <c r="M141" i="7"/>
  <c r="O141" i="7" s="1"/>
  <c r="O140" i="7" s="1"/>
  <c r="M85" i="7"/>
  <c r="M84" i="7" s="1"/>
  <c r="M511" i="7"/>
  <c r="N511" i="7" s="1"/>
  <c r="Q511" i="7" s="1"/>
  <c r="O147" i="7"/>
  <c r="P147" i="7" s="1"/>
  <c r="M488" i="7"/>
  <c r="M59" i="7"/>
  <c r="N59" i="7" s="1"/>
  <c r="Q59" i="7" s="1"/>
  <c r="M237" i="7"/>
  <c r="N237" i="7" s="1"/>
  <c r="M192" i="7"/>
  <c r="N192" i="7" s="1"/>
  <c r="Q192" i="7" s="1"/>
  <c r="M94" i="7"/>
  <c r="O94" i="7" s="1"/>
  <c r="O93" i="7" s="1"/>
  <c r="M205" i="7"/>
  <c r="O205" i="7" s="1"/>
  <c r="M328" i="7"/>
  <c r="O328" i="7" s="1"/>
  <c r="M367" i="7"/>
  <c r="M366" i="7" s="1"/>
  <c r="M256" i="7"/>
  <c r="N256" i="7" s="1"/>
  <c r="Q256" i="7" s="1"/>
  <c r="M410" i="7"/>
  <c r="N410" i="7" s="1"/>
  <c r="Q410" i="7" s="1"/>
  <c r="N400" i="7"/>
  <c r="P400" i="7" s="1"/>
  <c r="N285" i="7"/>
  <c r="P285" i="7" s="1"/>
  <c r="O562" i="7"/>
  <c r="O561" i="7" s="1"/>
  <c r="M592" i="7"/>
  <c r="O592" i="7" s="1"/>
  <c r="O591" i="7" s="1"/>
  <c r="M42" i="7"/>
  <c r="O42" i="7" s="1"/>
  <c r="M167" i="7"/>
  <c r="O167" i="7" s="1"/>
  <c r="M214" i="7"/>
  <c r="O214" i="7" s="1"/>
  <c r="M403" i="7"/>
  <c r="O403" i="7" s="1"/>
  <c r="M310" i="7"/>
  <c r="O310" i="7" s="1"/>
  <c r="M264" i="7"/>
  <c r="O264" i="7" s="1"/>
  <c r="O263" i="7" s="1"/>
  <c r="M221" i="7"/>
  <c r="N221" i="7" s="1"/>
  <c r="Q221" i="7" s="1"/>
  <c r="M568" i="7"/>
  <c r="N568" i="7" s="1"/>
  <c r="Q568" i="7" s="1"/>
  <c r="M307" i="7"/>
  <c r="O307" i="7" s="1"/>
  <c r="M266" i="7"/>
  <c r="M265" i="7" s="1"/>
  <c r="M396" i="7"/>
  <c r="M395" i="7" s="1"/>
  <c r="M100" i="7"/>
  <c r="O100" i="7" s="1"/>
  <c r="M467" i="7"/>
  <c r="N467" i="7" s="1"/>
  <c r="Q467" i="7" s="1"/>
  <c r="M187" i="7"/>
  <c r="N187" i="7" s="1"/>
  <c r="Q187" i="7" s="1"/>
  <c r="M458" i="7"/>
  <c r="N458" i="7" s="1"/>
  <c r="Q458" i="7" s="1"/>
  <c r="M99" i="7"/>
  <c r="N99" i="7" s="1"/>
  <c r="Q99" i="7" s="1"/>
  <c r="M96" i="7"/>
  <c r="O96" i="7" s="1"/>
  <c r="O95" i="7" s="1"/>
  <c r="M364" i="7"/>
  <c r="M92" i="7"/>
  <c r="O92" i="7" s="1"/>
  <c r="M65" i="7"/>
  <c r="O65" i="7" s="1"/>
  <c r="M436" i="7"/>
  <c r="M194" i="7"/>
  <c r="O485" i="7"/>
  <c r="P485" i="7" s="1"/>
  <c r="O195" i="7"/>
  <c r="O194" i="7" s="1"/>
  <c r="N331" i="7"/>
  <c r="Q331" i="7" s="1"/>
  <c r="O331" i="7"/>
  <c r="O91" i="7"/>
  <c r="N91" i="7"/>
  <c r="Q91" i="7" s="1"/>
  <c r="M182" i="7"/>
  <c r="M326" i="7"/>
  <c r="M169" i="7"/>
  <c r="O169" i="7" s="1"/>
  <c r="N491" i="7"/>
  <c r="O491" i="7"/>
  <c r="O490" i="7" s="1"/>
  <c r="M490" i="7"/>
  <c r="M589" i="7"/>
  <c r="M53" i="7"/>
  <c r="O53" i="7" s="1"/>
  <c r="M16" i="7"/>
  <c r="M388" i="7"/>
  <c r="N388" i="7" s="1"/>
  <c r="M319" i="7"/>
  <c r="O320" i="7"/>
  <c r="O319" i="7" s="1"/>
  <c r="N348" i="7"/>
  <c r="Q348" i="7" s="1"/>
  <c r="O348" i="7"/>
  <c r="M71" i="7"/>
  <c r="N71" i="7" s="1"/>
  <c r="Q71" i="7" s="1"/>
  <c r="M507" i="7"/>
  <c r="M432" i="7"/>
  <c r="O432" i="7" s="1"/>
  <c r="M131" i="7"/>
  <c r="O131" i="7" s="1"/>
  <c r="O130" i="7" s="1"/>
  <c r="M430" i="7"/>
  <c r="O430" i="7" s="1"/>
  <c r="M561" i="7"/>
  <c r="O190" i="7"/>
  <c r="P190" i="7" s="1"/>
  <c r="O365" i="7"/>
  <c r="O364" i="7" s="1"/>
  <c r="O90" i="7"/>
  <c r="N90" i="7"/>
  <c r="Q90" i="7" s="1"/>
  <c r="M379" i="7"/>
  <c r="O380" i="7"/>
  <c r="O379" i="7" s="1"/>
  <c r="M318" i="7"/>
  <c r="N243" i="7"/>
  <c r="P243" i="7" s="1"/>
  <c r="O392" i="7"/>
  <c r="P392" i="7" s="1"/>
  <c r="N247" i="7"/>
  <c r="Q247" i="7" s="1"/>
  <c r="O247" i="7"/>
  <c r="O246" i="7" s="1"/>
  <c r="M225" i="7"/>
  <c r="M75" i="7"/>
  <c r="M83" i="7"/>
  <c r="M493" i="7"/>
  <c r="M202" i="7"/>
  <c r="M585" i="7"/>
  <c r="M383" i="7"/>
  <c r="M30" i="7"/>
  <c r="M238" i="7"/>
  <c r="M402" i="7"/>
  <c r="N334" i="7"/>
  <c r="Q334" i="7" s="1"/>
  <c r="O334" i="7"/>
  <c r="N539" i="7"/>
  <c r="O539" i="7"/>
  <c r="O418" i="7"/>
  <c r="N418" i="7"/>
  <c r="Q418" i="7" s="1"/>
  <c r="O170" i="7"/>
  <c r="N170" i="7"/>
  <c r="Q170" i="7" s="1"/>
  <c r="N558" i="7"/>
  <c r="O558" i="7"/>
  <c r="N487" i="7"/>
  <c r="P487" i="7" s="1"/>
  <c r="M246" i="7"/>
  <c r="N313" i="7"/>
  <c r="P313" i="7" s="1"/>
  <c r="N127" i="7"/>
  <c r="Q127" i="7" s="1"/>
  <c r="O78" i="7"/>
  <c r="P78" i="7" s="1"/>
  <c r="N380" i="7"/>
  <c r="Q380" i="7" s="1"/>
  <c r="O157" i="7"/>
  <c r="P157" i="7" s="1"/>
  <c r="M374" i="7"/>
  <c r="M412" i="7"/>
  <c r="N499" i="7"/>
  <c r="P499" i="7" s="1"/>
  <c r="N89" i="7"/>
  <c r="P89" i="7" s="1"/>
  <c r="M557" i="7"/>
  <c r="M556" i="7" s="1"/>
  <c r="M584" i="7"/>
  <c r="M358" i="7"/>
  <c r="M283" i="7"/>
  <c r="M36" i="7"/>
  <c r="M501" i="7"/>
  <c r="M423" i="7"/>
  <c r="M107" i="7"/>
  <c r="M64" i="7"/>
  <c r="M138" i="7"/>
  <c r="M583" i="7"/>
  <c r="M466" i="7"/>
  <c r="M299" i="7"/>
  <c r="M32" i="7"/>
  <c r="M249" i="7"/>
  <c r="O421" i="7"/>
  <c r="N421" i="7"/>
  <c r="Q421" i="7" s="1"/>
  <c r="N456" i="7"/>
  <c r="Q456" i="7" s="1"/>
  <c r="O456" i="7"/>
  <c r="M185" i="7"/>
  <c r="M444" i="7"/>
  <c r="M223" i="7"/>
  <c r="M126" i="7"/>
  <c r="M536" i="7"/>
  <c r="M327" i="7"/>
  <c r="M455" i="7"/>
  <c r="M518" i="7"/>
  <c r="M293" i="7"/>
  <c r="M296" i="7"/>
  <c r="M151" i="7"/>
  <c r="M102" i="7"/>
  <c r="M270" i="7"/>
  <c r="M472" i="7"/>
  <c r="M29" i="7"/>
  <c r="M475" i="7"/>
  <c r="M43" i="7"/>
  <c r="M497" i="7"/>
  <c r="M149" i="7"/>
  <c r="M288" i="7"/>
  <c r="M363" i="7"/>
  <c r="M465" i="7"/>
  <c r="M386" i="7"/>
  <c r="M228" i="7"/>
  <c r="M284" i="7"/>
  <c r="M66" i="7"/>
  <c r="M45" i="7"/>
  <c r="M506" i="7"/>
  <c r="M347" i="7"/>
  <c r="M329" i="7"/>
  <c r="M312" i="7"/>
  <c r="M177" i="7"/>
  <c r="M233" i="7"/>
  <c r="M448" i="7"/>
  <c r="M533" i="7"/>
  <c r="M470" i="7"/>
  <c r="M260" i="7"/>
  <c r="M220" i="7"/>
  <c r="M212" i="7"/>
  <c r="M523" i="7"/>
  <c r="M555" i="7"/>
  <c r="M446" i="7"/>
  <c r="M47" i="7"/>
  <c r="M529" i="7"/>
  <c r="M215" i="7"/>
  <c r="M408" i="7"/>
  <c r="M399" i="7"/>
  <c r="M394" i="7"/>
  <c r="M527" i="7"/>
  <c r="M317" i="7"/>
  <c r="M404" i="7"/>
  <c r="M213" i="7"/>
  <c r="M297" i="7"/>
  <c r="M508" i="7"/>
  <c r="M26" i="7"/>
  <c r="M24" i="7" s="1"/>
  <c r="M143" i="7"/>
  <c r="M460" i="7"/>
  <c r="M439" i="7"/>
  <c r="M164" i="7"/>
  <c r="M295" i="7"/>
  <c r="M231" i="7"/>
  <c r="M516" i="7"/>
  <c r="M137" i="7"/>
  <c r="M55" i="7"/>
  <c r="M34" i="7"/>
  <c r="M354" i="7"/>
  <c r="M391" i="7"/>
  <c r="M352" i="7"/>
  <c r="M478" i="7"/>
  <c r="M519" i="7"/>
  <c r="M419" i="7"/>
  <c r="M393" i="7"/>
  <c r="M332" i="7"/>
  <c r="M572" i="7"/>
  <c r="M315" i="7"/>
  <c r="M19" i="7"/>
  <c r="M513" i="7"/>
  <c r="M54" i="7"/>
  <c r="M162" i="7"/>
  <c r="M311" i="7"/>
  <c r="M242" i="7"/>
  <c r="M541" i="7"/>
  <c r="M569" i="7"/>
  <c r="M152" i="7"/>
  <c r="M570" i="7"/>
  <c r="M406" i="7"/>
  <c r="M528" i="7"/>
  <c r="M306" i="7"/>
  <c r="M580" i="7"/>
  <c r="M526" i="7"/>
  <c r="M191" i="7"/>
  <c r="M445" i="7"/>
  <c r="M434" i="7"/>
  <c r="M573" i="7"/>
  <c r="M588" i="7"/>
  <c r="M325" i="7"/>
  <c r="M420" i="7"/>
  <c r="O136" i="7"/>
  <c r="P136" i="7" s="1"/>
  <c r="Q23" i="7"/>
  <c r="N124" i="7"/>
  <c r="P124" i="7" s="1"/>
  <c r="N121" i="7"/>
  <c r="N437" i="7"/>
  <c r="N436" i="7" s="1"/>
  <c r="O121" i="7"/>
  <c r="O204" i="7"/>
  <c r="P204" i="7" s="1"/>
  <c r="M20" i="7"/>
  <c r="N443" i="7"/>
  <c r="Q443" i="7" s="1"/>
  <c r="N559" i="7"/>
  <c r="M22" i="7"/>
  <c r="N155" i="7"/>
  <c r="Q155" i="7" s="1"/>
  <c r="N25" i="7"/>
  <c r="Q25" i="7" s="1"/>
  <c r="N565" i="7"/>
  <c r="O23" i="7"/>
  <c r="O22" i="7" s="1"/>
  <c r="O454" i="7"/>
  <c r="P454" i="7" s="1"/>
  <c r="O553" i="7"/>
  <c r="P553" i="7" s="1"/>
  <c r="M559" i="7"/>
  <c r="O560" i="7"/>
  <c r="O559" i="7" s="1"/>
  <c r="N282" i="7"/>
  <c r="P282" i="7" s="1"/>
  <c r="P253" i="1"/>
  <c r="P489" i="7"/>
  <c r="N319" i="7"/>
  <c r="Q276" i="7"/>
  <c r="N275" i="7"/>
  <c r="Q365" i="7"/>
  <c r="N364" i="7"/>
  <c r="Q203" i="7"/>
  <c r="Q195" i="7"/>
  <c r="N194" i="7"/>
  <c r="Q562" i="7"/>
  <c r="N561" i="7"/>
  <c r="Q503" i="7"/>
  <c r="N502" i="7"/>
  <c r="Q553" i="7"/>
  <c r="Q496" i="7"/>
  <c r="P496" i="7"/>
  <c r="Q147" i="7"/>
  <c r="N72" i="7"/>
  <c r="Q73" i="7"/>
  <c r="Q392" i="7"/>
  <c r="Q57" i="7"/>
  <c r="N56" i="7"/>
  <c r="Q316" i="7"/>
  <c r="Q190" i="7"/>
  <c r="Q21" i="7"/>
  <c r="N20" i="7"/>
  <c r="Q204" i="7"/>
  <c r="O180" i="7" l="1"/>
  <c r="P180" i="7" s="1"/>
  <c r="M114" i="7"/>
  <c r="M113" i="7" s="1"/>
  <c r="M112" i="7" s="1"/>
  <c r="M111" i="7" s="1"/>
  <c r="M110" i="7" s="1"/>
  <c r="M216" i="7"/>
  <c r="O217" i="7"/>
  <c r="O216" i="7" s="1"/>
  <c r="Q217" i="7"/>
  <c r="O115" i="7"/>
  <c r="O114" i="7" s="1"/>
  <c r="O113" i="7" s="1"/>
  <c r="O112" i="7" s="1"/>
  <c r="O111" i="7" s="1"/>
  <c r="O110" i="7" s="1"/>
  <c r="O486" i="7"/>
  <c r="P486" i="7" s="1"/>
  <c r="O428" i="7"/>
  <c r="M484" i="7"/>
  <c r="O235" i="7"/>
  <c r="O234" i="7" s="1"/>
  <c r="N205" i="7"/>
  <c r="Q205" i="7" s="1"/>
  <c r="N235" i="7"/>
  <c r="N234" i="7" s="1"/>
  <c r="O370" i="7"/>
  <c r="P370" i="7" s="1"/>
  <c r="O268" i="7"/>
  <c r="O267" i="7" s="1"/>
  <c r="P73" i="7"/>
  <c r="P72" i="7" s="1"/>
  <c r="N229" i="7"/>
  <c r="P229" i="7" s="1"/>
  <c r="N244" i="7"/>
  <c r="Q244" i="7" s="1"/>
  <c r="N371" i="7"/>
  <c r="Q371" i="7" s="1"/>
  <c r="N245" i="7"/>
  <c r="Q245" i="7" s="1"/>
  <c r="O411" i="7"/>
  <c r="P411" i="7" s="1"/>
  <c r="N601" i="7"/>
  <c r="P601" i="7" s="1"/>
  <c r="M577" i="7"/>
  <c r="N578" i="7"/>
  <c r="N577" i="7" s="1"/>
  <c r="P298" i="7"/>
  <c r="N442" i="7"/>
  <c r="Q442" i="7" s="1"/>
  <c r="M253" i="7"/>
  <c r="O543" i="7"/>
  <c r="O542" i="7" s="1"/>
  <c r="Q193" i="7"/>
  <c r="M542" i="7"/>
  <c r="N254" i="7"/>
  <c r="N253" i="7" s="1"/>
  <c r="N468" i="7"/>
  <c r="O468" i="7"/>
  <c r="N139" i="7"/>
  <c r="P139" i="7" s="1"/>
  <c r="N267" i="7"/>
  <c r="M128" i="7"/>
  <c r="O129" i="7"/>
  <c r="O128" i="7" s="1"/>
  <c r="N551" i="7"/>
  <c r="P551" i="7" s="1"/>
  <c r="M267" i="7"/>
  <c r="P289" i="7"/>
  <c r="O52" i="7"/>
  <c r="P52" i="7" s="1"/>
  <c r="O517" i="7"/>
  <c r="P517" i="7" s="1"/>
  <c r="N280" i="7"/>
  <c r="P280" i="7" s="1"/>
  <c r="N287" i="7"/>
  <c r="P287" i="7" s="1"/>
  <c r="N123" i="7"/>
  <c r="P123" i="7" s="1"/>
  <c r="P57" i="7"/>
  <c r="P56" i="7" s="1"/>
  <c r="N40" i="7"/>
  <c r="Q40" i="7" s="1"/>
  <c r="N385" i="7"/>
  <c r="Q385" i="7" s="1"/>
  <c r="O550" i="7"/>
  <c r="P550" i="7" s="1"/>
  <c r="O346" i="7"/>
  <c r="P346" i="7" s="1"/>
  <c r="N105" i="7"/>
  <c r="Q105" i="7" s="1"/>
  <c r="O435" i="7"/>
  <c r="P435" i="7" s="1"/>
  <c r="P425" i="7"/>
  <c r="P424" i="7" s="1"/>
  <c r="P360" i="7"/>
  <c r="P276" i="7"/>
  <c r="P275" i="7" s="1"/>
  <c r="M104" i="7"/>
  <c r="M273" i="7"/>
  <c r="M241" i="7"/>
  <c r="P503" i="7"/>
  <c r="P502" i="7" s="1"/>
  <c r="P197" i="7"/>
  <c r="P196" i="7" s="1"/>
  <c r="M176" i="7"/>
  <c r="N603" i="7"/>
  <c r="N602" i="7" s="1"/>
  <c r="O417" i="7"/>
  <c r="P417" i="7" s="1"/>
  <c r="O304" i="7"/>
  <c r="O303" i="7" s="1"/>
  <c r="N303" i="7"/>
  <c r="P217" i="7"/>
  <c r="P216" i="7" s="1"/>
  <c r="O598" i="7"/>
  <c r="P598" i="7" s="1"/>
  <c r="M303" i="7"/>
  <c r="O79" i="7"/>
  <c r="P79" i="7" s="1"/>
  <c r="N314" i="7"/>
  <c r="Q314" i="7" s="1"/>
  <c r="O49" i="7"/>
  <c r="O48" i="7" s="1"/>
  <c r="N571" i="7"/>
  <c r="Q571" i="7" s="1"/>
  <c r="O174" i="7"/>
  <c r="O173" i="7" s="1"/>
  <c r="N48" i="7"/>
  <c r="N538" i="7"/>
  <c r="P538" i="7" s="1"/>
  <c r="M173" i="7"/>
  <c r="O603" i="7"/>
  <c r="O602" i="7" s="1"/>
  <c r="N510" i="7"/>
  <c r="M159" i="7"/>
  <c r="O168" i="7"/>
  <c r="P168" i="7" s="1"/>
  <c r="N69" i="7"/>
  <c r="Q69" i="7" s="1"/>
  <c r="Q285" i="7"/>
  <c r="N367" i="7"/>
  <c r="Q367" i="7" s="1"/>
  <c r="Q330" i="7"/>
  <c r="O172" i="7"/>
  <c r="O171" i="7" s="1"/>
  <c r="O378" i="7"/>
  <c r="O377" i="7" s="1"/>
  <c r="M257" i="7"/>
  <c r="O69" i="7"/>
  <c r="O68" i="7" s="1"/>
  <c r="M593" i="7"/>
  <c r="O274" i="7"/>
  <c r="O273" i="7" s="1"/>
  <c r="O457" i="7"/>
  <c r="P457" i="7" s="1"/>
  <c r="P195" i="7"/>
  <c r="P194" i="7" s="1"/>
  <c r="Q123" i="7"/>
  <c r="M154" i="7"/>
  <c r="O156" i="7"/>
  <c r="P156" i="7" s="1"/>
  <c r="M574" i="7"/>
  <c r="O599" i="7"/>
  <c r="P599" i="7" s="1"/>
  <c r="P244" i="7"/>
  <c r="M290" i="7"/>
  <c r="M48" i="7"/>
  <c r="N563" i="7"/>
  <c r="N239" i="7"/>
  <c r="Q239" i="7" s="1"/>
  <c r="O564" i="7"/>
  <c r="O563" i="7" s="1"/>
  <c r="M597" i="7"/>
  <c r="M596" i="7" s="1"/>
  <c r="M595" i="7" s="1"/>
  <c r="N281" i="7"/>
  <c r="Q281" i="7" s="1"/>
  <c r="N575" i="7"/>
  <c r="Q575" i="7" s="1"/>
  <c r="N476" i="7"/>
  <c r="Q476" i="7" s="1"/>
  <c r="O59" i="7"/>
  <c r="O58" i="7" s="1"/>
  <c r="N160" i="7"/>
  <c r="Q160" i="7" s="1"/>
  <c r="O258" i="7"/>
  <c r="O257" i="7" s="1"/>
  <c r="M377" i="7"/>
  <c r="N377" i="7"/>
  <c r="N291" i="7"/>
  <c r="P291" i="7" s="1"/>
  <c r="P290" i="7" s="1"/>
  <c r="N198" i="7"/>
  <c r="O323" i="7"/>
  <c r="O322" i="7" s="1"/>
  <c r="N310" i="7"/>
  <c r="Q310" i="7" s="1"/>
  <c r="O146" i="7"/>
  <c r="P146" i="7" s="1"/>
  <c r="P145" i="7" s="1"/>
  <c r="Q400" i="7"/>
  <c r="Q179" i="7"/>
  <c r="M171" i="7"/>
  <c r="N171" i="7"/>
  <c r="O192" i="7"/>
  <c r="P192" i="7" s="1"/>
  <c r="M520" i="7"/>
  <c r="N42" i="7"/>
  <c r="Q42" i="7" s="1"/>
  <c r="O372" i="7"/>
  <c r="P372" i="7" s="1"/>
  <c r="P158" i="7"/>
  <c r="N357" i="7"/>
  <c r="Q357" i="7" s="1"/>
  <c r="N222" i="7"/>
  <c r="P222" i="7" s="1"/>
  <c r="M140" i="7"/>
  <c r="M433" i="7"/>
  <c r="N520" i="7"/>
  <c r="O179" i="7"/>
  <c r="P179" i="7" s="1"/>
  <c r="O301" i="7"/>
  <c r="P301" i="7" s="1"/>
  <c r="N322" i="7"/>
  <c r="M322" i="7"/>
  <c r="N18" i="7"/>
  <c r="P18" i="7" s="1"/>
  <c r="M198" i="7"/>
  <c r="N450" i="7"/>
  <c r="O340" i="7"/>
  <c r="O339" i="7" s="1"/>
  <c r="O338" i="7" s="1"/>
  <c r="O337" i="7" s="1"/>
  <c r="O336" i="7" s="1"/>
  <c r="O335" i="7" s="1"/>
  <c r="Q480" i="7"/>
  <c r="N272" i="7"/>
  <c r="Q272" i="7" s="1"/>
  <c r="O450" i="7"/>
  <c r="O449" i="7" s="1"/>
  <c r="O575" i="7"/>
  <c r="O574" i="7" s="1"/>
  <c r="M339" i="7"/>
  <c r="M338" i="7" s="1"/>
  <c r="M337" i="7" s="1"/>
  <c r="M336" i="7" s="1"/>
  <c r="M335" i="7" s="1"/>
  <c r="M479" i="7"/>
  <c r="O521" i="7"/>
  <c r="O520" i="7" s="1"/>
  <c r="M77" i="7"/>
  <c r="N81" i="7"/>
  <c r="Q81" i="7" s="1"/>
  <c r="M261" i="7"/>
  <c r="O199" i="7"/>
  <c r="O198" i="7" s="1"/>
  <c r="O262" i="7"/>
  <c r="N63" i="7"/>
  <c r="O63" i="7"/>
  <c r="O359" i="7"/>
  <c r="N359" i="7"/>
  <c r="Q262" i="7"/>
  <c r="N261" i="7"/>
  <c r="M481" i="7"/>
  <c r="N482" i="7"/>
  <c r="O600" i="7"/>
  <c r="N600" i="7"/>
  <c r="N184" i="7"/>
  <c r="Q184" i="7" s="1"/>
  <c r="O184" i="7"/>
  <c r="N576" i="7"/>
  <c r="Q576" i="7" s="1"/>
  <c r="O367" i="7"/>
  <c r="O366" i="7" s="1"/>
  <c r="O361" i="7"/>
  <c r="P361" i="7" s="1"/>
  <c r="N477" i="7"/>
  <c r="Q477" i="7" s="1"/>
  <c r="O373" i="7"/>
  <c r="P373" i="7" s="1"/>
  <c r="O467" i="7"/>
  <c r="P467" i="7" s="1"/>
  <c r="M495" i="7"/>
  <c r="O350" i="7"/>
  <c r="P350" i="7" s="1"/>
  <c r="P21" i="7"/>
  <c r="P20" i="7" s="1"/>
  <c r="N349" i="7"/>
  <c r="P349" i="7" s="1"/>
  <c r="N96" i="7"/>
  <c r="N95" i="7" s="1"/>
  <c r="O120" i="7"/>
  <c r="M345" i="7"/>
  <c r="M39" i="7"/>
  <c r="N80" i="7"/>
  <c r="N384" i="7"/>
  <c r="M464" i="7"/>
  <c r="M356" i="7"/>
  <c r="Q243" i="7"/>
  <c r="M305" i="7"/>
  <c r="N498" i="7"/>
  <c r="P498" i="7" s="1"/>
  <c r="N145" i="7"/>
  <c r="M369" i="7"/>
  <c r="O594" i="7"/>
  <c r="O593" i="7" s="1"/>
  <c r="P115" i="7"/>
  <c r="P114" i="7" s="1"/>
  <c r="P113" i="7" s="1"/>
  <c r="P112" i="7" s="1"/>
  <c r="P111" i="7" s="1"/>
  <c r="P110" i="7" s="1"/>
  <c r="O480" i="7"/>
  <c r="O479" i="7" s="1"/>
  <c r="N114" i="7"/>
  <c r="N113" i="7" s="1"/>
  <c r="N112" i="7" s="1"/>
  <c r="N111" i="7" s="1"/>
  <c r="N110" i="7" s="1"/>
  <c r="N31" i="7"/>
  <c r="Q31" i="7" s="1"/>
  <c r="M563" i="7"/>
  <c r="O266" i="7"/>
  <c r="O265" i="7" s="1"/>
  <c r="O509" i="7"/>
  <c r="P509" i="7" s="1"/>
  <c r="N592" i="7"/>
  <c r="Q592" i="7" s="1"/>
  <c r="M62" i="7"/>
  <c r="M120" i="7"/>
  <c r="M145" i="7"/>
  <c r="O272" i="7"/>
  <c r="O271" i="7" s="1"/>
  <c r="O376" i="7"/>
  <c r="O375" i="7" s="1"/>
  <c r="N429" i="7"/>
  <c r="Q429" i="7" s="1"/>
  <c r="N167" i="7"/>
  <c r="P167" i="7" s="1"/>
  <c r="M549" i="7"/>
  <c r="M535" i="7"/>
  <c r="M186" i="7"/>
  <c r="N266" i="7"/>
  <c r="N265" i="7" s="1"/>
  <c r="N552" i="7"/>
  <c r="P552" i="7" s="1"/>
  <c r="N17" i="7"/>
  <c r="Q17" i="7" s="1"/>
  <c r="N94" i="7"/>
  <c r="Q94" i="7" s="1"/>
  <c r="M263" i="7"/>
  <c r="O230" i="7"/>
  <c r="P230" i="7" s="1"/>
  <c r="N590" i="7"/>
  <c r="Q590" i="7" s="1"/>
  <c r="M51" i="7"/>
  <c r="O458" i="7"/>
  <c r="P458" i="7" s="1"/>
  <c r="N273" i="7"/>
  <c r="P562" i="7"/>
  <c r="P561" i="7" s="1"/>
  <c r="Q487" i="7"/>
  <c r="N65" i="7"/>
  <c r="P65" i="7" s="1"/>
  <c r="N432" i="7"/>
  <c r="Q432" i="7" s="1"/>
  <c r="O410" i="7"/>
  <c r="P410" i="7" s="1"/>
  <c r="M530" i="7"/>
  <c r="N101" i="7"/>
  <c r="P101" i="7" s="1"/>
  <c r="N333" i="7"/>
  <c r="Q333" i="7" s="1"/>
  <c r="N431" i="7"/>
  <c r="Q431" i="7" s="1"/>
  <c r="M93" i="7"/>
  <c r="O537" i="7"/>
  <c r="P537" i="7" s="1"/>
  <c r="Q565" i="7"/>
  <c r="O401" i="7"/>
  <c r="P401" i="7" s="1"/>
  <c r="Q313" i="7"/>
  <c r="O388" i="7"/>
  <c r="O387" i="7" s="1"/>
  <c r="N264" i="7"/>
  <c r="Q264" i="7" s="1"/>
  <c r="O511" i="7"/>
  <c r="O510" i="7" s="1"/>
  <c r="M166" i="7"/>
  <c r="M58" i="7"/>
  <c r="M135" i="7"/>
  <c r="M398" i="7"/>
  <c r="O187" i="7"/>
  <c r="O186" i="7" s="1"/>
  <c r="M208" i="7"/>
  <c r="N122" i="7"/>
  <c r="Q122" i="7" s="1"/>
  <c r="N379" i="7"/>
  <c r="O427" i="7"/>
  <c r="M510" i="7"/>
  <c r="N58" i="7"/>
  <c r="M279" i="7"/>
  <c r="P558" i="7"/>
  <c r="N209" i="7"/>
  <c r="Q209" i="7" s="1"/>
  <c r="N581" i="7"/>
  <c r="P365" i="7"/>
  <c r="P364" i="7" s="1"/>
  <c r="P320" i="7"/>
  <c r="P319" i="7" s="1"/>
  <c r="M427" i="7"/>
  <c r="N531" i="7"/>
  <c r="P531" i="7" s="1"/>
  <c r="P530" i="7" s="1"/>
  <c r="M409" i="7"/>
  <c r="N214" i="7"/>
  <c r="Q214" i="7" s="1"/>
  <c r="P331" i="7"/>
  <c r="O207" i="7"/>
  <c r="O206" i="7" s="1"/>
  <c r="O396" i="7"/>
  <c r="O395" i="7" s="1"/>
  <c r="N207" i="7"/>
  <c r="Q558" i="7"/>
  <c r="Q178" i="7"/>
  <c r="Q499" i="7"/>
  <c r="N257" i="7"/>
  <c r="N376" i="7"/>
  <c r="N375" i="7" s="1"/>
  <c r="M95" i="7"/>
  <c r="N307" i="7"/>
  <c r="N141" i="7"/>
  <c r="P141" i="7" s="1"/>
  <c r="P140" i="7" s="1"/>
  <c r="O103" i="7"/>
  <c r="P103" i="7" s="1"/>
  <c r="O237" i="7"/>
  <c r="P237" i="7" s="1"/>
  <c r="M88" i="7"/>
  <c r="N403" i="7"/>
  <c r="Q403" i="7" s="1"/>
  <c r="O568" i="7"/>
  <c r="P568" i="7" s="1"/>
  <c r="O294" i="7"/>
  <c r="P294" i="7" s="1"/>
  <c r="N328" i="7"/>
  <c r="Q328" i="7" s="1"/>
  <c r="M591" i="7"/>
  <c r="N300" i="7"/>
  <c r="O300" i="7"/>
  <c r="N100" i="7"/>
  <c r="Q100" i="7" s="1"/>
  <c r="O554" i="7"/>
  <c r="P554" i="7" s="1"/>
  <c r="P418" i="7"/>
  <c r="N186" i="7"/>
  <c r="P205" i="7"/>
  <c r="O99" i="7"/>
  <c r="P99" i="7" s="1"/>
  <c r="N92" i="7"/>
  <c r="P92" i="7" s="1"/>
  <c r="M98" i="7"/>
  <c r="O85" i="7"/>
  <c r="O84" i="7" s="1"/>
  <c r="N85" i="7"/>
  <c r="M236" i="7"/>
  <c r="O488" i="7"/>
  <c r="N488" i="7"/>
  <c r="N484" i="7" s="1"/>
  <c r="M309" i="7"/>
  <c r="M308" i="7" s="1"/>
  <c r="M219" i="7"/>
  <c r="P170" i="7"/>
  <c r="O221" i="7"/>
  <c r="P221" i="7" s="1"/>
  <c r="O256" i="7"/>
  <c r="O255" i="7" s="1"/>
  <c r="M255" i="7"/>
  <c r="M416" i="7"/>
  <c r="N396" i="7"/>
  <c r="M441" i="7"/>
  <c r="M382" i="7"/>
  <c r="N255" i="7"/>
  <c r="N246" i="7"/>
  <c r="N169" i="7"/>
  <c r="P169" i="7" s="1"/>
  <c r="M567" i="7"/>
  <c r="Q124" i="7"/>
  <c r="M324" i="7"/>
  <c r="M15" i="7"/>
  <c r="M14" i="7" s="1"/>
  <c r="M227" i="7"/>
  <c r="P456" i="7"/>
  <c r="M28" i="7"/>
  <c r="P539" i="7"/>
  <c r="P90" i="7"/>
  <c r="P91" i="7"/>
  <c r="P443" i="7"/>
  <c r="N131" i="7"/>
  <c r="N130" i="7" s="1"/>
  <c r="M130" i="7"/>
  <c r="P334" i="7"/>
  <c r="P348" i="7"/>
  <c r="P428" i="7"/>
  <c r="N202" i="7"/>
  <c r="O202" i="7"/>
  <c r="O201" i="7" s="1"/>
  <c r="O225" i="7"/>
  <c r="O224" i="7" s="1"/>
  <c r="M224" i="7"/>
  <c r="N225" i="7"/>
  <c r="N182" i="7"/>
  <c r="O182" i="7"/>
  <c r="O181" i="7" s="1"/>
  <c r="M181" i="7"/>
  <c r="Q174" i="7"/>
  <c r="N173" i="7"/>
  <c r="Q539" i="7"/>
  <c r="Q258" i="7"/>
  <c r="P127" i="7"/>
  <c r="P380" i="7"/>
  <c r="P379" i="7" s="1"/>
  <c r="Q543" i="7"/>
  <c r="P121" i="7"/>
  <c r="N70" i="7"/>
  <c r="O402" i="7"/>
  <c r="N402" i="7"/>
  <c r="O493" i="7"/>
  <c r="O492" i="7" s="1"/>
  <c r="M492" i="7"/>
  <c r="N493" i="7"/>
  <c r="O507" i="7"/>
  <c r="N507" i="7"/>
  <c r="N490" i="7"/>
  <c r="Q491" i="7"/>
  <c r="N339" i="7"/>
  <c r="N338" i="7" s="1"/>
  <c r="N337" i="7" s="1"/>
  <c r="N336" i="7" s="1"/>
  <c r="N335" i="7" s="1"/>
  <c r="Q340" i="7"/>
  <c r="O88" i="7"/>
  <c r="O87" i="7" s="1"/>
  <c r="Q89" i="7"/>
  <c r="P247" i="7"/>
  <c r="P246" i="7" s="1"/>
  <c r="Q437" i="7"/>
  <c r="P491" i="7"/>
  <c r="P490" i="7" s="1"/>
  <c r="M387" i="7"/>
  <c r="O71" i="7"/>
  <c r="O70" i="7" s="1"/>
  <c r="M70" i="7"/>
  <c r="N430" i="7"/>
  <c r="O238" i="7"/>
  <c r="N238" i="7"/>
  <c r="O383" i="7"/>
  <c r="N383" i="7"/>
  <c r="M82" i="7"/>
  <c r="O83" i="7"/>
  <c r="O82" i="7" s="1"/>
  <c r="N83" i="7"/>
  <c r="N16" i="7"/>
  <c r="Q16" i="7" s="1"/>
  <c r="O16" i="7"/>
  <c r="O589" i="7"/>
  <c r="N589" i="7"/>
  <c r="N593" i="7"/>
  <c r="Q594" i="7"/>
  <c r="O318" i="7"/>
  <c r="N318" i="7"/>
  <c r="Q282" i="7"/>
  <c r="M201" i="7"/>
  <c r="N53" i="7"/>
  <c r="P53" i="7" s="1"/>
  <c r="N30" i="7"/>
  <c r="O30" i="7"/>
  <c r="O585" i="7"/>
  <c r="N585" i="7"/>
  <c r="M74" i="7"/>
  <c r="N75" i="7"/>
  <c r="O75" i="7"/>
  <c r="O74" i="7" s="1"/>
  <c r="N326" i="7"/>
  <c r="O326" i="7"/>
  <c r="O32" i="7"/>
  <c r="N32" i="7"/>
  <c r="O138" i="7"/>
  <c r="N138" i="7"/>
  <c r="N501" i="7"/>
  <c r="M500" i="7"/>
  <c r="O501" i="7"/>
  <c r="O500" i="7" s="1"/>
  <c r="O584" i="7"/>
  <c r="N584" i="7"/>
  <c r="O299" i="7"/>
  <c r="N299" i="7"/>
  <c r="O64" i="7"/>
  <c r="N64" i="7"/>
  <c r="N36" i="7"/>
  <c r="O36" i="7"/>
  <c r="O35" i="7" s="1"/>
  <c r="M35" i="7"/>
  <c r="O557" i="7"/>
  <c r="O556" i="7" s="1"/>
  <c r="N557" i="7"/>
  <c r="O412" i="7"/>
  <c r="N412" i="7"/>
  <c r="O466" i="7"/>
  <c r="N466" i="7"/>
  <c r="O107" i="7"/>
  <c r="O106" i="7" s="1"/>
  <c r="N107" i="7"/>
  <c r="M106" i="7"/>
  <c r="O283" i="7"/>
  <c r="N283" i="7"/>
  <c r="O374" i="7"/>
  <c r="N374" i="7"/>
  <c r="O249" i="7"/>
  <c r="O248" i="7" s="1"/>
  <c r="M248" i="7"/>
  <c r="N249" i="7"/>
  <c r="O583" i="7"/>
  <c r="M582" i="7"/>
  <c r="N583" i="7"/>
  <c r="M422" i="7"/>
  <c r="O423" i="7"/>
  <c r="O422" i="7" s="1"/>
  <c r="N423" i="7"/>
  <c r="O358" i="7"/>
  <c r="N358" i="7"/>
  <c r="N588" i="7"/>
  <c r="O588" i="7"/>
  <c r="M587" i="7"/>
  <c r="O191" i="7"/>
  <c r="M189" i="7"/>
  <c r="N191" i="7"/>
  <c r="O528" i="7"/>
  <c r="N528" i="7"/>
  <c r="O569" i="7"/>
  <c r="N569" i="7"/>
  <c r="O162" i="7"/>
  <c r="O161" i="7" s="1"/>
  <c r="M161" i="7"/>
  <c r="N162" i="7"/>
  <c r="O315" i="7"/>
  <c r="N315" i="7"/>
  <c r="O419" i="7"/>
  <c r="N419" i="7"/>
  <c r="M390" i="7"/>
  <c r="M389" i="7" s="1"/>
  <c r="O391" i="7"/>
  <c r="N391" i="7"/>
  <c r="N137" i="7"/>
  <c r="O137" i="7"/>
  <c r="N164" i="7"/>
  <c r="M163" i="7"/>
  <c r="O164" i="7"/>
  <c r="O163" i="7" s="1"/>
  <c r="N26" i="7"/>
  <c r="N24" i="7" s="1"/>
  <c r="O26" i="7"/>
  <c r="O24" i="7" s="1"/>
  <c r="O404" i="7"/>
  <c r="N404" i="7"/>
  <c r="O399" i="7"/>
  <c r="N399" i="7"/>
  <c r="N47" i="7"/>
  <c r="M46" i="7"/>
  <c r="O47" i="7"/>
  <c r="O46" i="7" s="1"/>
  <c r="O523" i="7"/>
  <c r="O522" i="7" s="1"/>
  <c r="M522" i="7"/>
  <c r="N523" i="7"/>
  <c r="N470" i="7"/>
  <c r="M469" i="7"/>
  <c r="O470" i="7"/>
  <c r="O469" i="7" s="1"/>
  <c r="O177" i="7"/>
  <c r="N177" i="7"/>
  <c r="M505" i="7"/>
  <c r="N506" i="7"/>
  <c r="O506" i="7"/>
  <c r="O228" i="7"/>
  <c r="N228" i="7"/>
  <c r="O288" i="7"/>
  <c r="N288" i="7"/>
  <c r="O475" i="7"/>
  <c r="M474" i="7"/>
  <c r="N475" i="7"/>
  <c r="O102" i="7"/>
  <c r="N102" i="7"/>
  <c r="O518" i="7"/>
  <c r="N518" i="7"/>
  <c r="N126" i="7"/>
  <c r="O126" i="7"/>
  <c r="O125" i="7" s="1"/>
  <c r="M125" i="7"/>
  <c r="O573" i="7"/>
  <c r="N573" i="7"/>
  <c r="O526" i="7"/>
  <c r="M525" i="7"/>
  <c r="N526" i="7"/>
  <c r="M405" i="7"/>
  <c r="O406" i="7"/>
  <c r="O405" i="7" s="1"/>
  <c r="N406" i="7"/>
  <c r="O541" i="7"/>
  <c r="O540" i="7" s="1"/>
  <c r="M540" i="7"/>
  <c r="N541" i="7"/>
  <c r="N54" i="7"/>
  <c r="O54" i="7"/>
  <c r="O572" i="7"/>
  <c r="N572" i="7"/>
  <c r="O519" i="7"/>
  <c r="N519" i="7"/>
  <c r="M353" i="7"/>
  <c r="N354" i="7"/>
  <c r="O354" i="7"/>
  <c r="O353" i="7" s="1"/>
  <c r="N516" i="7"/>
  <c r="M515" i="7"/>
  <c r="O516" i="7"/>
  <c r="O439" i="7"/>
  <c r="O438" i="7" s="1"/>
  <c r="M438" i="7"/>
  <c r="N439" i="7"/>
  <c r="O508" i="7"/>
  <c r="N508" i="7"/>
  <c r="O317" i="7"/>
  <c r="N317" i="7"/>
  <c r="N408" i="7"/>
  <c r="O408" i="7"/>
  <c r="O407" i="7" s="1"/>
  <c r="M407" i="7"/>
  <c r="N212" i="7"/>
  <c r="O212" i="7"/>
  <c r="M211" i="7"/>
  <c r="M532" i="7"/>
  <c r="O533" i="7"/>
  <c r="O532" i="7" s="1"/>
  <c r="N533" i="7"/>
  <c r="O312" i="7"/>
  <c r="N312" i="7"/>
  <c r="O45" i="7"/>
  <c r="O44" i="7" s="1"/>
  <c r="N45" i="7"/>
  <c r="M44" i="7"/>
  <c r="N386" i="7"/>
  <c r="O386" i="7"/>
  <c r="M148" i="7"/>
  <c r="O149" i="7"/>
  <c r="O148" i="7" s="1"/>
  <c r="N149" i="7"/>
  <c r="N29" i="7"/>
  <c r="O29" i="7"/>
  <c r="O151" i="7"/>
  <c r="M150" i="7"/>
  <c r="N151" i="7"/>
  <c r="O455" i="7"/>
  <c r="N455" i="7"/>
  <c r="M453" i="7"/>
  <c r="O223" i="7"/>
  <c r="N223" i="7"/>
  <c r="O420" i="7"/>
  <c r="N420" i="7"/>
  <c r="O434" i="7"/>
  <c r="N434" i="7"/>
  <c r="O580" i="7"/>
  <c r="O579" i="7" s="1"/>
  <c r="N580" i="7"/>
  <c r="M579" i="7"/>
  <c r="O570" i="7"/>
  <c r="N570" i="7"/>
  <c r="O242" i="7"/>
  <c r="O241" i="7" s="1"/>
  <c r="N242" i="7"/>
  <c r="O513" i="7"/>
  <c r="O512" i="7" s="1"/>
  <c r="M512" i="7"/>
  <c r="N513" i="7"/>
  <c r="O332" i="7"/>
  <c r="N332" i="7"/>
  <c r="O478" i="7"/>
  <c r="N478" i="7"/>
  <c r="M33" i="7"/>
  <c r="N34" i="7"/>
  <c r="O34" i="7"/>
  <c r="O33" i="7" s="1"/>
  <c r="O231" i="7"/>
  <c r="N231" i="7"/>
  <c r="O460" i="7"/>
  <c r="O459" i="7" s="1"/>
  <c r="M459" i="7"/>
  <c r="N460" i="7"/>
  <c r="O297" i="7"/>
  <c r="N297" i="7"/>
  <c r="N527" i="7"/>
  <c r="O527" i="7"/>
  <c r="O215" i="7"/>
  <c r="N215" i="7"/>
  <c r="O446" i="7"/>
  <c r="N446" i="7"/>
  <c r="O220" i="7"/>
  <c r="N220" i="7"/>
  <c r="O448" i="7"/>
  <c r="O447" i="7" s="1"/>
  <c r="N448" i="7"/>
  <c r="M447" i="7"/>
  <c r="O329" i="7"/>
  <c r="N329" i="7"/>
  <c r="N66" i="7"/>
  <c r="O66" i="7"/>
  <c r="N465" i="7"/>
  <c r="O465" i="7"/>
  <c r="O497" i="7"/>
  <c r="O495" i="7" s="1"/>
  <c r="N497" i="7"/>
  <c r="M471" i="7"/>
  <c r="N472" i="7"/>
  <c r="O472" i="7"/>
  <c r="O471" i="7" s="1"/>
  <c r="O296" i="7"/>
  <c r="N296" i="7"/>
  <c r="N327" i="7"/>
  <c r="O327" i="7"/>
  <c r="O444" i="7"/>
  <c r="N444" i="7"/>
  <c r="O325" i="7"/>
  <c r="N325" i="7"/>
  <c r="N445" i="7"/>
  <c r="O445" i="7"/>
  <c r="N306" i="7"/>
  <c r="O306" i="7"/>
  <c r="O305" i="7" s="1"/>
  <c r="O152" i="7"/>
  <c r="N152" i="7"/>
  <c r="O311" i="7"/>
  <c r="N311" i="7"/>
  <c r="O19" i="7"/>
  <c r="N19" i="7"/>
  <c r="O393" i="7"/>
  <c r="N393" i="7"/>
  <c r="N352" i="7"/>
  <c r="M351" i="7"/>
  <c r="O352" i="7"/>
  <c r="O351" i="7" s="1"/>
  <c r="O55" i="7"/>
  <c r="N55" i="7"/>
  <c r="N295" i="7"/>
  <c r="O295" i="7"/>
  <c r="M142" i="7"/>
  <c r="N143" i="7"/>
  <c r="O143" i="7"/>
  <c r="O142" i="7" s="1"/>
  <c r="O213" i="7"/>
  <c r="N213" i="7"/>
  <c r="O394" i="7"/>
  <c r="N394" i="7"/>
  <c r="N529" i="7"/>
  <c r="O529" i="7"/>
  <c r="O555" i="7"/>
  <c r="N555" i="7"/>
  <c r="M259" i="7"/>
  <c r="N260" i="7"/>
  <c r="O260" i="7"/>
  <c r="O259" i="7" s="1"/>
  <c r="O233" i="7"/>
  <c r="O232" i="7" s="1"/>
  <c r="M232" i="7"/>
  <c r="N233" i="7"/>
  <c r="O347" i="7"/>
  <c r="N347" i="7"/>
  <c r="O284" i="7"/>
  <c r="N284" i="7"/>
  <c r="M362" i="7"/>
  <c r="O363" i="7"/>
  <c r="O362" i="7" s="1"/>
  <c r="N363" i="7"/>
  <c r="O43" i="7"/>
  <c r="O39" i="7" s="1"/>
  <c r="N43" i="7"/>
  <c r="N270" i="7"/>
  <c r="M269" i="7"/>
  <c r="O270" i="7"/>
  <c r="O269" i="7" s="1"/>
  <c r="O293" i="7"/>
  <c r="M292" i="7"/>
  <c r="N293" i="7"/>
  <c r="O536" i="7"/>
  <c r="N536" i="7"/>
  <c r="N185" i="7"/>
  <c r="M183" i="7"/>
  <c r="O185" i="7"/>
  <c r="P421" i="7"/>
  <c r="P437" i="7"/>
  <c r="P436" i="7" s="1"/>
  <c r="Q121" i="7"/>
  <c r="N154" i="7"/>
  <c r="P155" i="7"/>
  <c r="P560" i="7"/>
  <c r="P559" i="7" s="1"/>
  <c r="P25" i="7"/>
  <c r="P565" i="7"/>
  <c r="P23" i="7"/>
  <c r="P22" i="7" s="1"/>
  <c r="Q598" i="7"/>
  <c r="Q237" i="7"/>
  <c r="Q129" i="7"/>
  <c r="N128" i="7"/>
  <c r="Q361" i="7"/>
  <c r="Q388" i="7"/>
  <c r="N387" i="7"/>
  <c r="M210" i="7" l="1"/>
  <c r="P245" i="7"/>
  <c r="O484" i="7"/>
  <c r="M483" i="7"/>
  <c r="P235" i="7"/>
  <c r="P234" i="7" s="1"/>
  <c r="Q235" i="7"/>
  <c r="P268" i="7"/>
  <c r="P267" i="7" s="1"/>
  <c r="Q229" i="7"/>
  <c r="P371" i="7"/>
  <c r="Q280" i="7"/>
  <c r="P578" i="7"/>
  <c r="P577" i="7" s="1"/>
  <c r="N241" i="7"/>
  <c r="Q578" i="7"/>
  <c r="Q601" i="7"/>
  <c r="N597" i="7"/>
  <c r="N596" i="7" s="1"/>
  <c r="N595" i="7" s="1"/>
  <c r="P442" i="7"/>
  <c r="Q254" i="7"/>
  <c r="P543" i="7"/>
  <c r="P542" i="7" s="1"/>
  <c r="Q287" i="7"/>
  <c r="Q139" i="7"/>
  <c r="Q551" i="7"/>
  <c r="P258" i="7"/>
  <c r="P257" i="7" s="1"/>
  <c r="P254" i="7"/>
  <c r="P253" i="7" s="1"/>
  <c r="Q468" i="7"/>
  <c r="P468" i="7"/>
  <c r="P129" i="7"/>
  <c r="P128" i="7" s="1"/>
  <c r="P40" i="7"/>
  <c r="N104" i="7"/>
  <c r="P571" i="7"/>
  <c r="M368" i="7"/>
  <c r="P385" i="7"/>
  <c r="M302" i="7"/>
  <c r="P304" i="7"/>
  <c r="P303" i="7" s="1"/>
  <c r="O77" i="7"/>
  <c r="O76" i="7" s="1"/>
  <c r="N68" i="7"/>
  <c r="P49" i="7"/>
  <c r="P48" i="7" s="1"/>
  <c r="N535" i="7"/>
  <c r="P105" i="7"/>
  <c r="P104" i="7" s="1"/>
  <c r="O433" i="7"/>
  <c r="O426" i="7" s="1"/>
  <c r="O166" i="7"/>
  <c r="O165" i="7" s="1"/>
  <c r="O302" i="7"/>
  <c r="P274" i="7"/>
  <c r="P273" i="7" s="1"/>
  <c r="Q538" i="7"/>
  <c r="O597" i="7"/>
  <c r="O596" i="7" s="1"/>
  <c r="O595" i="7" s="1"/>
  <c r="Q603" i="7"/>
  <c r="P314" i="7"/>
  <c r="P239" i="7"/>
  <c r="M240" i="7"/>
  <c r="P603" i="7"/>
  <c r="P602" i="7" s="1"/>
  <c r="P174" i="7"/>
  <c r="P173" i="7" s="1"/>
  <c r="N236" i="7"/>
  <c r="Q349" i="7"/>
  <c r="M355" i="7"/>
  <c r="M188" i="7"/>
  <c r="P378" i="7"/>
  <c r="P377" i="7" s="1"/>
  <c r="O369" i="7"/>
  <c r="O368" i="7" s="1"/>
  <c r="P160" i="7"/>
  <c r="P159" i="7" s="1"/>
  <c r="P69" i="7"/>
  <c r="P68" i="7" s="1"/>
  <c r="N366" i="7"/>
  <c r="P172" i="7"/>
  <c r="P171" i="7" s="1"/>
  <c r="Q291" i="7"/>
  <c r="O145" i="7"/>
  <c r="Q222" i="7"/>
  <c r="N219" i="7"/>
  <c r="P81" i="7"/>
  <c r="P281" i="7"/>
  <c r="P42" i="7"/>
  <c r="N159" i="7"/>
  <c r="M165" i="7"/>
  <c r="Q266" i="7"/>
  <c r="N290" i="7"/>
  <c r="O176" i="7"/>
  <c r="N574" i="7"/>
  <c r="N77" i="7"/>
  <c r="P450" i="7"/>
  <c r="P449" i="7" s="1"/>
  <c r="P96" i="7"/>
  <c r="P95" i="7" s="1"/>
  <c r="Q96" i="7"/>
  <c r="P476" i="7"/>
  <c r="O154" i="7"/>
  <c r="O153" i="7" s="1"/>
  <c r="O453" i="7"/>
  <c r="O452" i="7" s="1"/>
  <c r="O451" i="7" s="1"/>
  <c r="P429" i="7"/>
  <c r="O189" i="7"/>
  <c r="O188" i="7" s="1"/>
  <c r="P323" i="7"/>
  <c r="P322" i="7" s="1"/>
  <c r="P521" i="7"/>
  <c r="P520" i="7" s="1"/>
  <c r="P154" i="7"/>
  <c r="O356" i="7"/>
  <c r="O355" i="7" s="1"/>
  <c r="P564" i="7"/>
  <c r="P563" i="7" s="1"/>
  <c r="M494" i="7"/>
  <c r="P184" i="7"/>
  <c r="P31" i="7"/>
  <c r="P59" i="7"/>
  <c r="P58" i="7" s="1"/>
  <c r="P357" i="7"/>
  <c r="M76" i="7"/>
  <c r="P480" i="7"/>
  <c r="P479" i="7" s="1"/>
  <c r="O345" i="7"/>
  <c r="O344" i="7" s="1"/>
  <c r="P575" i="7"/>
  <c r="M321" i="7"/>
  <c r="O183" i="7"/>
  <c r="N356" i="7"/>
  <c r="P71" i="7"/>
  <c r="P70" i="7" s="1"/>
  <c r="P340" i="7"/>
  <c r="P339" i="7" s="1"/>
  <c r="P338" i="7" s="1"/>
  <c r="P337" i="7" s="1"/>
  <c r="P336" i="7" s="1"/>
  <c r="P335" i="7" s="1"/>
  <c r="P477" i="7"/>
  <c r="P310" i="7"/>
  <c r="N271" i="7"/>
  <c r="P63" i="7"/>
  <c r="M473" i="7"/>
  <c r="N345" i="7"/>
  <c r="P367" i="7"/>
  <c r="P366" i="7" s="1"/>
  <c r="N449" i="7"/>
  <c r="Q450" i="7"/>
  <c r="P576" i="7"/>
  <c r="P600" i="7"/>
  <c r="P597" i="7" s="1"/>
  <c r="Q600" i="7"/>
  <c r="N208" i="7"/>
  <c r="P199" i="7"/>
  <c r="P198" i="7" s="1"/>
  <c r="Q482" i="7"/>
  <c r="P482" i="7"/>
  <c r="P481" i="7" s="1"/>
  <c r="N481" i="7"/>
  <c r="P359" i="7"/>
  <c r="Q359" i="7"/>
  <c r="O261" i="7"/>
  <c r="O252" i="7" s="1"/>
  <c r="O251" i="7" s="1"/>
  <c r="P262" i="7"/>
  <c r="P261" i="7" s="1"/>
  <c r="M226" i="7"/>
  <c r="M381" i="7"/>
  <c r="Q101" i="7"/>
  <c r="P594" i="7"/>
  <c r="P593" i="7" s="1"/>
  <c r="M50" i="7"/>
  <c r="N279" i="7"/>
  <c r="O494" i="7"/>
  <c r="P376" i="7"/>
  <c r="P375" i="7" s="1"/>
  <c r="Q376" i="7"/>
  <c r="M97" i="7"/>
  <c r="Q384" i="7"/>
  <c r="P384" i="7"/>
  <c r="O119" i="7"/>
  <c r="O118" i="7" s="1"/>
  <c r="O117" i="7" s="1"/>
  <c r="P166" i="7"/>
  <c r="Q498" i="7"/>
  <c r="P266" i="7"/>
  <c r="P265" i="7" s="1"/>
  <c r="Q80" i="7"/>
  <c r="P80" i="7"/>
  <c r="N591" i="7"/>
  <c r="N495" i="7"/>
  <c r="O219" i="7"/>
  <c r="O218" i="7" s="1"/>
  <c r="M200" i="7"/>
  <c r="P272" i="7"/>
  <c r="P271" i="7" s="1"/>
  <c r="P592" i="7"/>
  <c r="P591" i="7" s="1"/>
  <c r="Q552" i="7"/>
  <c r="Q167" i="7"/>
  <c r="O236" i="7"/>
  <c r="M548" i="7"/>
  <c r="P511" i="7"/>
  <c r="P510" i="7" s="1"/>
  <c r="P590" i="7"/>
  <c r="M504" i="7"/>
  <c r="Q92" i="7"/>
  <c r="O535" i="7"/>
  <c r="O534" i="7" s="1"/>
  <c r="M426" i="7"/>
  <c r="M415" i="7"/>
  <c r="N427" i="7"/>
  <c r="P94" i="7"/>
  <c r="P93" i="7" s="1"/>
  <c r="N93" i="7"/>
  <c r="P17" i="7"/>
  <c r="M134" i="7"/>
  <c r="M534" i="7"/>
  <c r="P214" i="7"/>
  <c r="N263" i="7"/>
  <c r="M175" i="7"/>
  <c r="O279" i="7"/>
  <c r="P264" i="7"/>
  <c r="P263" i="7" s="1"/>
  <c r="P209" i="7"/>
  <c r="P208" i="7" s="1"/>
  <c r="M586" i="7"/>
  <c r="P187" i="7"/>
  <c r="P186" i="7" s="1"/>
  <c r="P207" i="7"/>
  <c r="P206" i="7" s="1"/>
  <c r="O200" i="7"/>
  <c r="P431" i="7"/>
  <c r="P388" i="7"/>
  <c r="P387" i="7" s="1"/>
  <c r="P432" i="7"/>
  <c r="N530" i="7"/>
  <c r="N88" i="7"/>
  <c r="M278" i="7"/>
  <c r="O464" i="7"/>
  <c r="O463" i="7" s="1"/>
  <c r="M119" i="7"/>
  <c r="M118" i="7" s="1"/>
  <c r="M117" i="7" s="1"/>
  <c r="O409" i="7"/>
  <c r="M218" i="7"/>
  <c r="P333" i="7"/>
  <c r="Q531" i="7"/>
  <c r="N62" i="7"/>
  <c r="P100" i="7"/>
  <c r="O549" i="7"/>
  <c r="O548" i="7" s="1"/>
  <c r="N98" i="7"/>
  <c r="P122" i="7"/>
  <c r="P120" i="7" s="1"/>
  <c r="N120" i="7"/>
  <c r="M38" i="7"/>
  <c r="M87" i="7"/>
  <c r="P403" i="7"/>
  <c r="Q207" i="7"/>
  <c r="N206" i="7"/>
  <c r="P581" i="7"/>
  <c r="Q581" i="7"/>
  <c r="O98" i="7"/>
  <c r="O97" i="7" s="1"/>
  <c r="O86" i="7" s="1"/>
  <c r="P328" i="7"/>
  <c r="P300" i="7"/>
  <c r="Q300" i="7"/>
  <c r="N140" i="7"/>
  <c r="Q141" i="7"/>
  <c r="Q307" i="7"/>
  <c r="P307" i="7"/>
  <c r="N474" i="7"/>
  <c r="Q169" i="7"/>
  <c r="P488" i="7"/>
  <c r="P484" i="7" s="1"/>
  <c r="Q488" i="7"/>
  <c r="M463" i="7"/>
  <c r="P88" i="7"/>
  <c r="O38" i="7"/>
  <c r="M440" i="7"/>
  <c r="M566" i="7"/>
  <c r="O382" i="7"/>
  <c r="O381" i="7" s="1"/>
  <c r="Q85" i="7"/>
  <c r="N84" i="7"/>
  <c r="P85" i="7"/>
  <c r="P84" i="7" s="1"/>
  <c r="O483" i="7"/>
  <c r="Q396" i="7"/>
  <c r="N395" i="7"/>
  <c r="P396" i="7"/>
  <c r="P395" i="7" s="1"/>
  <c r="N166" i="7"/>
  <c r="N165" i="7" s="1"/>
  <c r="P256" i="7"/>
  <c r="P255" i="7" s="1"/>
  <c r="O309" i="7"/>
  <c r="O308" i="7" s="1"/>
  <c r="P16" i="7"/>
  <c r="M344" i="7"/>
  <c r="O227" i="7"/>
  <c r="O240" i="7"/>
  <c r="P131" i="7"/>
  <c r="P130" i="7" s="1"/>
  <c r="M61" i="7"/>
  <c r="Q131" i="7"/>
  <c r="Q383" i="7"/>
  <c r="P383" i="7"/>
  <c r="P430" i="7"/>
  <c r="Q430" i="7"/>
  <c r="P493" i="7"/>
  <c r="P492" i="7" s="1"/>
  <c r="Q493" i="7"/>
  <c r="N492" i="7"/>
  <c r="N483" i="7" s="1"/>
  <c r="O62" i="7"/>
  <c r="O61" i="7" s="1"/>
  <c r="M27" i="7"/>
  <c r="M13" i="7" s="1"/>
  <c r="M514" i="7"/>
  <c r="Q326" i="7"/>
  <c r="P326" i="7"/>
  <c r="P585" i="7"/>
  <c r="Q585" i="7"/>
  <c r="Q318" i="7"/>
  <c r="P318" i="7"/>
  <c r="P83" i="7"/>
  <c r="P82" i="7" s="1"/>
  <c r="N82" i="7"/>
  <c r="Q83" i="7"/>
  <c r="Q182" i="7"/>
  <c r="N181" i="7"/>
  <c r="P182" i="7"/>
  <c r="P181" i="7" s="1"/>
  <c r="O292" i="7"/>
  <c r="O15" i="7"/>
  <c r="O14" i="7" s="1"/>
  <c r="Q589" i="7"/>
  <c r="P589" i="7"/>
  <c r="Q238" i="7"/>
  <c r="P238" i="7"/>
  <c r="P507" i="7"/>
  <c r="Q507" i="7"/>
  <c r="N224" i="7"/>
  <c r="P225" i="7"/>
  <c r="P224" i="7" s="1"/>
  <c r="Q225" i="7"/>
  <c r="P202" i="7"/>
  <c r="P201" i="7" s="1"/>
  <c r="Q202" i="7"/>
  <c r="N201" i="7"/>
  <c r="P30" i="7"/>
  <c r="Q30" i="7"/>
  <c r="O582" i="7"/>
  <c r="P64" i="7"/>
  <c r="Q75" i="7"/>
  <c r="P75" i="7"/>
  <c r="P74" i="7" s="1"/>
  <c r="N74" i="7"/>
  <c r="Q402" i="7"/>
  <c r="P402" i="7"/>
  <c r="Q583" i="7"/>
  <c r="N582" i="7"/>
  <c r="P583" i="7"/>
  <c r="N369" i="7"/>
  <c r="N368" i="7" s="1"/>
  <c r="Q374" i="7"/>
  <c r="P374" i="7"/>
  <c r="P369" i="7" s="1"/>
  <c r="P66" i="7"/>
  <c r="N422" i="7"/>
  <c r="Q423" i="7"/>
  <c r="P423" i="7"/>
  <c r="P422" i="7" s="1"/>
  <c r="Q107" i="7"/>
  <c r="N106" i="7"/>
  <c r="P107" i="7"/>
  <c r="P106" i="7" s="1"/>
  <c r="Q412" i="7"/>
  <c r="P412" i="7"/>
  <c r="P409" i="7" s="1"/>
  <c r="Q32" i="7"/>
  <c r="P32" i="7"/>
  <c r="M524" i="7"/>
  <c r="Q283" i="7"/>
  <c r="P283" i="7"/>
  <c r="P299" i="7"/>
  <c r="Q299" i="7"/>
  <c r="Q584" i="7"/>
  <c r="P584" i="7"/>
  <c r="Q501" i="7"/>
  <c r="N500" i="7"/>
  <c r="P501" i="7"/>
  <c r="P500" i="7" s="1"/>
  <c r="M252" i="7"/>
  <c r="M251" i="7" s="1"/>
  <c r="Q358" i="7"/>
  <c r="P358" i="7"/>
  <c r="P249" i="7"/>
  <c r="P248" i="7" s="1"/>
  <c r="N248" i="7"/>
  <c r="Q249" i="7"/>
  <c r="Q466" i="7"/>
  <c r="P466" i="7"/>
  <c r="P557" i="7"/>
  <c r="P556" i="7" s="1"/>
  <c r="N556" i="7"/>
  <c r="Q557" i="7"/>
  <c r="Q36" i="7"/>
  <c r="N35" i="7"/>
  <c r="P36" i="7"/>
  <c r="P35" i="7" s="1"/>
  <c r="P138" i="7"/>
  <c r="Q138" i="7"/>
  <c r="N409" i="7"/>
  <c r="Q293" i="7"/>
  <c r="P293" i="7"/>
  <c r="N292" i="7"/>
  <c r="N362" i="7"/>
  <c r="P363" i="7"/>
  <c r="P362" i="7" s="1"/>
  <c r="Q363" i="7"/>
  <c r="Q529" i="7"/>
  <c r="P529" i="7"/>
  <c r="Q306" i="7"/>
  <c r="P306" i="7"/>
  <c r="N305" i="7"/>
  <c r="N302" i="7" s="1"/>
  <c r="O324" i="7"/>
  <c r="O321" i="7" s="1"/>
  <c r="O441" i="7"/>
  <c r="O440" i="7" s="1"/>
  <c r="P497" i="7"/>
  <c r="P495" i="7" s="1"/>
  <c r="Q497" i="7"/>
  <c r="P231" i="7"/>
  <c r="Q231" i="7"/>
  <c r="Q242" i="7"/>
  <c r="P242" i="7"/>
  <c r="P241" i="7" s="1"/>
  <c r="P240" i="7" s="1"/>
  <c r="N150" i="7"/>
  <c r="P151" i="7"/>
  <c r="Q151" i="7"/>
  <c r="Q29" i="7"/>
  <c r="N28" i="7"/>
  <c r="Q212" i="7"/>
  <c r="N211" i="7"/>
  <c r="N210" i="7" s="1"/>
  <c r="P212" i="7"/>
  <c r="Q317" i="7"/>
  <c r="P317" i="7"/>
  <c r="N438" i="7"/>
  <c r="P439" i="7"/>
  <c r="P438" i="7" s="1"/>
  <c r="Q439" i="7"/>
  <c r="M397" i="7"/>
  <c r="Q573" i="7"/>
  <c r="P573" i="7"/>
  <c r="P228" i="7"/>
  <c r="P227" i="7" s="1"/>
  <c r="Q228" i="7"/>
  <c r="P399" i="7"/>
  <c r="N398" i="7"/>
  <c r="Q399" i="7"/>
  <c r="Q164" i="7"/>
  <c r="N163" i="7"/>
  <c r="P164" i="7"/>
  <c r="P163" i="7" s="1"/>
  <c r="O390" i="7"/>
  <c r="O389" i="7" s="1"/>
  <c r="P315" i="7"/>
  <c r="Q315" i="7"/>
  <c r="P185" i="7"/>
  <c r="N183" i="7"/>
  <c r="Q185" i="7"/>
  <c r="Q270" i="7"/>
  <c r="N269" i="7"/>
  <c r="P270" i="7"/>
  <c r="P269" i="7" s="1"/>
  <c r="Q347" i="7"/>
  <c r="P347" i="7"/>
  <c r="P345" i="7" s="1"/>
  <c r="Q555" i="7"/>
  <c r="N549" i="7"/>
  <c r="P555" i="7"/>
  <c r="P549" i="7" s="1"/>
  <c r="P394" i="7"/>
  <c r="Q394" i="7"/>
  <c r="P295" i="7"/>
  <c r="Q295" i="7"/>
  <c r="N15" i="7"/>
  <c r="N14" i="7" s="1"/>
  <c r="P19" i="7"/>
  <c r="Q152" i="7"/>
  <c r="P152" i="7"/>
  <c r="P448" i="7"/>
  <c r="P447" i="7" s="1"/>
  <c r="Q448" i="7"/>
  <c r="N447" i="7"/>
  <c r="Q446" i="7"/>
  <c r="P446" i="7"/>
  <c r="Q460" i="7"/>
  <c r="P460" i="7"/>
  <c r="P459" i="7" s="1"/>
  <c r="N459" i="7"/>
  <c r="Q478" i="7"/>
  <c r="P478" i="7"/>
  <c r="P513" i="7"/>
  <c r="P512" i="7" s="1"/>
  <c r="Q513" i="7"/>
  <c r="N512" i="7"/>
  <c r="N579" i="7"/>
  <c r="P580" i="7"/>
  <c r="Q580" i="7"/>
  <c r="P420" i="7"/>
  <c r="Q420" i="7"/>
  <c r="M452" i="7"/>
  <c r="M451" i="7" s="1"/>
  <c r="P149" i="7"/>
  <c r="P148" i="7" s="1"/>
  <c r="Q149" i="7"/>
  <c r="N148" i="7"/>
  <c r="N382" i="7"/>
  <c r="N381" i="7" s="1"/>
  <c r="P386" i="7"/>
  <c r="Q386" i="7"/>
  <c r="Q312" i="7"/>
  <c r="P312" i="7"/>
  <c r="Q516" i="7"/>
  <c r="N515" i="7"/>
  <c r="Q519" i="7"/>
  <c r="P519" i="7"/>
  <c r="O51" i="7"/>
  <c r="O50" i="7" s="1"/>
  <c r="Q526" i="7"/>
  <c r="P526" i="7"/>
  <c r="N525" i="7"/>
  <c r="N227" i="7"/>
  <c r="P102" i="7"/>
  <c r="Q102" i="7"/>
  <c r="O474" i="7"/>
  <c r="O473" i="7" s="1"/>
  <c r="P177" i="7"/>
  <c r="P176" i="7" s="1"/>
  <c r="Q177" i="7"/>
  <c r="N176" i="7"/>
  <c r="Q470" i="7"/>
  <c r="N469" i="7"/>
  <c r="P470" i="7"/>
  <c r="P469" i="7" s="1"/>
  <c r="O398" i="7"/>
  <c r="P26" i="7"/>
  <c r="P24" i="7" s="1"/>
  <c r="Q26" i="7"/>
  <c r="P137" i="7"/>
  <c r="O135" i="7"/>
  <c r="O134" i="7" s="1"/>
  <c r="N567" i="7"/>
  <c r="P569" i="7"/>
  <c r="Q569" i="7"/>
  <c r="N189" i="7"/>
  <c r="N188" i="7" s="1"/>
  <c r="P191" i="7"/>
  <c r="P189" i="7" s="1"/>
  <c r="Q191" i="7"/>
  <c r="P588" i="7"/>
  <c r="O587" i="7"/>
  <c r="O586" i="7" s="1"/>
  <c r="Q536" i="7"/>
  <c r="P536" i="7"/>
  <c r="P535" i="7" s="1"/>
  <c r="P43" i="7"/>
  <c r="N39" i="7"/>
  <c r="P143" i="7"/>
  <c r="P142" i="7" s="1"/>
  <c r="Q143" i="7"/>
  <c r="N142" i="7"/>
  <c r="P55" i="7"/>
  <c r="P352" i="7"/>
  <c r="P351" i="7" s="1"/>
  <c r="N351" i="7"/>
  <c r="Q352" i="7"/>
  <c r="Q445" i="7"/>
  <c r="P445" i="7"/>
  <c r="Q327" i="7"/>
  <c r="P327" i="7"/>
  <c r="Q472" i="7"/>
  <c r="N471" i="7"/>
  <c r="P472" i="7"/>
  <c r="P471" i="7" s="1"/>
  <c r="P329" i="7"/>
  <c r="Q329" i="7"/>
  <c r="P527" i="7"/>
  <c r="Q527" i="7"/>
  <c r="P570" i="7"/>
  <c r="Q570" i="7"/>
  <c r="P455" i="7"/>
  <c r="P453" i="7" s="1"/>
  <c r="Q455" i="7"/>
  <c r="N453" i="7"/>
  <c r="O150" i="7"/>
  <c r="Q508" i="7"/>
  <c r="P508" i="7"/>
  <c r="N51" i="7"/>
  <c r="N50" i="7" s="1"/>
  <c r="P54" i="7"/>
  <c r="P406" i="7"/>
  <c r="P405" i="7" s="1"/>
  <c r="Q406" i="7"/>
  <c r="N405" i="7"/>
  <c r="Q126" i="7"/>
  <c r="N125" i="7"/>
  <c r="P126" i="7"/>
  <c r="P125" i="7" s="1"/>
  <c r="Q288" i="7"/>
  <c r="P288" i="7"/>
  <c r="O505" i="7"/>
  <c r="O504" i="7" s="1"/>
  <c r="P523" i="7"/>
  <c r="P522" i="7" s="1"/>
  <c r="Q523" i="7"/>
  <c r="N522" i="7"/>
  <c r="Q404" i="7"/>
  <c r="P404" i="7"/>
  <c r="Q137" i="7"/>
  <c r="N135" i="7"/>
  <c r="Q419" i="7"/>
  <c r="N416" i="7"/>
  <c r="P419" i="7"/>
  <c r="N161" i="7"/>
  <c r="P162" i="7"/>
  <c r="P161" i="7" s="1"/>
  <c r="Q162" i="7"/>
  <c r="O567" i="7"/>
  <c r="Q588" i="7"/>
  <c r="N587" i="7"/>
  <c r="P284" i="7"/>
  <c r="Q284" i="7"/>
  <c r="P233" i="7"/>
  <c r="P232" i="7" s="1"/>
  <c r="Q233" i="7"/>
  <c r="N232" i="7"/>
  <c r="N259" i="7"/>
  <c r="P260" i="7"/>
  <c r="P259" i="7" s="1"/>
  <c r="Q260" i="7"/>
  <c r="Q213" i="7"/>
  <c r="P213" i="7"/>
  <c r="P393" i="7"/>
  <c r="Q393" i="7"/>
  <c r="P311" i="7"/>
  <c r="N309" i="7"/>
  <c r="N308" i="7" s="1"/>
  <c r="Q311" i="7"/>
  <c r="N324" i="7"/>
  <c r="N321" i="7" s="1"/>
  <c r="P325" i="7"/>
  <c r="Q325" i="7"/>
  <c r="Q444" i="7"/>
  <c r="N441" i="7"/>
  <c r="P444" i="7"/>
  <c r="Q296" i="7"/>
  <c r="P296" i="7"/>
  <c r="Q465" i="7"/>
  <c r="N464" i="7"/>
  <c r="P465" i="7"/>
  <c r="Q220" i="7"/>
  <c r="P220" i="7"/>
  <c r="Q215" i="7"/>
  <c r="P215" i="7"/>
  <c r="Q297" i="7"/>
  <c r="P297" i="7"/>
  <c r="Q34" i="7"/>
  <c r="P34" i="7"/>
  <c r="P33" i="7" s="1"/>
  <c r="N33" i="7"/>
  <c r="Q332" i="7"/>
  <c r="P332" i="7"/>
  <c r="Q434" i="7"/>
  <c r="P434" i="7"/>
  <c r="P433" i="7" s="1"/>
  <c r="N433" i="7"/>
  <c r="P223" i="7"/>
  <c r="Q223" i="7"/>
  <c r="P29" i="7"/>
  <c r="O28" i="7"/>
  <c r="O27" i="7" s="1"/>
  <c r="M144" i="7"/>
  <c r="N44" i="7"/>
  <c r="Q45" i="7"/>
  <c r="P45" i="7"/>
  <c r="P44" i="7" s="1"/>
  <c r="N532" i="7"/>
  <c r="P533" i="7"/>
  <c r="P532" i="7" s="1"/>
  <c r="Q533" i="7"/>
  <c r="O211" i="7"/>
  <c r="O210" i="7" s="1"/>
  <c r="Q408" i="7"/>
  <c r="N407" i="7"/>
  <c r="P408" i="7"/>
  <c r="P407" i="7" s="1"/>
  <c r="P516" i="7"/>
  <c r="O515" i="7"/>
  <c r="O514" i="7" s="1"/>
  <c r="P354" i="7"/>
  <c r="P353" i="7" s="1"/>
  <c r="Q354" i="7"/>
  <c r="N353" i="7"/>
  <c r="Q572" i="7"/>
  <c r="P572" i="7"/>
  <c r="Q541" i="7"/>
  <c r="N540" i="7"/>
  <c r="P541" i="7"/>
  <c r="P540" i="7" s="1"/>
  <c r="O525" i="7"/>
  <c r="O524" i="7" s="1"/>
  <c r="Q518" i="7"/>
  <c r="P518" i="7"/>
  <c r="Q475" i="7"/>
  <c r="P475" i="7"/>
  <c r="P506" i="7"/>
  <c r="Q506" i="7"/>
  <c r="N505" i="7"/>
  <c r="N46" i="7"/>
  <c r="Q47" i="7"/>
  <c r="P47" i="7"/>
  <c r="P46" i="7" s="1"/>
  <c r="P391" i="7"/>
  <c r="Q391" i="7"/>
  <c r="N390" i="7"/>
  <c r="O416" i="7"/>
  <c r="O415" i="7" s="1"/>
  <c r="M153" i="7"/>
  <c r="Q528" i="7"/>
  <c r="P528" i="7"/>
  <c r="N240" i="7" l="1"/>
  <c r="N534" i="7"/>
  <c r="P77" i="7"/>
  <c r="P76" i="7" s="1"/>
  <c r="P596" i="7"/>
  <c r="P595" i="7" s="1"/>
  <c r="P236" i="7"/>
  <c r="P226" i="7" s="1"/>
  <c r="N218" i="7"/>
  <c r="P165" i="7"/>
  <c r="O144" i="7"/>
  <c r="O175" i="7"/>
  <c r="P183" i="7"/>
  <c r="P175" i="7" s="1"/>
  <c r="P39" i="7"/>
  <c r="P38" i="7" s="1"/>
  <c r="M277" i="7"/>
  <c r="M250" i="7" s="1"/>
  <c r="M60" i="7"/>
  <c r="N355" i="7"/>
  <c r="O37" i="7"/>
  <c r="N61" i="7"/>
  <c r="N119" i="7"/>
  <c r="N118" i="7" s="1"/>
  <c r="N117" i="7" s="1"/>
  <c r="P98" i="7"/>
  <c r="P97" i="7" s="1"/>
  <c r="P356" i="7"/>
  <c r="P355" i="7" s="1"/>
  <c r="O278" i="7"/>
  <c r="O277" i="7" s="1"/>
  <c r="O250" i="7" s="1"/>
  <c r="P87" i="7"/>
  <c r="N473" i="7"/>
  <c r="N586" i="7"/>
  <c r="P574" i="7"/>
  <c r="P188" i="7"/>
  <c r="N494" i="7"/>
  <c r="N200" i="7"/>
  <c r="P368" i="7"/>
  <c r="M547" i="7"/>
  <c r="M546" i="7" s="1"/>
  <c r="M545" i="7" s="1"/>
  <c r="M544" i="7" s="1"/>
  <c r="M86" i="7"/>
  <c r="N278" i="7"/>
  <c r="N277" i="7" s="1"/>
  <c r="M37" i="7"/>
  <c r="P427" i="7"/>
  <c r="P426" i="7" s="1"/>
  <c r="O226" i="7"/>
  <c r="N87" i="7"/>
  <c r="M414" i="7"/>
  <c r="M413" i="7" s="1"/>
  <c r="P579" i="7"/>
  <c r="N97" i="7"/>
  <c r="P200" i="7"/>
  <c r="O397" i="7"/>
  <c r="O343" i="7" s="1"/>
  <c r="O342" i="7" s="1"/>
  <c r="M462" i="7"/>
  <c r="M461" i="7" s="1"/>
  <c r="N76" i="7"/>
  <c r="O60" i="7"/>
  <c r="O414" i="7"/>
  <c r="O413" i="7" s="1"/>
  <c r="P119" i="7"/>
  <c r="P118" i="7" s="1"/>
  <c r="P117" i="7" s="1"/>
  <c r="P305" i="7"/>
  <c r="P302" i="7" s="1"/>
  <c r="P62" i="7"/>
  <c r="P61" i="7" s="1"/>
  <c r="O13" i="7"/>
  <c r="N415" i="7"/>
  <c r="P483" i="7"/>
  <c r="P441" i="7"/>
  <c r="P440" i="7" s="1"/>
  <c r="P309" i="7"/>
  <c r="P308" i="7" s="1"/>
  <c r="P15" i="7"/>
  <c r="P14" i="7" s="1"/>
  <c r="N548" i="7"/>
  <c r="O566" i="7"/>
  <c r="O547" i="7" s="1"/>
  <c r="O546" i="7" s="1"/>
  <c r="O545" i="7" s="1"/>
  <c r="O544" i="7" s="1"/>
  <c r="P494" i="7"/>
  <c r="N389" i="7"/>
  <c r="N440" i="7"/>
  <c r="N175" i="7"/>
  <c r="N144" i="7"/>
  <c r="P252" i="7"/>
  <c r="P251" i="7" s="1"/>
  <c r="P153" i="7"/>
  <c r="P452" i="7"/>
  <c r="P451" i="7" s="1"/>
  <c r="P587" i="7"/>
  <c r="P586" i="7" s="1"/>
  <c r="N504" i="7"/>
  <c r="P464" i="7"/>
  <c r="P463" i="7" s="1"/>
  <c r="N252" i="7"/>
  <c r="N251" i="7" s="1"/>
  <c r="P382" i="7"/>
  <c r="P381" i="7" s="1"/>
  <c r="P548" i="7"/>
  <c r="M343" i="7"/>
  <c r="M342" i="7" s="1"/>
  <c r="P28" i="7"/>
  <c r="P27" i="7" s="1"/>
  <c r="P416" i="7"/>
  <c r="P415" i="7" s="1"/>
  <c r="P474" i="7"/>
  <c r="P473" i="7" s="1"/>
  <c r="P390" i="7"/>
  <c r="P389" i="7" s="1"/>
  <c r="N566" i="7"/>
  <c r="N463" i="7"/>
  <c r="P279" i="7"/>
  <c r="N153" i="7"/>
  <c r="N134" i="7"/>
  <c r="P505" i="7"/>
  <c r="P504" i="7" s="1"/>
  <c r="N426" i="7"/>
  <c r="N452" i="7"/>
  <c r="N451" i="7" s="1"/>
  <c r="P135" i="7"/>
  <c r="P134" i="7" s="1"/>
  <c r="M133" i="7"/>
  <c r="M132" i="7" s="1"/>
  <c r="P582" i="7"/>
  <c r="N344" i="7"/>
  <c r="P51" i="7"/>
  <c r="P50" i="7" s="1"/>
  <c r="P515" i="7"/>
  <c r="P514" i="7" s="1"/>
  <c r="P324" i="7"/>
  <c r="P321" i="7" s="1"/>
  <c r="O462" i="7"/>
  <c r="O461" i="7" s="1"/>
  <c r="N38" i="7"/>
  <c r="N37" i="7" s="1"/>
  <c r="P525" i="7"/>
  <c r="P524" i="7" s="1"/>
  <c r="P150" i="7"/>
  <c r="P144" i="7" s="1"/>
  <c r="P219" i="7"/>
  <c r="P218" i="7" s="1"/>
  <c r="N514" i="7"/>
  <c r="N27" i="7"/>
  <c r="N13" i="7" s="1"/>
  <c r="P534" i="7"/>
  <c r="P344" i="7"/>
  <c r="P567" i="7"/>
  <c r="N226" i="7"/>
  <c r="N397" i="7"/>
  <c r="P211" i="7"/>
  <c r="P210" i="7" s="1"/>
  <c r="N524" i="7"/>
  <c r="P398" i="7"/>
  <c r="P397" i="7" s="1"/>
  <c r="P292" i="7"/>
  <c r="O133" i="7" l="1"/>
  <c r="O132" i="7" s="1"/>
  <c r="O116" i="7" s="1"/>
  <c r="N60" i="7"/>
  <c r="P86" i="7"/>
  <c r="M116" i="7"/>
  <c r="N547" i="7"/>
  <c r="N546" i="7" s="1"/>
  <c r="N545" i="7" s="1"/>
  <c r="N544" i="7" s="1"/>
  <c r="M12" i="7"/>
  <c r="M11" i="7" s="1"/>
  <c r="M10" i="7" s="1"/>
  <c r="M9" i="7" s="1"/>
  <c r="N86" i="7"/>
  <c r="M341" i="7"/>
  <c r="N250" i="7"/>
  <c r="O12" i="7"/>
  <c r="O11" i="7" s="1"/>
  <c r="O10" i="7" s="1"/>
  <c r="O9" i="7" s="1"/>
  <c r="P60" i="7"/>
  <c r="P13" i="7"/>
  <c r="P414" i="7"/>
  <c r="P413" i="7" s="1"/>
  <c r="O341" i="7"/>
  <c r="N343" i="7"/>
  <c r="N342" i="7" s="1"/>
  <c r="P278" i="7"/>
  <c r="P277" i="7" s="1"/>
  <c r="P250" i="7" s="1"/>
  <c r="N414" i="7"/>
  <c r="N413" i="7" s="1"/>
  <c r="P343" i="7"/>
  <c r="P342" i="7" s="1"/>
  <c r="N133" i="7"/>
  <c r="N132" i="7" s="1"/>
  <c r="P566" i="7"/>
  <c r="P547" i="7" s="1"/>
  <c r="P546" i="7" s="1"/>
  <c r="P545" i="7" s="1"/>
  <c r="P544" i="7" s="1"/>
  <c r="P133" i="7"/>
  <c r="P132" i="7" s="1"/>
  <c r="P37" i="7"/>
  <c r="P462" i="7"/>
  <c r="P461" i="7" s="1"/>
  <c r="N462" i="7"/>
  <c r="N461" i="7" s="1"/>
  <c r="N12" i="7" l="1"/>
  <c r="N11" i="7" s="1"/>
  <c r="N10" i="7" s="1"/>
  <c r="N9" i="7" s="1"/>
  <c r="M109" i="7"/>
  <c r="M108" i="7" s="1"/>
  <c r="M8" i="7" s="1"/>
  <c r="N116" i="7"/>
  <c r="P12" i="7"/>
  <c r="P11" i="7" s="1"/>
  <c r="P10" i="7" s="1"/>
  <c r="P9" i="7" s="1"/>
  <c r="O109" i="7"/>
  <c r="O108" i="7" s="1"/>
  <c r="O8" i="7" s="1"/>
  <c r="P116" i="7"/>
  <c r="N341" i="7"/>
  <c r="P341" i="7"/>
  <c r="N286" i="4"/>
  <c r="N67" i="4"/>
  <c r="N109" i="7" l="1"/>
  <c r="N108" i="7" s="1"/>
  <c r="N8" i="7" s="1"/>
  <c r="P109" i="7"/>
  <c r="P108" i="7" s="1"/>
  <c r="P8" i="7" s="1"/>
  <c r="W603" i="4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Y619" i="1"/>
  <c r="Y617" i="1"/>
  <c r="Y616" i="1"/>
  <c r="Y615" i="1"/>
  <c r="Y614" i="1"/>
  <c r="Y610" i="1"/>
  <c r="Y608" i="1"/>
  <c r="Y606" i="1"/>
  <c r="Y605" i="1"/>
  <c r="Y604" i="1"/>
  <c r="Y601" i="1"/>
  <c r="Y600" i="1"/>
  <c r="Y599" i="1"/>
  <c r="Y597" i="1"/>
  <c r="Y596" i="1"/>
  <c r="Y594" i="1"/>
  <c r="Y592" i="1"/>
  <c r="Y591" i="1"/>
  <c r="Y589" i="1"/>
  <c r="Y588" i="1"/>
  <c r="Y587" i="1"/>
  <c r="Y586" i="1"/>
  <c r="Y585" i="1"/>
  <c r="Y584" i="1"/>
  <c r="Y581" i="1"/>
  <c r="Y580" i="1"/>
  <c r="Y578" i="1"/>
  <c r="Y576" i="1"/>
  <c r="Y574" i="1"/>
  <c r="Y573" i="1"/>
  <c r="Y571" i="1"/>
  <c r="Y570" i="1"/>
  <c r="Y569" i="1"/>
  <c r="Y568" i="1"/>
  <c r="Y567" i="1"/>
  <c r="Y566" i="1"/>
  <c r="Y559" i="1"/>
  <c r="Y557" i="1"/>
  <c r="Y555" i="1"/>
  <c r="Y554" i="1"/>
  <c r="Y553" i="1"/>
  <c r="Y552" i="1"/>
  <c r="Y549" i="1"/>
  <c r="Y547" i="1"/>
  <c r="Y545" i="1"/>
  <c r="Y544" i="1"/>
  <c r="Y543" i="1"/>
  <c r="Y542" i="1"/>
  <c r="Y539" i="1"/>
  <c r="Y537" i="1"/>
  <c r="Y535" i="1"/>
  <c r="Y534" i="1"/>
  <c r="Y533" i="1"/>
  <c r="Y532" i="1"/>
  <c r="Y529" i="1"/>
  <c r="Y527" i="1"/>
  <c r="Y525" i="1"/>
  <c r="Y524" i="1"/>
  <c r="Y523" i="1"/>
  <c r="Y522" i="1"/>
  <c r="Y519" i="1"/>
  <c r="Y517" i="1"/>
  <c r="Y515" i="1"/>
  <c r="Y514" i="1"/>
  <c r="Y513" i="1"/>
  <c r="Y512" i="1"/>
  <c r="Y509" i="1"/>
  <c r="Y507" i="1"/>
  <c r="Y505" i="1"/>
  <c r="Y504" i="1"/>
  <c r="Y503" i="1"/>
  <c r="Y502" i="1"/>
  <c r="Y501" i="1"/>
  <c r="Y498" i="1"/>
  <c r="Y496" i="1"/>
  <c r="Y494" i="1"/>
  <c r="Y493" i="1"/>
  <c r="Y492" i="1"/>
  <c r="Y491" i="1"/>
  <c r="Y488" i="1"/>
  <c r="Y486" i="1"/>
  <c r="Y484" i="1"/>
  <c r="Y483" i="1"/>
  <c r="Y482" i="1"/>
  <c r="Y481" i="1"/>
  <c r="Y476" i="1"/>
  <c r="Y474" i="1"/>
  <c r="Y473" i="1"/>
  <c r="Y472" i="1"/>
  <c r="Y471" i="1"/>
  <c r="Y470" i="1"/>
  <c r="Y466" i="1"/>
  <c r="Y464" i="1"/>
  <c r="Y462" i="1"/>
  <c r="Y461" i="1"/>
  <c r="Y460" i="1"/>
  <c r="Y459" i="1"/>
  <c r="Y458" i="1"/>
  <c r="Y455" i="1"/>
  <c r="Y453" i="1"/>
  <c r="Y451" i="1"/>
  <c r="Y450" i="1"/>
  <c r="Y448" i="1"/>
  <c r="Y447" i="1"/>
  <c r="Y446" i="1"/>
  <c r="Y445" i="1"/>
  <c r="Y444" i="1"/>
  <c r="Y441" i="1"/>
  <c r="Y439" i="1"/>
  <c r="Y437" i="1"/>
  <c r="Y436" i="1"/>
  <c r="Y435" i="1"/>
  <c r="Y434" i="1"/>
  <c r="Y433" i="1"/>
  <c r="Y428" i="1"/>
  <c r="Y427" i="1"/>
  <c r="Y426" i="1"/>
  <c r="Y424" i="1"/>
  <c r="Y422" i="1"/>
  <c r="Y420" i="1"/>
  <c r="Y419" i="1"/>
  <c r="Y418" i="1"/>
  <c r="Y417" i="1"/>
  <c r="Y416" i="1"/>
  <c r="Y415" i="1"/>
  <c r="Y412" i="1"/>
  <c r="Y410" i="1"/>
  <c r="Y409" i="1"/>
  <c r="Y408" i="1"/>
  <c r="Y407" i="1"/>
  <c r="Y404" i="1"/>
  <c r="Y402" i="1"/>
  <c r="Y401" i="1"/>
  <c r="Y400" i="1"/>
  <c r="Y399" i="1"/>
  <c r="Y396" i="1"/>
  <c r="Y394" i="1"/>
  <c r="Y392" i="1"/>
  <c r="Y390" i="1"/>
  <c r="Y389" i="1"/>
  <c r="Y388" i="1"/>
  <c r="Y387" i="1"/>
  <c r="Y386" i="1"/>
  <c r="Y383" i="1"/>
  <c r="Y381" i="1"/>
  <c r="Y379" i="1"/>
  <c r="Y377" i="1"/>
  <c r="Y376" i="1"/>
  <c r="Y375" i="1"/>
  <c r="Y374" i="1"/>
  <c r="Y373" i="1"/>
  <c r="Y370" i="1"/>
  <c r="Y368" i="1"/>
  <c r="Y366" i="1"/>
  <c r="Y365" i="1"/>
  <c r="Y364" i="1"/>
  <c r="Y363" i="1"/>
  <c r="Y362" i="1"/>
  <c r="Y356" i="1"/>
  <c r="Y350" i="1"/>
  <c r="Y349" i="1"/>
  <c r="Y348" i="1"/>
  <c r="Y347" i="1"/>
  <c r="Y346" i="1"/>
  <c r="Y345" i="1"/>
  <c r="Y344" i="1"/>
  <c r="Y343" i="1"/>
  <c r="Y342" i="1"/>
  <c r="Y341" i="1"/>
  <c r="Y339" i="1"/>
  <c r="Y336" i="1"/>
  <c r="Y334" i="1"/>
  <c r="Y333" i="1"/>
  <c r="Y332" i="1"/>
  <c r="Y331" i="1"/>
  <c r="Y330" i="1"/>
  <c r="Y329" i="1"/>
  <c r="Y328" i="1"/>
  <c r="Y327" i="1"/>
  <c r="Y326" i="1"/>
  <c r="Y323" i="1"/>
  <c r="Y322" i="1"/>
  <c r="Y320" i="1"/>
  <c r="Y317" i="1"/>
  <c r="Y316" i="1"/>
  <c r="Y315" i="1"/>
  <c r="Y314" i="1"/>
  <c r="Y313" i="1"/>
  <c r="Y312" i="1"/>
  <c r="Y311" i="1"/>
  <c r="Y310" i="1"/>
  <c r="Y309" i="1"/>
  <c r="Y307" i="1"/>
  <c r="Y305" i="1"/>
  <c r="Y304" i="1"/>
  <c r="Y303" i="1"/>
  <c r="Y302" i="1"/>
  <c r="O302" i="1" s="1"/>
  <c r="Y301" i="1"/>
  <c r="Y300" i="1"/>
  <c r="Y299" i="1"/>
  <c r="Y298" i="1"/>
  <c r="Y297" i="1"/>
  <c r="Y296" i="1"/>
  <c r="Y292" i="1"/>
  <c r="Y290" i="1"/>
  <c r="Y288" i="1"/>
  <c r="Y286" i="1"/>
  <c r="Y284" i="1"/>
  <c r="Y282" i="1"/>
  <c r="Y280" i="1"/>
  <c r="Y278" i="1"/>
  <c r="Y276" i="1"/>
  <c r="Y274" i="1"/>
  <c r="Y272" i="1"/>
  <c r="Y270" i="1"/>
  <c r="Y250" i="1"/>
  <c r="Y248" i="1"/>
  <c r="Y246" i="1"/>
  <c r="Y245" i="1"/>
  <c r="Y244" i="1"/>
  <c r="Y243" i="1"/>
  <c r="Y240" i="1"/>
  <c r="Y239" i="1"/>
  <c r="Y238" i="1"/>
  <c r="Y236" i="1"/>
  <c r="Y234" i="1"/>
  <c r="Y232" i="1"/>
  <c r="Y231" i="1"/>
  <c r="Y230" i="1"/>
  <c r="Y229" i="1"/>
  <c r="Y226" i="1"/>
  <c r="Y224" i="1"/>
  <c r="Y223" i="1"/>
  <c r="Y222" i="1"/>
  <c r="Y221" i="1"/>
  <c r="Y218" i="1"/>
  <c r="Y216" i="1"/>
  <c r="Y215" i="1"/>
  <c r="Y214" i="1"/>
  <c r="Y213" i="1"/>
  <c r="Y210" i="1"/>
  <c r="Y207" i="1"/>
  <c r="Y205" i="1"/>
  <c r="Y204" i="1"/>
  <c r="Y203" i="1"/>
  <c r="Y202" i="1"/>
  <c r="Y199" i="1"/>
  <c r="Y197" i="1"/>
  <c r="Y195" i="1"/>
  <c r="Y193" i="1"/>
  <c r="Y192" i="1"/>
  <c r="Y191" i="1"/>
  <c r="Y190" i="1"/>
  <c r="Y187" i="1"/>
  <c r="Y185" i="1"/>
  <c r="Y184" i="1"/>
  <c r="Y182" i="1"/>
  <c r="Y180" i="1"/>
  <c r="Y179" i="1"/>
  <c r="Y178" i="1"/>
  <c r="Y177" i="1"/>
  <c r="Y174" i="1"/>
  <c r="Y172" i="1"/>
  <c r="Y170" i="1"/>
  <c r="Y169" i="1"/>
  <c r="Y168" i="1"/>
  <c r="Y167" i="1"/>
  <c r="Y164" i="1"/>
  <c r="Y162" i="1"/>
  <c r="Y160" i="1"/>
  <c r="Y158" i="1"/>
  <c r="Y157" i="1"/>
  <c r="Y156" i="1"/>
  <c r="Y155" i="1"/>
  <c r="Y152" i="1"/>
  <c r="Y151" i="1"/>
  <c r="Y149" i="1"/>
  <c r="Y147" i="1"/>
  <c r="Y146" i="1"/>
  <c r="Y143" i="1"/>
  <c r="Y141" i="1"/>
  <c r="Y139" i="1"/>
  <c r="Y138" i="1"/>
  <c r="Y137" i="1"/>
  <c r="Y136" i="1"/>
  <c r="Y131" i="1"/>
  <c r="Y129" i="1"/>
  <c r="Y127" i="1"/>
  <c r="Y126" i="1"/>
  <c r="Y124" i="1"/>
  <c r="Y123" i="1"/>
  <c r="Y122" i="1"/>
  <c r="Y121" i="1"/>
  <c r="Y115" i="1"/>
  <c r="Y107" i="1"/>
  <c r="Y105" i="1"/>
  <c r="Y103" i="1"/>
  <c r="Y102" i="1"/>
  <c r="Y101" i="1"/>
  <c r="Y100" i="1"/>
  <c r="Y99" i="1"/>
  <c r="Y96" i="1"/>
  <c r="Y94" i="1"/>
  <c r="Y92" i="1"/>
  <c r="Y91" i="1"/>
  <c r="Y90" i="1"/>
  <c r="Y89" i="1"/>
  <c r="Y85" i="1"/>
  <c r="Y83" i="1"/>
  <c r="Y81" i="1"/>
  <c r="Y80" i="1"/>
  <c r="Y79" i="1"/>
  <c r="Y78" i="1"/>
  <c r="Y75" i="1"/>
  <c r="Y73" i="1"/>
  <c r="Y71" i="1"/>
  <c r="Y69" i="1"/>
  <c r="Y67" i="1"/>
  <c r="O67" i="1" s="1"/>
  <c r="Y66" i="1"/>
  <c r="Y65" i="1"/>
  <c r="Y64" i="1"/>
  <c r="Y63" i="1"/>
  <c r="Y59" i="1"/>
  <c r="Y57" i="1"/>
  <c r="Y55" i="1"/>
  <c r="Y54" i="1"/>
  <c r="Y53" i="1"/>
  <c r="Y52" i="1"/>
  <c r="Y49" i="1"/>
  <c r="Y47" i="1"/>
  <c r="Y45" i="1"/>
  <c r="Y43" i="1"/>
  <c r="Y42" i="1"/>
  <c r="Y41" i="1"/>
  <c r="Y40" i="1"/>
  <c r="Y36" i="1"/>
  <c r="Y34" i="1"/>
  <c r="Y32" i="1"/>
  <c r="Y31" i="1"/>
  <c r="Y30" i="1"/>
  <c r="Y29" i="1"/>
  <c r="Y26" i="1"/>
  <c r="Y25" i="1"/>
  <c r="Y23" i="1"/>
  <c r="Y21" i="1"/>
  <c r="Y19" i="1"/>
  <c r="Y18" i="1"/>
  <c r="Y17" i="1"/>
  <c r="V619" i="1"/>
  <c r="V617" i="1"/>
  <c r="V616" i="1"/>
  <c r="V615" i="1"/>
  <c r="V614" i="1"/>
  <c r="V610" i="1"/>
  <c r="V608" i="1"/>
  <c r="V606" i="1"/>
  <c r="V605" i="1"/>
  <c r="V604" i="1"/>
  <c r="V601" i="1"/>
  <c r="V600" i="1"/>
  <c r="V599" i="1"/>
  <c r="V597" i="1"/>
  <c r="V596" i="1"/>
  <c r="V594" i="1"/>
  <c r="V592" i="1"/>
  <c r="V591" i="1"/>
  <c r="V589" i="1"/>
  <c r="V588" i="1"/>
  <c r="V587" i="1"/>
  <c r="V586" i="1"/>
  <c r="V585" i="1"/>
  <c r="V584" i="1"/>
  <c r="V581" i="1"/>
  <c r="V580" i="1"/>
  <c r="V578" i="1"/>
  <c r="V576" i="1"/>
  <c r="V574" i="1"/>
  <c r="V573" i="1"/>
  <c r="V571" i="1"/>
  <c r="V570" i="1"/>
  <c r="V569" i="1"/>
  <c r="V568" i="1"/>
  <c r="V567" i="1"/>
  <c r="V566" i="1"/>
  <c r="V559" i="1"/>
  <c r="V557" i="1"/>
  <c r="V555" i="1"/>
  <c r="V554" i="1"/>
  <c r="V553" i="1"/>
  <c r="V552" i="1"/>
  <c r="V549" i="1"/>
  <c r="V547" i="1"/>
  <c r="V545" i="1"/>
  <c r="V544" i="1"/>
  <c r="V543" i="1"/>
  <c r="V542" i="1"/>
  <c r="V539" i="1"/>
  <c r="V537" i="1"/>
  <c r="V535" i="1"/>
  <c r="V534" i="1"/>
  <c r="V533" i="1"/>
  <c r="V532" i="1"/>
  <c r="V529" i="1"/>
  <c r="V527" i="1"/>
  <c r="V525" i="1"/>
  <c r="V524" i="1"/>
  <c r="V523" i="1"/>
  <c r="V522" i="1"/>
  <c r="V519" i="1"/>
  <c r="V517" i="1"/>
  <c r="V515" i="1"/>
  <c r="V514" i="1"/>
  <c r="V513" i="1"/>
  <c r="V512" i="1"/>
  <c r="V509" i="1"/>
  <c r="V507" i="1"/>
  <c r="V505" i="1"/>
  <c r="V504" i="1"/>
  <c r="V503" i="1"/>
  <c r="V502" i="1"/>
  <c r="V501" i="1"/>
  <c r="V498" i="1"/>
  <c r="V496" i="1"/>
  <c r="V494" i="1"/>
  <c r="V493" i="1"/>
  <c r="V492" i="1"/>
  <c r="V491" i="1"/>
  <c r="V488" i="1"/>
  <c r="V486" i="1"/>
  <c r="V484" i="1"/>
  <c r="V483" i="1"/>
  <c r="V482" i="1"/>
  <c r="V481" i="1"/>
  <c r="V476" i="1"/>
  <c r="V474" i="1"/>
  <c r="V473" i="1"/>
  <c r="V472" i="1"/>
  <c r="V471" i="1"/>
  <c r="V470" i="1"/>
  <c r="V466" i="1"/>
  <c r="V464" i="1"/>
  <c r="V462" i="1"/>
  <c r="V461" i="1"/>
  <c r="V460" i="1"/>
  <c r="V459" i="1"/>
  <c r="V458" i="1"/>
  <c r="V455" i="1"/>
  <c r="V453" i="1"/>
  <c r="V451" i="1"/>
  <c r="V450" i="1"/>
  <c r="V448" i="1"/>
  <c r="V447" i="1"/>
  <c r="V446" i="1"/>
  <c r="V445" i="1"/>
  <c r="V444" i="1"/>
  <c r="V441" i="1"/>
  <c r="V439" i="1"/>
  <c r="V437" i="1"/>
  <c r="V436" i="1"/>
  <c r="V435" i="1"/>
  <c r="V434" i="1"/>
  <c r="V433" i="1"/>
  <c r="V428" i="1"/>
  <c r="V427" i="1"/>
  <c r="V426" i="1"/>
  <c r="V424" i="1"/>
  <c r="V422" i="1"/>
  <c r="V420" i="1"/>
  <c r="V419" i="1"/>
  <c r="V418" i="1"/>
  <c r="V417" i="1"/>
  <c r="V416" i="1"/>
  <c r="V415" i="1"/>
  <c r="V412" i="1"/>
  <c r="V410" i="1"/>
  <c r="V409" i="1"/>
  <c r="V408" i="1"/>
  <c r="V407" i="1"/>
  <c r="V404" i="1"/>
  <c r="V402" i="1"/>
  <c r="V401" i="1"/>
  <c r="V400" i="1"/>
  <c r="V399" i="1"/>
  <c r="V396" i="1"/>
  <c r="V394" i="1"/>
  <c r="V392" i="1"/>
  <c r="V390" i="1"/>
  <c r="V389" i="1"/>
  <c r="V388" i="1"/>
  <c r="V387" i="1"/>
  <c r="V386" i="1"/>
  <c r="V383" i="1"/>
  <c r="V381" i="1"/>
  <c r="V379" i="1"/>
  <c r="V377" i="1"/>
  <c r="V376" i="1"/>
  <c r="V375" i="1"/>
  <c r="V374" i="1"/>
  <c r="V373" i="1"/>
  <c r="V370" i="1"/>
  <c r="V368" i="1"/>
  <c r="V366" i="1"/>
  <c r="V365" i="1"/>
  <c r="V364" i="1"/>
  <c r="V363" i="1"/>
  <c r="V362" i="1"/>
  <c r="V356" i="1"/>
  <c r="V350" i="1"/>
  <c r="V349" i="1"/>
  <c r="V348" i="1"/>
  <c r="V347" i="1"/>
  <c r="V346" i="1"/>
  <c r="V345" i="1"/>
  <c r="V344" i="1"/>
  <c r="V343" i="1"/>
  <c r="V342" i="1"/>
  <c r="V341" i="1"/>
  <c r="V339" i="1"/>
  <c r="V336" i="1"/>
  <c r="V334" i="1"/>
  <c r="V333" i="1"/>
  <c r="V332" i="1"/>
  <c r="V331" i="1"/>
  <c r="V330" i="1"/>
  <c r="V329" i="1"/>
  <c r="V328" i="1"/>
  <c r="V327" i="1"/>
  <c r="V326" i="1"/>
  <c r="V323" i="1"/>
  <c r="V322" i="1"/>
  <c r="V320" i="1"/>
  <c r="V317" i="1"/>
  <c r="V316" i="1"/>
  <c r="V315" i="1"/>
  <c r="V314" i="1"/>
  <c r="V313" i="1"/>
  <c r="V312" i="1"/>
  <c r="V311" i="1"/>
  <c r="V310" i="1"/>
  <c r="V309" i="1"/>
  <c r="V307" i="1"/>
  <c r="V305" i="1"/>
  <c r="V304" i="1"/>
  <c r="V303" i="1"/>
  <c r="V302" i="1"/>
  <c r="V301" i="1"/>
  <c r="V300" i="1"/>
  <c r="V299" i="1"/>
  <c r="V298" i="1"/>
  <c r="V297" i="1"/>
  <c r="V296" i="1"/>
  <c r="V292" i="1"/>
  <c r="V290" i="1"/>
  <c r="V288" i="1"/>
  <c r="V286" i="1"/>
  <c r="V284" i="1"/>
  <c r="V282" i="1"/>
  <c r="V280" i="1"/>
  <c r="V278" i="1"/>
  <c r="V276" i="1"/>
  <c r="V274" i="1"/>
  <c r="V272" i="1"/>
  <c r="V270" i="1"/>
  <c r="V250" i="1"/>
  <c r="V248" i="1"/>
  <c r="V246" i="1"/>
  <c r="V245" i="1"/>
  <c r="V244" i="1"/>
  <c r="V243" i="1"/>
  <c r="V240" i="1"/>
  <c r="V239" i="1"/>
  <c r="V238" i="1"/>
  <c r="V236" i="1"/>
  <c r="V234" i="1"/>
  <c r="V232" i="1"/>
  <c r="V231" i="1"/>
  <c r="V230" i="1"/>
  <c r="V229" i="1"/>
  <c r="V226" i="1"/>
  <c r="V224" i="1"/>
  <c r="V223" i="1"/>
  <c r="V222" i="1"/>
  <c r="V221" i="1"/>
  <c r="V218" i="1"/>
  <c r="V216" i="1"/>
  <c r="V215" i="1"/>
  <c r="V214" i="1"/>
  <c r="V213" i="1"/>
  <c r="V210" i="1"/>
  <c r="V207" i="1"/>
  <c r="V205" i="1"/>
  <c r="V204" i="1"/>
  <c r="V203" i="1"/>
  <c r="V202" i="1"/>
  <c r="V199" i="1"/>
  <c r="V197" i="1"/>
  <c r="V195" i="1"/>
  <c r="V193" i="1"/>
  <c r="V192" i="1"/>
  <c r="V191" i="1"/>
  <c r="V190" i="1"/>
  <c r="V187" i="1"/>
  <c r="V185" i="1"/>
  <c r="V184" i="1"/>
  <c r="V182" i="1"/>
  <c r="V180" i="1"/>
  <c r="V179" i="1"/>
  <c r="V178" i="1"/>
  <c r="V177" i="1"/>
  <c r="V174" i="1"/>
  <c r="V172" i="1"/>
  <c r="V170" i="1"/>
  <c r="V169" i="1"/>
  <c r="V168" i="1"/>
  <c r="V167" i="1"/>
  <c r="V164" i="1"/>
  <c r="V162" i="1"/>
  <c r="V160" i="1"/>
  <c r="V158" i="1"/>
  <c r="V157" i="1"/>
  <c r="V156" i="1"/>
  <c r="V155" i="1"/>
  <c r="V152" i="1"/>
  <c r="V151" i="1"/>
  <c r="V149" i="1"/>
  <c r="V147" i="1"/>
  <c r="V146" i="1"/>
  <c r="V143" i="1"/>
  <c r="V141" i="1"/>
  <c r="V139" i="1"/>
  <c r="V138" i="1"/>
  <c r="V137" i="1"/>
  <c r="V136" i="1"/>
  <c r="V131" i="1"/>
  <c r="V129" i="1"/>
  <c r="V127" i="1"/>
  <c r="V126" i="1"/>
  <c r="V124" i="1"/>
  <c r="V123" i="1"/>
  <c r="V122" i="1"/>
  <c r="V121" i="1"/>
  <c r="V115" i="1"/>
  <c r="V107" i="1"/>
  <c r="V105" i="1"/>
  <c r="V103" i="1"/>
  <c r="V102" i="1"/>
  <c r="V101" i="1"/>
  <c r="V100" i="1"/>
  <c r="V99" i="1"/>
  <c r="V96" i="1"/>
  <c r="V94" i="1"/>
  <c r="V92" i="1"/>
  <c r="V91" i="1"/>
  <c r="V90" i="1"/>
  <c r="V89" i="1"/>
  <c r="V85" i="1"/>
  <c r="V83" i="1"/>
  <c r="V81" i="1"/>
  <c r="V80" i="1"/>
  <c r="V79" i="1"/>
  <c r="V78" i="1"/>
  <c r="V75" i="1"/>
  <c r="V73" i="1"/>
  <c r="V71" i="1"/>
  <c r="V69" i="1"/>
  <c r="V67" i="1"/>
  <c r="V66" i="1"/>
  <c r="V65" i="1"/>
  <c r="V64" i="1"/>
  <c r="V63" i="1"/>
  <c r="V59" i="1"/>
  <c r="V57" i="1"/>
  <c r="V55" i="1"/>
  <c r="V54" i="1"/>
  <c r="V53" i="1"/>
  <c r="V52" i="1"/>
  <c r="V49" i="1"/>
  <c r="V47" i="1"/>
  <c r="V45" i="1"/>
  <c r="V43" i="1"/>
  <c r="V42" i="1"/>
  <c r="V41" i="1"/>
  <c r="V40" i="1"/>
  <c r="V36" i="1"/>
  <c r="V34" i="1"/>
  <c r="V32" i="1"/>
  <c r="V31" i="1"/>
  <c r="V30" i="1"/>
  <c r="V29" i="1"/>
  <c r="V26" i="1"/>
  <c r="V25" i="1"/>
  <c r="V23" i="1"/>
  <c r="V21" i="1"/>
  <c r="V19" i="1"/>
  <c r="V18" i="1"/>
  <c r="V17" i="1"/>
  <c r="V16" i="1"/>
  <c r="Y16" i="1"/>
  <c r="E3" i="3"/>
  <c r="G3" i="3" s="1"/>
  <c r="B6" i="3"/>
  <c r="C5" i="3"/>
  <c r="B5" i="3"/>
  <c r="C4" i="3"/>
  <c r="B4" i="3"/>
  <c r="G154" i="4" l="1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G514" i="4" l="1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G343" i="4" l="1"/>
  <c r="G342" i="4" s="1"/>
  <c r="G341" i="4" s="1"/>
  <c r="G12" i="4"/>
  <c r="G11" i="4" s="1"/>
  <c r="G10" i="4" s="1"/>
  <c r="G9" i="4" s="1"/>
  <c r="G116" i="4"/>
  <c r="G109" i="4" l="1"/>
  <c r="G108" i="4" s="1"/>
  <c r="G8" i="4" s="1"/>
  <c r="M26" i="1" l="1"/>
  <c r="N26" i="1" s="1"/>
  <c r="M25" i="1"/>
  <c r="N25" i="1" l="1"/>
  <c r="N24" i="1" s="1"/>
  <c r="O25" i="1"/>
  <c r="O26" i="1"/>
  <c r="M24" i="1"/>
  <c r="M466" i="1"/>
  <c r="M455" i="1"/>
  <c r="M441" i="1"/>
  <c r="M412" i="1"/>
  <c r="M404" i="1"/>
  <c r="M396" i="1"/>
  <c r="M370" i="1"/>
  <c r="M131" i="1"/>
  <c r="L83" i="4" a="1"/>
  <c r="J604" i="1" a="1"/>
  <c r="J103" i="4" a="1"/>
  <c r="L300" i="4" a="1"/>
  <c r="J169" i="4" a="1"/>
  <c r="J215" i="1" a="1"/>
  <c r="L419" i="4" a="1"/>
  <c r="J55" i="4" a="1"/>
  <c r="J89" i="4" a="1"/>
  <c r="J180" i="4" a="1"/>
  <c r="J583" i="4" a="1"/>
  <c r="J235" i="4" a="1"/>
  <c r="J506" i="4" a="1"/>
  <c r="J448" i="4" a="1"/>
  <c r="J326" i="4" a="1"/>
  <c r="L254" i="4" a="1"/>
  <c r="J554" i="4" a="1"/>
  <c r="L18" i="4" a="1"/>
  <c r="J272" i="1" a="1"/>
  <c r="L131" i="4" a="1"/>
  <c r="J307" i="1" a="1"/>
  <c r="L373" i="4" a="1"/>
  <c r="J311" i="4" a="1"/>
  <c r="J107" i="4" a="1"/>
  <c r="J599" i="4" a="1"/>
  <c r="J234" i="1" a="1"/>
  <c r="J417" i="4" a="1"/>
  <c r="L190" i="4" a="1"/>
  <c r="J345" i="1" a="1"/>
  <c r="J314" i="1" a="1"/>
  <c r="J402" i="4" a="1"/>
  <c r="L592" i="4" a="1"/>
  <c r="J151" i="4" a="1"/>
  <c r="J359" i="4" a="1"/>
  <c r="J466" i="4" a="1"/>
  <c r="J320" i="4" a="1"/>
  <c r="J346" i="4" a="1"/>
  <c r="L304" i="4" a="1"/>
  <c r="L146" i="4" a="1"/>
  <c r="J532" i="1" a="1"/>
  <c r="J69" i="1" a="1"/>
  <c r="J283" i="4" a="1"/>
  <c r="L392" i="4" a="1"/>
  <c r="J601" i="4" a="1"/>
  <c r="L403" i="4" a="1"/>
  <c r="J272" i="4" a="1"/>
  <c r="L425" i="4" a="1"/>
  <c r="J34" i="1" a="1"/>
  <c r="J564" i="4" a="1"/>
  <c r="L172" i="4" a="1"/>
  <c r="J318" i="4" a="1"/>
  <c r="L65" i="4" a="1"/>
  <c r="J581" i="4" a="1"/>
  <c r="L103" i="4" a="1"/>
  <c r="J419" i="1" a="1"/>
  <c r="J126" i="1" a="1"/>
  <c r="L193" i="4" a="1"/>
  <c r="L270" i="4" a="1"/>
  <c r="J458" i="4" a="1"/>
  <c r="L585" i="4" a="1"/>
  <c r="L49" i="4" a="1"/>
  <c r="L177" i="4" a="1"/>
  <c r="L29" i="4" a="1"/>
  <c r="J491" i="4" a="1"/>
  <c r="L191" i="4" a="1"/>
  <c r="J589" i="4" a="1"/>
  <c r="J199" i="1" a="1"/>
  <c r="J143" i="4" a="1"/>
  <c r="J537" i="4" a="1"/>
  <c r="J49" i="4" a="1"/>
  <c r="J312" i="1" a="1"/>
  <c r="L383" i="4" a="1"/>
  <c r="J313" i="4" a="1"/>
  <c r="J274" i="4" a="1"/>
  <c r="J160" i="1" a="1"/>
  <c r="L420" i="4" a="1"/>
  <c r="J585" i="4" a="1"/>
  <c r="J392" i="1" a="1"/>
  <c r="L340" i="4" a="1"/>
  <c r="J492" i="1" a="1"/>
  <c r="J122" i="4" a="1"/>
  <c r="J291" i="4" a="1"/>
  <c r="J286" i="1" a="1"/>
  <c r="L168" i="4" a="1"/>
  <c r="J505" i="1" a="1"/>
  <c r="J574" i="1" a="1"/>
  <c r="L272" i="4" a="1"/>
  <c r="J383" i="4" a="1"/>
  <c r="J81" i="4" a="1"/>
  <c r="J256" i="4" a="1"/>
  <c r="L217" i="4" a="1"/>
  <c r="L417" i="4" a="1"/>
  <c r="L557" i="4" a="1"/>
  <c r="L568" i="4" a="1"/>
  <c r="J137" i="1" a="1"/>
  <c r="L167" i="4" a="1"/>
  <c r="J426" i="1" a="1"/>
  <c r="J222" i="1" a="1"/>
  <c r="J103" i="1" a="1"/>
  <c r="L331" i="4" a="1"/>
  <c r="L508" i="4" a="1"/>
  <c r="J528" i="4" a="1"/>
  <c r="L199" i="4" a="1"/>
  <c r="J572" i="4" a="1"/>
  <c r="J212" i="4" a="1"/>
  <c r="J83" i="1" a="1"/>
  <c r="J619" i="1" a="1"/>
  <c r="L497" i="4" a="1"/>
  <c r="L498" i="4" a="1"/>
  <c r="L32" i="4" a="1"/>
  <c r="J42" i="1" a="1"/>
  <c r="L358" i="4" a="1"/>
  <c r="L365" i="4" a="1"/>
  <c r="L489" i="4" a="1"/>
  <c r="L185" i="4" a="1"/>
  <c r="J315" i="1" a="1"/>
  <c r="J537" i="1" a="1"/>
  <c r="L287" i="4" a="1"/>
  <c r="L260" i="4" a="1"/>
  <c r="L314" i="4" a="1"/>
  <c r="J340" i="4" a="1"/>
  <c r="L121" i="4" a="1"/>
  <c r="J100" i="4" a="1"/>
  <c r="L169" i="4" a="1"/>
  <c r="J333" i="4" a="1"/>
  <c r="J203" i="1" a="1"/>
  <c r="L139" i="4" a="1"/>
  <c r="L247" i="4" a="1"/>
  <c r="J300" i="4" a="1"/>
  <c r="J348" i="4" a="1"/>
  <c r="J83" i="4" a="1"/>
  <c r="J472" i="4" a="1"/>
  <c r="L239" i="4" a="1"/>
  <c r="J578" i="4" a="1"/>
  <c r="J391" i="4" a="1"/>
  <c r="L245" i="4" a="1"/>
  <c r="L222" i="4" a="1"/>
  <c r="J483" i="1" a="1"/>
  <c r="L291" i="4" a="1"/>
  <c r="J401" i="4" a="1"/>
  <c r="L64" i="4" a="1"/>
  <c r="L124" i="4" a="1"/>
  <c r="L590" i="4" a="1"/>
  <c r="J507" i="1" a="1"/>
  <c r="J260" i="4" a="1"/>
  <c r="L91" i="4" a="1"/>
  <c r="L330" i="4" a="1"/>
  <c r="J184" i="4" a="1"/>
  <c r="J429" i="4" a="1"/>
  <c r="L521" i="4" a="1"/>
  <c r="J434" i="4" a="1"/>
  <c r="L370" i="4" a="1"/>
  <c r="J538" i="4" a="1"/>
  <c r="J136" i="4" a="1"/>
  <c r="L310" i="4" a="1"/>
  <c r="J245" i="1" a="1"/>
  <c r="J511" i="4" a="1"/>
  <c r="J184" i="1" a="1"/>
  <c r="J349" i="4" a="1"/>
  <c r="J185" i="1" a="1"/>
  <c r="L311" i="4" a="1"/>
  <c r="J278" i="1" a="1"/>
  <c r="J138" i="1" a="1"/>
  <c r="L491" i="4" a="1"/>
  <c r="J329" i="1" a="1"/>
  <c r="J16" i="4" a="1"/>
  <c r="J499" i="4" a="1"/>
  <c r="J518" i="4" a="1"/>
  <c r="J584" i="1" a="1"/>
  <c r="J303" i="1" a="1"/>
  <c r="J192" i="1" a="1"/>
  <c r="L374" i="4" a="1"/>
  <c r="J431" i="4" a="1"/>
  <c r="L215" i="4" a="1"/>
  <c r="J315" i="4" a="1"/>
  <c r="J465" i="4" a="1"/>
  <c r="J156" i="4" a="1"/>
  <c r="J223" i="4" a="1"/>
  <c r="L431" i="4" a="1"/>
  <c r="L478" i="4" a="1"/>
  <c r="L205" i="4" a="1"/>
  <c r="L435" i="4" a="1"/>
  <c r="J326" i="1" a="1"/>
  <c r="J18" i="4" a="1"/>
  <c r="J59" i="1" a="1"/>
  <c r="L96" i="4" a="1"/>
  <c r="J493" i="4" a="1"/>
  <c r="J21" i="4" a="1"/>
  <c r="J146" i="4" a="1"/>
  <c r="L52" i="4" a="1"/>
  <c r="L404" i="4" a="1"/>
  <c r="J374" i="4" a="1"/>
  <c r="L162" i="4" a="1"/>
  <c r="J34" i="4" a="1"/>
  <c r="J331" i="1" a="1"/>
  <c r="J372" i="4" a="1"/>
  <c r="J370" i="4" a="1"/>
  <c r="J542" i="1" a="1"/>
  <c r="J507" i="4" a="1"/>
  <c r="J294" i="4" a="1"/>
  <c r="J470" i="4" a="1"/>
  <c r="J244" i="1" a="1"/>
  <c r="J544" i="1" a="1"/>
  <c r="L268" i="4" a="1"/>
  <c r="J330" i="4" a="1"/>
  <c r="L437" i="4" a="1"/>
  <c r="J230" i="1" a="1"/>
  <c r="J164" i="4" a="1"/>
  <c r="J270" i="4" a="1"/>
  <c r="J371" i="4" a="1"/>
  <c r="L558" i="4" a="1"/>
  <c r="J350" i="1" a="1"/>
  <c r="J588" i="1" a="1"/>
  <c r="L570" i="4" a="1"/>
  <c r="J169" i="1" a="1"/>
  <c r="L256" i="4" a="1"/>
  <c r="J501" i="1" a="1"/>
  <c r="L423" i="4" a="1"/>
  <c r="J430" i="4" a="1"/>
  <c r="L147" i="4" a="1"/>
  <c r="J597" i="1" a="1"/>
  <c r="J493" i="1" a="1"/>
  <c r="J498" i="4" a="1"/>
  <c r="J221" i="4" a="1"/>
  <c r="J209" i="4" a="1"/>
  <c r="J91" i="4" a="1"/>
  <c r="J36" i="4" a="1"/>
  <c r="J329" i="4" a="1"/>
  <c r="L354" i="4" a="1"/>
  <c r="J80" i="4" a="1"/>
  <c r="L297" i="4" a="1"/>
  <c r="J585" i="1" a="1"/>
  <c r="J54" i="1" a="1"/>
  <c r="L182" i="4" a="1"/>
  <c r="L537" i="4" a="1"/>
  <c r="L460" i="4" a="1"/>
  <c r="J576" i="1" a="1"/>
  <c r="J301" i="4" a="1"/>
  <c r="L575" i="4" a="1"/>
  <c r="L571" i="4" a="1"/>
  <c r="J605" i="1" a="1"/>
  <c r="L316" i="4" a="1"/>
  <c r="J179" i="1" a="1"/>
  <c r="J276" i="1" a="1"/>
  <c r="L598" i="4" a="1"/>
  <c r="J416" i="1" a="1"/>
  <c r="L603" i="4" a="1"/>
  <c r="L371" i="4" a="1"/>
  <c r="J197" i="4" a="1"/>
  <c r="J92" i="4" a="1"/>
  <c r="J229" i="4" a="1"/>
  <c r="J174" i="4" a="1"/>
  <c r="J43" i="4" a="1"/>
  <c r="J380" i="4" a="1"/>
  <c r="J216" i="1" a="1"/>
  <c r="J383" i="1" a="1"/>
  <c r="L533" i="4" a="1"/>
  <c r="L280" i="4" a="1"/>
  <c r="J358" i="4" a="1"/>
  <c r="L229" i="4" a="1"/>
  <c r="J529" i="4" a="1"/>
  <c r="J296" i="1" a="1"/>
  <c r="L376" i="4" a="1"/>
  <c r="J565" i="4" a="1"/>
  <c r="J568" i="4" a="1"/>
  <c r="J482" i="1" a="1"/>
  <c r="L228" i="4" a="1"/>
  <c r="L299" i="4" a="1"/>
  <c r="J222" i="4" a="1"/>
  <c r="J601" i="1" a="1"/>
  <c r="L69" i="4" a="1"/>
  <c r="J306" i="4" a="1"/>
  <c r="J534" i="1" a="1"/>
  <c r="J399" i="4" a="1"/>
  <c r="J301" i="1" a="1"/>
  <c r="J131" i="4" a="1"/>
  <c r="J220" i="4" a="1"/>
  <c r="J313" i="1" a="1"/>
  <c r="J571" i="4" a="1"/>
  <c r="J425" i="4" a="1"/>
  <c r="J330" i="1" a="1"/>
  <c r="L333" i="4" a="1"/>
  <c r="L36" i="4" a="1"/>
  <c r="J16" i="1" a="1"/>
  <c r="J268" i="4" a="1"/>
  <c r="L55" i="4" a="1"/>
  <c r="L197" i="4" a="1"/>
  <c r="L421" i="4" a="1"/>
  <c r="J124" i="4" a="1"/>
  <c r="J411" i="4" a="1"/>
  <c r="L289" i="4" a="1"/>
  <c r="L294" i="4" a="1"/>
  <c r="J65" i="4" a="1"/>
  <c r="J311" i="1" a="1"/>
  <c r="J437" i="1" a="1"/>
  <c r="J410" i="4" a="1"/>
  <c r="J57" i="4" a="1"/>
  <c r="J182" i="4" a="1"/>
  <c r="J100" i="1" a="1"/>
  <c r="J115" i="1" a="1"/>
  <c r="L360" i="4" a="1"/>
  <c r="J215" i="4" a="1"/>
  <c r="L318" i="4" a="1"/>
  <c r="J19" i="1" a="1"/>
  <c r="L115" i="4" a="1"/>
  <c r="J406" i="4" a="1"/>
  <c r="J357" i="4" a="1"/>
  <c r="L276" i="4" a="1"/>
  <c r="L101" i="4" a="1"/>
  <c r="J521" i="4" a="1"/>
  <c r="L143" i="4" a="1"/>
  <c r="J284" i="4" a="1"/>
  <c r="L372" i="4" a="1"/>
  <c r="L213" i="4" a="1"/>
  <c r="L23" i="4" a="1"/>
  <c r="L306" i="4" a="1"/>
  <c r="L80" i="4" a="1"/>
  <c r="J323" i="1" a="1"/>
  <c r="L313" i="4" a="1"/>
  <c r="L107" i="4" a="1"/>
  <c r="L472" i="4" a="1"/>
  <c r="L42" i="4" a="1"/>
  <c r="L315" i="4" a="1"/>
  <c r="J439" i="4" a="1"/>
  <c r="J94" i="4" a="1"/>
  <c r="J18" i="1" a="1"/>
  <c r="J381" i="1" a="1"/>
  <c r="L54" i="4" a="1"/>
  <c r="J491" i="1" a="1"/>
  <c r="J365" i="4" a="1"/>
  <c r="L348" i="4" a="1"/>
  <c r="J266" i="4" a="1"/>
  <c r="L151" i="4" a="1"/>
  <c r="J232" i="1" a="1"/>
  <c r="L329" i="4" a="1"/>
  <c r="J282" i="4" a="1"/>
  <c r="L496" i="4" a="1"/>
  <c r="J569" i="1" a="1"/>
  <c r="L141" i="4" a="1"/>
  <c r="L81" i="4" a="1"/>
  <c r="J295" i="4" a="1"/>
  <c r="L402" i="4" a="1"/>
  <c r="L352" i="4" a="1"/>
  <c r="J32" i="4" a="1"/>
  <c r="L202" i="4" a="1"/>
  <c r="J229" i="1" a="1"/>
  <c r="J270" i="1" a="1"/>
  <c r="J555" i="4" a="1"/>
  <c r="J85" i="4" a="1"/>
  <c r="J589" i="1" a="1"/>
  <c r="J299" i="1" a="1"/>
  <c r="J526" i="4" a="1"/>
  <c r="L418" i="4" a="1"/>
  <c r="J105" i="4" a="1"/>
  <c r="J304" i="1" a="1"/>
  <c r="L554" i="4" a="1"/>
  <c r="L550" i="4" a="1"/>
  <c r="J190" i="4" a="1"/>
  <c r="J81" i="1" a="1"/>
  <c r="J562" i="4" a="1"/>
  <c r="J213" i="1" a="1"/>
  <c r="J182" i="1" a="1"/>
  <c r="L499" i="4" a="1"/>
  <c r="L594" i="4" a="1"/>
  <c r="J390" i="1" a="1"/>
  <c r="L184" i="4" a="1"/>
  <c r="J588" i="4" a="1"/>
  <c r="J139" i="4" a="1"/>
  <c r="J392" i="4" a="1"/>
  <c r="J193" i="4" a="1"/>
  <c r="L393" i="4" a="1"/>
  <c r="J149" i="4" a="1"/>
  <c r="L317" i="4" a="1"/>
  <c r="L396" i="4" a="1"/>
  <c r="L47" i="4" a="1"/>
  <c r="J482" i="4" a="1"/>
  <c r="J149" i="1" a="1"/>
  <c r="J193" i="1" a="1"/>
  <c r="J185" i="4" a="1"/>
  <c r="L284" i="4" a="1"/>
  <c r="L220" i="4" a="1"/>
  <c r="J384" i="4" a="1"/>
  <c r="L138" i="4" a="1"/>
  <c r="L529" i="4" a="1"/>
  <c r="L243" i="4" a="1"/>
  <c r="J276" i="4" a="1"/>
  <c r="J254" i="4" a="1"/>
  <c r="J360" i="4" a="1"/>
  <c r="J580" i="1" a="1"/>
  <c r="J332" i="1" a="1"/>
  <c r="J168" i="1" a="1"/>
  <c r="J328" i="4" a="1"/>
  <c r="L274" i="4" a="1"/>
  <c r="J361" i="4" a="1"/>
  <c r="J347" i="1" a="1"/>
  <c r="J288" i="4" a="1"/>
  <c r="J280" i="1" a="1"/>
  <c r="J80" i="1" a="1"/>
  <c r="L475" i="4" a="1"/>
  <c r="J177" i="1" a="1"/>
  <c r="L488" i="4" a="1"/>
  <c r="J325" i="4" a="1"/>
  <c r="J230" i="4" a="1"/>
  <c r="L412" i="4" a="1"/>
  <c r="L526" i="4" a="1"/>
  <c r="J214" i="1" a="1"/>
  <c r="J162" i="4" a="1"/>
  <c r="L480" i="4" a="1"/>
  <c r="L400" i="4" a="1"/>
  <c r="J187" i="1" a="1"/>
  <c r="J258" i="4" a="1"/>
  <c r="J550" i="4" a="1"/>
  <c r="J408" i="4" a="1"/>
  <c r="L298" i="4" a="1"/>
  <c r="L286" i="4" a="1"/>
  <c r="J497" i="4" a="1"/>
  <c r="J23" i="4" a="1"/>
  <c r="J503" i="1" a="1"/>
  <c r="L448" i="4" a="1"/>
  <c r="L493" i="4" a="1"/>
  <c r="L281" i="4" a="1"/>
  <c r="L233" i="4" a="1"/>
  <c r="J32" i="1" a="1"/>
  <c r="J31" i="1" a="1"/>
  <c r="J536" i="4" a="1"/>
  <c r="J341" i="1" a="1"/>
  <c r="J343" i="1" a="1"/>
  <c r="J533" i="1" a="1"/>
  <c r="J578" i="1" a="1"/>
  <c r="J535" i="1" a="1"/>
  <c r="J203" i="4" a="1"/>
  <c r="L446" i="4" a="1"/>
  <c r="L408" i="4" a="1"/>
  <c r="J49" i="1" a="1"/>
  <c r="J446" i="4" a="1"/>
  <c r="J342" i="1" a="1"/>
  <c r="J40" i="4" a="1"/>
  <c r="L434" i="4" a="1"/>
  <c r="J587" i="1" a="1"/>
  <c r="J464" i="1" a="1"/>
  <c r="J454" i="4" a="1"/>
  <c r="L509" i="4" a="1"/>
  <c r="J334" i="4" a="1"/>
  <c r="L443" i="4" a="1"/>
  <c r="L599" i="4" a="1"/>
  <c r="L99" i="4" a="1"/>
  <c r="J592" i="4" a="1"/>
  <c r="J427" i="1" a="1"/>
  <c r="J432" i="4" a="1"/>
  <c r="J247" i="4" a="1"/>
  <c r="L513" i="4" a="1"/>
  <c r="J350" i="4" a="1"/>
  <c r="J191" i="1" a="1"/>
  <c r="J155" i="4" a="1"/>
  <c r="J53" i="1" a="1"/>
  <c r="J41" i="4" a="1"/>
  <c r="J467" i="4" a="1"/>
  <c r="L26" i="4" a="1"/>
  <c r="J26" i="4" a="1"/>
  <c r="J157" i="4" a="1"/>
  <c r="J486" i="4" a="1"/>
  <c r="L527" i="4" a="1"/>
  <c r="J79" i="1" a="1"/>
  <c r="J285" i="4" a="1"/>
  <c r="J553" i="4" a="1"/>
  <c r="L543" i="4" a="1"/>
  <c r="J64" i="4" a="1"/>
  <c r="L578" i="4" a="1"/>
  <c r="J90" i="4" a="1"/>
  <c r="J316" i="4" a="1"/>
  <c r="J419" i="4" a="1"/>
  <c r="J444" i="4" a="1"/>
  <c r="J280" i="4" a="1"/>
  <c r="L359" i="4" a="1"/>
  <c r="J568" i="1" a="1"/>
  <c r="J42" i="4" a="1"/>
  <c r="L569" i="4" a="1"/>
  <c r="L223" i="4" a="1"/>
  <c r="J300" i="1" a="1"/>
  <c r="L467" i="4" a="1"/>
  <c r="J47" i="4" a="1"/>
  <c r="L158" i="4" a="1"/>
  <c r="J428" i="4" a="1"/>
  <c r="L584" i="4" a="1"/>
  <c r="J476" i="1" a="1"/>
  <c r="J309" i="1" a="1"/>
  <c r="J96" i="4" a="1"/>
  <c r="J600" i="1" a="1"/>
  <c r="J177" i="4" a="1"/>
  <c r="J417" i="1" a="1"/>
  <c r="J99" i="4" a="1"/>
  <c r="J305" i="1" a="1"/>
  <c r="L170" i="4" a="1"/>
  <c r="L78" i="4" a="1"/>
  <c r="J210" i="1" a="1"/>
  <c r="J327" i="4" a="1"/>
  <c r="J480" i="4" a="1"/>
  <c r="L266" i="4" a="1"/>
  <c r="J289" i="4" a="1"/>
  <c r="J331" i="4" a="1"/>
  <c r="L320" i="4" a="1"/>
  <c r="L212" i="4" a="1"/>
  <c r="J566" i="1" a="1"/>
  <c r="J445" i="4" a="1"/>
  <c r="L517" i="4" a="1"/>
  <c r="L30" i="4" a="1"/>
  <c r="J190" i="1" a="1"/>
  <c r="J531" i="4" a="1"/>
  <c r="L17" i="4" a="1"/>
  <c r="J312" i="4" a="1"/>
  <c r="L59" i="4" a="1"/>
  <c r="L75" i="4" a="1"/>
  <c r="J393" i="4" a="1"/>
  <c r="L214" i="4" a="1"/>
  <c r="L350" i="4" a="1"/>
  <c r="J242" i="4" a="1"/>
  <c r="J527" i="4" a="1"/>
  <c r="J580" i="4" a="1"/>
  <c r="J356" i="1" a="1"/>
  <c r="L541" i="4" a="1"/>
  <c r="J513" i="4" a="1"/>
  <c r="J596" i="1" a="1"/>
  <c r="J53" i="4" a="1"/>
  <c r="J288" i="1" a="1"/>
  <c r="J575" i="4" a="1"/>
  <c r="J281" i="4" a="1"/>
  <c r="L288" i="4" a="1"/>
  <c r="L399" i="4" a="1"/>
  <c r="L519" i="4" a="1"/>
  <c r="L127" i="4" a="1"/>
  <c r="J386" i="4" a="1"/>
  <c r="J178" i="1" a="1"/>
  <c r="J617" i="1" a="1"/>
  <c r="J78" i="1" a="1"/>
  <c r="J127" i="4" a="1"/>
  <c r="J598" i="4" a="1"/>
  <c r="L470" i="4" a="1"/>
  <c r="J339" i="1" a="1"/>
  <c r="J478" i="4" a="1"/>
  <c r="J25" i="4" a="1"/>
  <c r="L538" i="4" a="1"/>
  <c r="L31" i="4" a="1"/>
  <c r="J571" i="1" a="1"/>
  <c r="L221" i="4" a="1"/>
  <c r="J207" i="4" a="1"/>
  <c r="L25" i="4" a="1"/>
  <c r="J243" i="1" a="1"/>
  <c r="L378" i="4" a="1"/>
  <c r="J250" i="1" a="1"/>
  <c r="L307" i="4" a="1"/>
  <c r="L207" i="4" a="1"/>
  <c r="J123" i="4" a="1"/>
  <c r="J126" i="4" a="1"/>
  <c r="L203" i="4" a="1"/>
  <c r="J136" i="1" a="1"/>
  <c r="J488" i="1" a="1"/>
  <c r="J420" i="1" a="1"/>
  <c r="L283" i="4" a="1"/>
  <c r="J54" i="4" a="1"/>
  <c r="L237" i="4" a="1"/>
  <c r="J527" i="1" a="1"/>
  <c r="J79" i="4" a="1"/>
  <c r="L518" i="4" a="1"/>
  <c r="L361" i="4" a="1"/>
  <c r="J307" i="4" a="1"/>
  <c r="J560" i="4" a="1"/>
  <c r="J354" i="4" a="1"/>
  <c r="L531" i="4" a="1"/>
  <c r="J239" i="4" a="1"/>
  <c r="J298" i="4" a="1"/>
  <c r="J89" i="1" a="1"/>
  <c r="L67" i="4" a="1"/>
  <c r="J501" i="4" a="1"/>
  <c r="J199" i="4" a="1"/>
  <c r="L129" i="4" a="1"/>
  <c r="J552" i="4" a="1"/>
  <c r="L53" i="4" a="1"/>
  <c r="J489" i="4" a="1"/>
  <c r="J594" i="4" a="1"/>
  <c r="J487" i="4" a="1"/>
  <c r="J167" i="4" a="1"/>
  <c r="L180" i="4" a="1"/>
  <c r="J43" i="1" a="1"/>
  <c r="J558" i="4" a="1"/>
  <c r="J31" i="4" a="1"/>
  <c r="L445" i="4" a="1"/>
  <c r="J373" i="4" a="1"/>
  <c r="L34" i="4" a="1"/>
  <c r="J204" i="4" a="1"/>
  <c r="J451" i="1" a="1"/>
  <c r="J195" i="1" a="1"/>
  <c r="J73" i="1" a="1"/>
  <c r="J67" i="4" a="1"/>
  <c r="L476" i="4" a="1"/>
  <c r="L89" i="4" a="1"/>
  <c r="L204" i="4" a="1"/>
  <c r="J581" i="1" a="1"/>
  <c r="L105" i="4" a="1"/>
  <c r="J378" i="4" a="1"/>
  <c r="J363" i="4" a="1"/>
  <c r="L347" i="4" a="1"/>
  <c r="L282" i="4" a="1"/>
  <c r="L323" i="4" a="1"/>
  <c r="J192" i="4" a="1"/>
  <c r="J412" i="4" a="1"/>
  <c r="J346" i="1" a="1"/>
  <c r="J207" i="1" a="1"/>
  <c r="L380" i="4" a="1"/>
  <c r="J553" i="1" a="1"/>
  <c r="J570" i="1" a="1"/>
  <c r="L258" i="4" a="1"/>
  <c r="J243" i="4" a="1"/>
  <c r="J99" i="1" a="1"/>
  <c r="L312" i="4" a="1"/>
  <c r="J45" i="4" a="1"/>
  <c r="L511" i="4" a="1"/>
  <c r="J239" i="1" a="1"/>
  <c r="J468" i="4" a="1"/>
  <c r="L523" i="4" a="1"/>
  <c r="L16" i="4" a="1"/>
  <c r="J75" i="1" a="1"/>
  <c r="L444" i="4" a="1"/>
  <c r="J509" i="4" a="1"/>
  <c r="L562" i="4" a="1"/>
  <c r="J63" i="1" a="1"/>
  <c r="J237" i="4" a="1"/>
  <c r="L516" i="4" a="1"/>
  <c r="L430" i="4" a="1"/>
  <c r="J590" i="4" a="1"/>
  <c r="J443" i="4" a="1"/>
  <c r="J127" i="1" a="1"/>
  <c r="L327" i="4" a="1"/>
  <c r="L401" i="4" a="1"/>
  <c r="J488" i="4" a="1"/>
  <c r="L174" i="4" a="1"/>
  <c r="J287" i="4" a="1"/>
  <c r="J439" i="1" a="1"/>
  <c r="L43" i="4" a="1"/>
  <c r="J591" i="1" a="1"/>
  <c r="J404" i="4" a="1"/>
  <c r="J52" i="1" a="1"/>
  <c r="L296" i="4" a="1"/>
  <c r="L539" i="4" a="1"/>
  <c r="J66" i="4" a="1"/>
  <c r="J423" i="4" a="1"/>
  <c r="J141" i="4" a="1"/>
  <c r="J317" i="1" a="1"/>
  <c r="J221" i="1" a="1"/>
  <c r="L334" i="4" a="1"/>
  <c r="J424" i="1" a="1"/>
  <c r="L293" i="4" a="1"/>
  <c r="L411" i="4" a="1"/>
  <c r="J503" i="4" a="1"/>
  <c r="J610" i="1" a="1"/>
  <c r="J508" i="4" a="1"/>
  <c r="L468" i="4" a="1"/>
  <c r="J420" i="4" a="1"/>
  <c r="L507" i="4" a="1"/>
  <c r="L57" i="4" a="1"/>
  <c r="J608" i="1" a="1"/>
  <c r="J599" i="1" a="1"/>
  <c r="L439" i="4" a="1"/>
  <c r="L187" i="4" a="1"/>
  <c r="J349" i="1" a="1"/>
  <c r="L600" i="4" a="1"/>
  <c r="L442" i="4" a="1"/>
  <c r="L238" i="4" a="1"/>
  <c r="J533" i="4" a="1"/>
  <c r="L357" i="4" a="1"/>
  <c r="L487" i="4" a="1"/>
  <c r="L588" i="4" a="1"/>
  <c r="L149" i="4" a="1"/>
  <c r="J555" i="1" a="1"/>
  <c r="L249" i="4" a="1"/>
  <c r="L589" i="4" a="1"/>
  <c r="J286" i="4" a="1"/>
  <c r="J616" i="1" a="1"/>
  <c r="J403" i="4" a="1"/>
  <c r="J543" i="4" a="1"/>
  <c r="L230" i="4" a="1"/>
  <c r="L553" i="4" a="1"/>
  <c r="J205" i="1" a="1"/>
  <c r="J102" i="4" a="1"/>
  <c r="L94" i="4" a="1"/>
  <c r="J191" i="4" a="1"/>
  <c r="J17" i="4" a="1"/>
  <c r="L123" i="4" a="1"/>
  <c r="L328" i="4" a="1"/>
  <c r="J262" i="4" a="1"/>
  <c r="L410" i="4" a="1"/>
  <c r="J143" i="1" a="1"/>
  <c r="L160" i="4" a="1"/>
  <c r="J224" i="1" a="1"/>
  <c r="L301" i="4" a="1"/>
  <c r="J606" i="1" a="1"/>
  <c r="L45" i="4" a="1"/>
  <c r="J284" i="1" a="1"/>
  <c r="L346" i="4" a="1"/>
  <c r="J614" i="1" a="1"/>
  <c r="L477" i="4" a="1"/>
  <c r="L349" i="4" a="1"/>
  <c r="J290" i="1" a="1"/>
  <c r="L573" i="4" a="1"/>
  <c r="J450" i="4" a="1"/>
  <c r="L576" i="4" a="1"/>
  <c r="J600" i="4" a="1"/>
  <c r="J101" i="1" a="1"/>
  <c r="J376" i="4" a="1"/>
  <c r="L325" i="4" a="1"/>
  <c r="L384" i="4" a="1"/>
  <c r="J522" i="1" a="1"/>
  <c r="J502" i="1" a="1"/>
  <c r="J59" i="4" a="1"/>
  <c r="L363" i="4" a="1"/>
  <c r="L157" i="4" a="1"/>
  <c r="L580" i="4" a="1"/>
  <c r="J129" i="4" a="1"/>
  <c r="L178" i="4" a="1"/>
  <c r="L428" i="4" a="1"/>
  <c r="J554" i="1" a="1"/>
  <c r="J138" i="4" a="1"/>
  <c r="J96" i="1" a="1"/>
  <c r="J233" i="4" a="1"/>
  <c r="J421" i="4" a="1"/>
  <c r="J293" i="4" a="1"/>
  <c r="J551" i="4" a="1"/>
  <c r="J231" i="1" a="1"/>
  <c r="J238" i="4" a="1"/>
  <c r="L406" i="4" a="1"/>
  <c r="J167" i="1" a="1"/>
  <c r="J205" i="4" a="1"/>
  <c r="J396" i="4" a="1"/>
  <c r="L326" i="4" a="1"/>
  <c r="L40" i="4" a="1"/>
  <c r="J310" i="1" a="1"/>
  <c r="J137" i="4" a="1"/>
  <c r="J30" i="4" a="1"/>
  <c r="J450" i="1" a="1"/>
  <c r="L262" i="4" a="1"/>
  <c r="L126" i="4" a="1"/>
  <c r="J297" i="1" a="1"/>
  <c r="J539" i="1" a="1"/>
  <c r="J73" i="4" a="1"/>
  <c r="L136" i="4" a="1"/>
  <c r="L66" i="4" a="1"/>
  <c r="L551" i="4" a="1"/>
  <c r="J274" i="1" a="1"/>
  <c r="J455" i="4" a="1"/>
  <c r="L92" i="4" a="1"/>
  <c r="J226" i="1" a="1"/>
  <c r="J437" i="4" a="1"/>
  <c r="J332" i="4" a="1"/>
  <c r="J160" i="4" a="1"/>
  <c r="J282" i="1" a="1"/>
  <c r="J320" i="1" a="1"/>
  <c r="J348" i="1" a="1"/>
  <c r="J352" i="4" a="1"/>
  <c r="L164" i="4" a="1"/>
  <c r="L244" i="4" a="1"/>
  <c r="L235" i="4" a="1"/>
  <c r="J394" i="4" a="1"/>
  <c r="J102" i="1" a="1"/>
  <c r="J30" i="1" a="1"/>
  <c r="J379" i="1" a="1"/>
  <c r="L21" i="4" a="1"/>
  <c r="J418" i="1" a="1"/>
  <c r="J336" i="1" a="1"/>
  <c r="L152" i="4" a="1"/>
  <c r="L482" i="4" a="1"/>
  <c r="J121" i="4" a="1"/>
  <c r="J323" i="4" a="1"/>
  <c r="J456" i="4" a="1"/>
  <c r="L555" i="4" a="1"/>
  <c r="J17" i="1" a="1"/>
  <c r="L458" i="4" a="1"/>
  <c r="L583" i="4" a="1"/>
  <c r="J460" i="4" a="1"/>
  <c r="L391" i="4" a="1"/>
  <c r="J549" i="1" a="1"/>
  <c r="J228" i="4" a="1"/>
  <c r="L195" i="4" a="1"/>
  <c r="J223" i="1" a="1"/>
  <c r="J23" i="1" a="1"/>
  <c r="L465" i="4" a="1"/>
  <c r="L386" i="4" a="1"/>
  <c r="J504" i="1" a="1"/>
  <c r="J264" i="4" a="1"/>
  <c r="J29" i="4" a="1"/>
  <c r="L100" i="4" a="1"/>
  <c r="L122" i="4" a="1"/>
  <c r="L501" i="4" a="1"/>
  <c r="J168" i="4" a="1"/>
  <c r="L486" i="4" a="1"/>
  <c r="J158" i="4" a="1"/>
  <c r="L41" i="4" a="1"/>
  <c r="J418" i="4" a="1"/>
  <c r="L560" i="4" a="1"/>
  <c r="J187" i="4" a="1"/>
  <c r="J494" i="1" a="1"/>
  <c r="L581" i="4" a="1"/>
  <c r="J41" i="1" a="1"/>
  <c r="J400" i="4" a="1"/>
  <c r="J475" i="4" a="1"/>
  <c r="L209" i="4" a="1"/>
  <c r="L295" i="4" a="1"/>
  <c r="J327" i="1" a="1"/>
  <c r="J388" i="4" a="1"/>
  <c r="L90" i="4" a="1"/>
  <c r="L367" i="4" a="1"/>
  <c r="L102" i="4" a="1"/>
  <c r="L394" i="4" a="1"/>
  <c r="L429" i="4" a="1"/>
  <c r="J249" i="4" a="1"/>
  <c r="J516" i="4" a="1"/>
  <c r="J567" i="1" a="1"/>
  <c r="J101" i="4" a="1"/>
  <c r="J573" i="4" a="1"/>
  <c r="J195" i="4" a="1"/>
  <c r="L536" i="4" a="1"/>
  <c r="J476" i="4" a="1"/>
  <c r="J69" i="4" a="1"/>
  <c r="J178" i="4" a="1"/>
  <c r="L503" i="4" a="1"/>
  <c r="J509" i="1" a="1"/>
  <c r="J322" i="1" a="1"/>
  <c r="J344" i="1" a="1"/>
  <c r="J428" i="1" a="1"/>
  <c r="J569" i="4" a="1"/>
  <c r="J299" i="4" a="1"/>
  <c r="J179" i="4" a="1"/>
  <c r="J78" i="4" a="1"/>
  <c r="J147" i="4" a="1"/>
  <c r="J517" i="4" a="1"/>
  <c r="L565" i="4" a="1"/>
  <c r="J415" i="1" a="1"/>
  <c r="J55" i="1" a="1"/>
  <c r="J52" i="4" a="1"/>
  <c r="J539" i="4" a="1"/>
  <c r="L457" i="4" a="1"/>
  <c r="J85" i="1" a="1"/>
  <c r="J296" i="4" a="1"/>
  <c r="J63" i="4" a="1"/>
  <c r="J115" i="4" a="1"/>
  <c r="L528" i="4" a="1"/>
  <c r="L179" i="4" a="1"/>
  <c r="J603" i="4" a="1"/>
  <c r="J204" i="1" a="1"/>
  <c r="J586" i="1" a="1"/>
  <c r="L242" i="4" a="1"/>
  <c r="L156" i="4" a="1"/>
  <c r="L285" i="4" a="1"/>
  <c r="L564" i="4" a="1"/>
  <c r="L506" i="4" a="1"/>
  <c r="L332" i="4" a="1"/>
  <c r="L432" i="4" a="1"/>
  <c r="J498" i="1" a="1"/>
  <c r="J328" i="1" a="1"/>
  <c r="J316" i="1" a="1"/>
  <c r="J543" i="1" a="1"/>
  <c r="J298" i="1" a="1"/>
  <c r="J615" i="1" a="1"/>
  <c r="L385" i="4" a="1"/>
  <c r="J592" i="1" a="1"/>
  <c r="L455" i="4" a="1"/>
  <c r="J170" i="4" a="1"/>
  <c r="J496" i="4" a="1"/>
  <c r="J245" i="4" a="1"/>
  <c r="L192" i="4" a="1"/>
  <c r="J217" i="4" a="1"/>
  <c r="L388" i="4" a="1"/>
  <c r="L85" i="4" a="1"/>
  <c r="L155" i="4" a="1"/>
  <c r="J238" i="1" a="1"/>
  <c r="J240" i="1" a="1"/>
  <c r="L19" i="4" a="1"/>
  <c r="L71" i="4" a="1"/>
  <c r="J19" i="4" a="1"/>
  <c r="J317" i="4" a="1"/>
  <c r="L572" i="4" a="1"/>
  <c r="J576" i="4" a="1"/>
  <c r="J334" i="1" a="1"/>
  <c r="J557" i="4" a="1"/>
  <c r="J457" i="4" a="1"/>
  <c r="J107" i="1" a="1"/>
  <c r="J314" i="4" a="1"/>
  <c r="J373" i="1" a="1"/>
  <c r="J174" i="1" a="1"/>
  <c r="J519" i="4" a="1"/>
  <c r="J584" i="4" a="1"/>
  <c r="J385" i="4" a="1"/>
  <c r="J552" i="1" a="1"/>
  <c r="L137" i="4" a="1"/>
  <c r="J570" i="4" a="1"/>
  <c r="J523" i="4" a="1"/>
  <c r="J310" i="4" a="1"/>
  <c r="J213" i="4" a="1"/>
  <c r="J75" i="4" a="1"/>
  <c r="J304" i="4" a="1"/>
  <c r="J485" i="4" a="1"/>
  <c r="J246" i="1" a="1"/>
  <c r="L456" i="4" a="1"/>
  <c r="J541" i="4" a="1"/>
  <c r="L450" i="4" a="1"/>
  <c r="L79" i="4" a="1"/>
  <c r="J292" i="1" a="1"/>
  <c r="J172" i="1" a="1"/>
  <c r="L225" i="4" a="1"/>
  <c r="J368" i="1" a="1"/>
  <c r="J297" i="4" a="1"/>
  <c r="L601" i="4" a="1"/>
  <c r="L63" i="4" a="1"/>
  <c r="J333" i="1" a="1"/>
  <c r="L454" i="4" a="1"/>
  <c r="J71" i="4" a="1"/>
  <c r="J164" i="1" a="1"/>
  <c r="L264" i="4" a="1"/>
  <c r="L552" i="4" a="1"/>
  <c r="J367" i="4" a="1"/>
  <c r="L485" i="4" a="1"/>
  <c r="J225" i="4" a="1"/>
  <c r="J347" i="4" a="1"/>
  <c r="J214" i="4" a="1"/>
  <c r="J202" i="4" a="1"/>
  <c r="J231" i="4" a="1"/>
  <c r="L231" i="4" a="1"/>
  <c r="J244" i="4" a="1"/>
  <c r="J545" i="1" a="1"/>
  <c r="J435" i="4" a="1"/>
  <c r="J477" i="4" a="1"/>
  <c r="J152" i="4" a="1"/>
  <c r="J172" i="4" a="1"/>
  <c r="L466" i="4" a="1"/>
  <c r="J442" i="4" a="1"/>
  <c r="L73" i="4" a="1"/>
  <c r="J573" i="1" a="1"/>
  <c r="J573" i="1" l="1"/>
  <c r="L73" i="4"/>
  <c r="J442" i="4"/>
  <c r="L466" i="4"/>
  <c r="J172" i="4"/>
  <c r="J152" i="4"/>
  <c r="J477" i="4"/>
  <c r="J435" i="4"/>
  <c r="J545" i="1"/>
  <c r="J244" i="4"/>
  <c r="L231" i="4"/>
  <c r="J231" i="4"/>
  <c r="J202" i="4"/>
  <c r="J214" i="4"/>
  <c r="J347" i="4"/>
  <c r="J225" i="4"/>
  <c r="L485" i="4"/>
  <c r="J367" i="4"/>
  <c r="L552" i="4"/>
  <c r="L264" i="4"/>
  <c r="J164" i="1"/>
  <c r="J71" i="4"/>
  <c r="L454" i="4"/>
  <c r="J333" i="1"/>
  <c r="L63" i="4"/>
  <c r="L601" i="4"/>
  <c r="J297" i="4"/>
  <c r="J368" i="1"/>
  <c r="L225" i="4"/>
  <c r="J172" i="1"/>
  <c r="J292" i="1"/>
  <c r="L79" i="4"/>
  <c r="L450" i="4"/>
  <c r="J541" i="4"/>
  <c r="L456" i="4"/>
  <c r="J246" i="1"/>
  <c r="J485" i="4"/>
  <c r="J304" i="4"/>
  <c r="J75" i="4"/>
  <c r="J213" i="4"/>
  <c r="J310" i="4"/>
  <c r="J523" i="4"/>
  <c r="J570" i="4"/>
  <c r="L137" i="4"/>
  <c r="J552" i="1"/>
  <c r="J385" i="4"/>
  <c r="J584" i="4"/>
  <c r="J519" i="4"/>
  <c r="J174" i="1"/>
  <c r="J373" i="1"/>
  <c r="J314" i="4"/>
  <c r="J107" i="1"/>
  <c r="J457" i="4"/>
  <c r="J557" i="4"/>
  <c r="J334" i="1"/>
  <c r="J576" i="4"/>
  <c r="L572" i="4"/>
  <c r="J317" i="4"/>
  <c r="J19" i="4"/>
  <c r="L71" i="4"/>
  <c r="L19" i="4"/>
  <c r="J240" i="1"/>
  <c r="J238" i="1"/>
  <c r="L155" i="4"/>
  <c r="L85" i="4"/>
  <c r="L388" i="4"/>
  <c r="J217" i="4"/>
  <c r="L192" i="4"/>
  <c r="J245" i="4"/>
  <c r="J496" i="4"/>
  <c r="J170" i="4"/>
  <c r="L455" i="4"/>
  <c r="J592" i="1"/>
  <c r="L385" i="4"/>
  <c r="J615" i="1"/>
  <c r="J298" i="1"/>
  <c r="J543" i="1"/>
  <c r="J316" i="1"/>
  <c r="J328" i="1"/>
  <c r="J498" i="1"/>
  <c r="L432" i="4"/>
  <c r="L332" i="4"/>
  <c r="L506" i="4"/>
  <c r="L564" i="4"/>
  <c r="L285" i="4"/>
  <c r="L156" i="4"/>
  <c r="L242" i="4"/>
  <c r="J586" i="1"/>
  <c r="J204" i="1"/>
  <c r="J603" i="4"/>
  <c r="L179" i="4"/>
  <c r="L528" i="4"/>
  <c r="J115" i="4"/>
  <c r="J63" i="4"/>
  <c r="J296" i="4"/>
  <c r="J85" i="1"/>
  <c r="L457" i="4"/>
  <c r="J539" i="4"/>
  <c r="J52" i="4"/>
  <c r="J55" i="1"/>
  <c r="J415" i="1"/>
  <c r="L565" i="4"/>
  <c r="J517" i="4"/>
  <c r="J147" i="4"/>
  <c r="J78" i="4"/>
  <c r="J179" i="4"/>
  <c r="J299" i="4"/>
  <c r="J569" i="4"/>
  <c r="J428" i="1"/>
  <c r="J344" i="1"/>
  <c r="J322" i="1"/>
  <c r="J509" i="1"/>
  <c r="L503" i="4"/>
  <c r="J178" i="4"/>
  <c r="J69" i="4"/>
  <c r="J476" i="4"/>
  <c r="L536" i="4"/>
  <c r="J195" i="4"/>
  <c r="J573" i="4"/>
  <c r="J101" i="4"/>
  <c r="J567" i="1"/>
  <c r="J516" i="4"/>
  <c r="J249" i="4"/>
  <c r="L429" i="4"/>
  <c r="L394" i="4"/>
  <c r="L102" i="4"/>
  <c r="L367" i="4"/>
  <c r="L90" i="4"/>
  <c r="J388" i="4"/>
  <c r="J327" i="1"/>
  <c r="L295" i="4"/>
  <c r="L209" i="4"/>
  <c r="J475" i="4"/>
  <c r="J400" i="4"/>
  <c r="J41" i="1"/>
  <c r="L581" i="4"/>
  <c r="J494" i="1"/>
  <c r="J187" i="4"/>
  <c r="L560" i="4"/>
  <c r="J418" i="4"/>
  <c r="L41" i="4"/>
  <c r="J158" i="4"/>
  <c r="L486" i="4"/>
  <c r="J168" i="4"/>
  <c r="L501" i="4"/>
  <c r="L122" i="4"/>
  <c r="L100" i="4"/>
  <c r="J29" i="4"/>
  <c r="J264" i="4"/>
  <c r="J504" i="1"/>
  <c r="L386" i="4"/>
  <c r="L465" i="4"/>
  <c r="J23" i="1"/>
  <c r="J223" i="1"/>
  <c r="L195" i="4"/>
  <c r="J228" i="4"/>
  <c r="J549" i="1"/>
  <c r="L391" i="4"/>
  <c r="J460" i="4"/>
  <c r="L583" i="4"/>
  <c r="L458" i="4"/>
  <c r="J17" i="1"/>
  <c r="L555" i="4"/>
  <c r="J456" i="4"/>
  <c r="J323" i="4"/>
  <c r="J121" i="4"/>
  <c r="L482" i="4"/>
  <c r="L152" i="4"/>
  <c r="J336" i="1"/>
  <c r="J418" i="1"/>
  <c r="L21" i="4"/>
  <c r="J379" i="1"/>
  <c r="J30" i="1"/>
  <c r="J102" i="1"/>
  <c r="J394" i="4"/>
  <c r="L235" i="4"/>
  <c r="L244" i="4"/>
  <c r="L164" i="4"/>
  <c r="J352" i="4"/>
  <c r="J348" i="1"/>
  <c r="J320" i="1"/>
  <c r="J282" i="1"/>
  <c r="J160" i="4"/>
  <c r="J332" i="4"/>
  <c r="J437" i="4"/>
  <c r="J226" i="1"/>
  <c r="L92" i="4"/>
  <c r="J455" i="4"/>
  <c r="M455" i="4" s="1"/>
  <c r="N455" i="4" s="1"/>
  <c r="O455" i="4" s="1"/>
  <c r="J274" i="1"/>
  <c r="L551" i="4"/>
  <c r="L66" i="4"/>
  <c r="L136" i="4"/>
  <c r="J73" i="4"/>
  <c r="J539" i="1"/>
  <c r="J297" i="1"/>
  <c r="L126" i="4"/>
  <c r="L262" i="4"/>
  <c r="J450" i="1"/>
  <c r="J30" i="4"/>
  <c r="J137" i="4"/>
  <c r="M137" i="4" s="1"/>
  <c r="N137" i="4" s="1"/>
  <c r="O137" i="4" s="1"/>
  <c r="J310" i="1"/>
  <c r="L40" i="4"/>
  <c r="L326" i="4"/>
  <c r="J396" i="4"/>
  <c r="J205" i="4"/>
  <c r="J167" i="1"/>
  <c r="L406" i="4"/>
  <c r="J238" i="4"/>
  <c r="J231" i="1"/>
  <c r="J551" i="4"/>
  <c r="M551" i="4" s="1"/>
  <c r="N551" i="4" s="1"/>
  <c r="O551" i="4" s="1"/>
  <c r="J293" i="4"/>
  <c r="J421" i="4"/>
  <c r="J233" i="4"/>
  <c r="J96" i="1"/>
  <c r="J138" i="4"/>
  <c r="J554" i="1"/>
  <c r="L428" i="4"/>
  <c r="L178" i="4"/>
  <c r="J129" i="4"/>
  <c r="L580" i="4"/>
  <c r="L157" i="4"/>
  <c r="L363" i="4"/>
  <c r="J59" i="4"/>
  <c r="J502" i="1"/>
  <c r="J522" i="1"/>
  <c r="L384" i="4"/>
  <c r="L325" i="4"/>
  <c r="J376" i="4"/>
  <c r="J101" i="1"/>
  <c r="J600" i="4"/>
  <c r="L576" i="4"/>
  <c r="J450" i="4"/>
  <c r="M450" i="4" s="1"/>
  <c r="L573" i="4"/>
  <c r="J290" i="1"/>
  <c r="L349" i="4"/>
  <c r="L477" i="4"/>
  <c r="J614" i="1"/>
  <c r="L346" i="4"/>
  <c r="J284" i="1"/>
  <c r="L45" i="4"/>
  <c r="J606" i="1"/>
  <c r="L301" i="4"/>
  <c r="J224" i="1"/>
  <c r="L160" i="4"/>
  <c r="J143" i="1"/>
  <c r="L410" i="4"/>
  <c r="J262" i="4"/>
  <c r="L328" i="4"/>
  <c r="L123" i="4"/>
  <c r="J17" i="4"/>
  <c r="J191" i="4"/>
  <c r="L94" i="4"/>
  <c r="J102" i="4"/>
  <c r="J205" i="1"/>
  <c r="L553" i="4"/>
  <c r="L230" i="4"/>
  <c r="J543" i="4"/>
  <c r="J403" i="4"/>
  <c r="J616" i="1"/>
  <c r="J286" i="4"/>
  <c r="L589" i="4"/>
  <c r="L249" i="4"/>
  <c r="J555" i="1"/>
  <c r="L149" i="4"/>
  <c r="L588" i="4"/>
  <c r="L487" i="4"/>
  <c r="L357" i="4"/>
  <c r="J533" i="4"/>
  <c r="L238" i="4"/>
  <c r="L442" i="4"/>
  <c r="L600" i="4"/>
  <c r="J349" i="1"/>
  <c r="L187" i="4"/>
  <c r="L439" i="4"/>
  <c r="J599" i="1"/>
  <c r="J608" i="1"/>
  <c r="L57" i="4"/>
  <c r="L507" i="4"/>
  <c r="J420" i="4"/>
  <c r="L468" i="4"/>
  <c r="J508" i="4"/>
  <c r="J610" i="1"/>
  <c r="J503" i="4"/>
  <c r="L411" i="4"/>
  <c r="L293" i="4"/>
  <c r="J424" i="1"/>
  <c r="L334" i="4"/>
  <c r="J221" i="1"/>
  <c r="J317" i="1"/>
  <c r="J141" i="4"/>
  <c r="J423" i="4"/>
  <c r="J66" i="4"/>
  <c r="L539" i="4"/>
  <c r="L296" i="4"/>
  <c r="J52" i="1"/>
  <c r="J404" i="4"/>
  <c r="J591" i="1"/>
  <c r="L43" i="4"/>
  <c r="J439" i="1"/>
  <c r="J287" i="4"/>
  <c r="L174" i="4"/>
  <c r="J488" i="4"/>
  <c r="L401" i="4"/>
  <c r="L327" i="4"/>
  <c r="J127" i="1"/>
  <c r="J443" i="4"/>
  <c r="J590" i="4"/>
  <c r="L430" i="4"/>
  <c r="L516" i="4"/>
  <c r="J237" i="4"/>
  <c r="J63" i="1"/>
  <c r="L562" i="4"/>
  <c r="J509" i="4"/>
  <c r="L444" i="4"/>
  <c r="J75" i="1"/>
  <c r="L16" i="4"/>
  <c r="L523" i="4"/>
  <c r="J468" i="4"/>
  <c r="J239" i="1"/>
  <c r="L511" i="4"/>
  <c r="J45" i="4"/>
  <c r="L312" i="4"/>
  <c r="J99" i="1"/>
  <c r="J243" i="4"/>
  <c r="L258" i="4"/>
  <c r="J570" i="1"/>
  <c r="J553" i="1"/>
  <c r="L380" i="4"/>
  <c r="J207" i="1"/>
  <c r="J346" i="1"/>
  <c r="J412" i="4"/>
  <c r="J192" i="4"/>
  <c r="M192" i="4" s="1"/>
  <c r="N192" i="4" s="1"/>
  <c r="O192" i="4" s="1"/>
  <c r="L323" i="4"/>
  <c r="M323" i="4" s="1"/>
  <c r="L282" i="4"/>
  <c r="L347" i="4"/>
  <c r="J363" i="4"/>
  <c r="J378" i="4"/>
  <c r="L105" i="4"/>
  <c r="J581" i="1"/>
  <c r="L204" i="4"/>
  <c r="L89" i="4"/>
  <c r="L476" i="4"/>
  <c r="J67" i="4"/>
  <c r="J73" i="1"/>
  <c r="J195" i="1"/>
  <c r="J451" i="1"/>
  <c r="J204" i="4"/>
  <c r="L34" i="4"/>
  <c r="J373" i="4"/>
  <c r="L445" i="4"/>
  <c r="J31" i="4"/>
  <c r="J558" i="4"/>
  <c r="J43" i="1"/>
  <c r="L180" i="4"/>
  <c r="J167" i="4"/>
  <c r="J487" i="4"/>
  <c r="J594" i="4"/>
  <c r="J489" i="4"/>
  <c r="L53" i="4"/>
  <c r="J552" i="4"/>
  <c r="M552" i="4" s="1"/>
  <c r="N552" i="4" s="1"/>
  <c r="O552" i="4" s="1"/>
  <c r="L129" i="4"/>
  <c r="J199" i="4"/>
  <c r="J501" i="4"/>
  <c r="L67" i="4"/>
  <c r="J89" i="1"/>
  <c r="J298" i="4"/>
  <c r="J239" i="4"/>
  <c r="L531" i="4"/>
  <c r="J354" i="4"/>
  <c r="J560" i="4"/>
  <c r="J307" i="4"/>
  <c r="L361" i="4"/>
  <c r="L518" i="4"/>
  <c r="J79" i="4"/>
  <c r="J527" i="1"/>
  <c r="L237" i="4"/>
  <c r="J54" i="4"/>
  <c r="L283" i="4"/>
  <c r="J420" i="1"/>
  <c r="J488" i="1"/>
  <c r="J136" i="1"/>
  <c r="L203" i="4"/>
  <c r="J126" i="4"/>
  <c r="J123" i="4"/>
  <c r="M123" i="4" s="1"/>
  <c r="N123" i="4" s="1"/>
  <c r="O123" i="4" s="1"/>
  <c r="L207" i="4"/>
  <c r="L307" i="4"/>
  <c r="J250" i="1"/>
  <c r="L378" i="4"/>
  <c r="J243" i="1"/>
  <c r="L25" i="4"/>
  <c r="J207" i="4"/>
  <c r="L221" i="4"/>
  <c r="J571" i="1"/>
  <c r="L31" i="4"/>
  <c r="L538" i="4"/>
  <c r="J25" i="4"/>
  <c r="J478" i="4"/>
  <c r="J339" i="1"/>
  <c r="L470" i="4"/>
  <c r="J598" i="4"/>
  <c r="J127" i="4"/>
  <c r="J78" i="1"/>
  <c r="J617" i="1"/>
  <c r="J178" i="1"/>
  <c r="J386" i="4"/>
  <c r="L127" i="4"/>
  <c r="L519" i="4"/>
  <c r="L399" i="4"/>
  <c r="L288" i="4"/>
  <c r="J281" i="4"/>
  <c r="J575" i="4"/>
  <c r="J288" i="1"/>
  <c r="J53" i="4"/>
  <c r="J596" i="1"/>
  <c r="J513" i="4"/>
  <c r="L541" i="4"/>
  <c r="J356" i="1"/>
  <c r="J580" i="4"/>
  <c r="J527" i="4"/>
  <c r="J242" i="4"/>
  <c r="M242" i="4" s="1"/>
  <c r="N242" i="4" s="1"/>
  <c r="L350" i="4"/>
  <c r="L214" i="4"/>
  <c r="J393" i="4"/>
  <c r="L75" i="4"/>
  <c r="M75" i="4" s="1"/>
  <c r="L59" i="4"/>
  <c r="J312" i="4"/>
  <c r="M312" i="4" s="1"/>
  <c r="N312" i="4" s="1"/>
  <c r="O312" i="4" s="1"/>
  <c r="L17" i="4"/>
  <c r="J531" i="4"/>
  <c r="M531" i="4" s="1"/>
  <c r="N531" i="4" s="1"/>
  <c r="J190" i="1"/>
  <c r="L30" i="4"/>
  <c r="L517" i="4"/>
  <c r="J445" i="4"/>
  <c r="J566" i="1"/>
  <c r="L212" i="4"/>
  <c r="L320" i="4"/>
  <c r="J331" i="4"/>
  <c r="J289" i="4"/>
  <c r="L266" i="4"/>
  <c r="J480" i="4"/>
  <c r="J327" i="4"/>
  <c r="M327" i="4" s="1"/>
  <c r="N327" i="4" s="1"/>
  <c r="O327" i="4" s="1"/>
  <c r="J210" i="1"/>
  <c r="L78" i="4"/>
  <c r="L170" i="4"/>
  <c r="J305" i="1"/>
  <c r="J99" i="4"/>
  <c r="J417" i="1"/>
  <c r="J177" i="4"/>
  <c r="J600" i="1"/>
  <c r="J96" i="4"/>
  <c r="J309" i="1"/>
  <c r="J476" i="1"/>
  <c r="L584" i="4"/>
  <c r="M584" i="4" s="1"/>
  <c r="N584" i="4" s="1"/>
  <c r="O584" i="4" s="1"/>
  <c r="J428" i="4"/>
  <c r="L158" i="4"/>
  <c r="J47" i="4"/>
  <c r="L467" i="4"/>
  <c r="J300" i="1"/>
  <c r="L223" i="4"/>
  <c r="L569" i="4"/>
  <c r="J42" i="4"/>
  <c r="J568" i="1"/>
  <c r="L359" i="4"/>
  <c r="J280" i="4"/>
  <c r="J444" i="4"/>
  <c r="J419" i="4"/>
  <c r="J316" i="4"/>
  <c r="J90" i="4"/>
  <c r="L578" i="4"/>
  <c r="J64" i="4"/>
  <c r="L543" i="4"/>
  <c r="J553" i="4"/>
  <c r="M553" i="4" s="1"/>
  <c r="N553" i="4" s="1"/>
  <c r="O553" i="4" s="1"/>
  <c r="J285" i="4"/>
  <c r="M285" i="4" s="1"/>
  <c r="N285" i="4" s="1"/>
  <c r="O285" i="4" s="1"/>
  <c r="J79" i="1"/>
  <c r="L527" i="4"/>
  <c r="J486" i="4"/>
  <c r="M486" i="4" s="1"/>
  <c r="N486" i="4" s="1"/>
  <c r="O486" i="4" s="1"/>
  <c r="J157" i="4"/>
  <c r="M157" i="4" s="1"/>
  <c r="N157" i="4" s="1"/>
  <c r="O157" i="4" s="1"/>
  <c r="J26" i="4"/>
  <c r="L26" i="4"/>
  <c r="J467" i="4"/>
  <c r="J41" i="4"/>
  <c r="M41" i="4" s="1"/>
  <c r="N41" i="4" s="1"/>
  <c r="O41" i="4" s="1"/>
  <c r="J53" i="1"/>
  <c r="J155" i="4"/>
  <c r="J191" i="1"/>
  <c r="J350" i="4"/>
  <c r="L513" i="4"/>
  <c r="J247" i="4"/>
  <c r="J432" i="4"/>
  <c r="J427" i="1"/>
  <c r="J592" i="4"/>
  <c r="L99" i="4"/>
  <c r="L599" i="4"/>
  <c r="L443" i="4"/>
  <c r="J334" i="4"/>
  <c r="L509" i="4"/>
  <c r="J454" i="4"/>
  <c r="M454" i="4" s="1"/>
  <c r="N454" i="4" s="1"/>
  <c r="J464" i="1"/>
  <c r="J587" i="1"/>
  <c r="L434" i="4"/>
  <c r="J40" i="4"/>
  <c r="J342" i="1"/>
  <c r="J446" i="4"/>
  <c r="J49" i="1"/>
  <c r="L408" i="4"/>
  <c r="L446" i="4"/>
  <c r="J203" i="4"/>
  <c r="J535" i="1"/>
  <c r="J578" i="1"/>
  <c r="J533" i="1"/>
  <c r="J343" i="1"/>
  <c r="J341" i="1"/>
  <c r="J536" i="4"/>
  <c r="J31" i="1"/>
  <c r="J32" i="1"/>
  <c r="L233" i="4"/>
  <c r="L281" i="4"/>
  <c r="L493" i="4"/>
  <c r="L448" i="4"/>
  <c r="J503" i="1"/>
  <c r="J23" i="4"/>
  <c r="J497" i="4"/>
  <c r="L286" i="4"/>
  <c r="L298" i="4"/>
  <c r="J408" i="4"/>
  <c r="M408" i="4" s="1"/>
  <c r="N408" i="4" s="1"/>
  <c r="J550" i="4"/>
  <c r="J258" i="4"/>
  <c r="M258" i="4" s="1"/>
  <c r="J187" i="1"/>
  <c r="L400" i="4"/>
  <c r="L480" i="4"/>
  <c r="M480" i="4" s="1"/>
  <c r="J162" i="4"/>
  <c r="J214" i="1"/>
  <c r="L526" i="4"/>
  <c r="L412" i="4"/>
  <c r="M412" i="4" s="1"/>
  <c r="N412" i="4" s="1"/>
  <c r="O412" i="4" s="1"/>
  <c r="J230" i="4"/>
  <c r="J325" i="4"/>
  <c r="L488" i="4"/>
  <c r="J177" i="1"/>
  <c r="L475" i="4"/>
  <c r="J80" i="1"/>
  <c r="J280" i="1"/>
  <c r="J288" i="4"/>
  <c r="J347" i="1"/>
  <c r="J361" i="4"/>
  <c r="L274" i="4"/>
  <c r="J328" i="4"/>
  <c r="M328" i="4" s="1"/>
  <c r="N328" i="4" s="1"/>
  <c r="O328" i="4" s="1"/>
  <c r="J168" i="1"/>
  <c r="J332" i="1"/>
  <c r="J580" i="1"/>
  <c r="J360" i="4"/>
  <c r="J254" i="4"/>
  <c r="J276" i="4"/>
  <c r="L243" i="4"/>
  <c r="L529" i="4"/>
  <c r="L138" i="4"/>
  <c r="J384" i="4"/>
  <c r="M384" i="4" s="1"/>
  <c r="N384" i="4" s="1"/>
  <c r="O384" i="4" s="1"/>
  <c r="L220" i="4"/>
  <c r="L284" i="4"/>
  <c r="J185" i="4"/>
  <c r="J193" i="1"/>
  <c r="J149" i="1"/>
  <c r="J482" i="4"/>
  <c r="M482" i="4" s="1"/>
  <c r="N482" i="4" s="1"/>
  <c r="L47" i="4"/>
  <c r="L396" i="4"/>
  <c r="L317" i="4"/>
  <c r="J149" i="4"/>
  <c r="M149" i="4" s="1"/>
  <c r="N149" i="4" s="1"/>
  <c r="L393" i="4"/>
  <c r="J193" i="4"/>
  <c r="J392" i="4"/>
  <c r="J139" i="4"/>
  <c r="J588" i="4"/>
  <c r="M588" i="4" s="1"/>
  <c r="N588" i="4" s="1"/>
  <c r="L184" i="4"/>
  <c r="J390" i="1"/>
  <c r="L594" i="4"/>
  <c r="L499" i="4"/>
  <c r="J182" i="1"/>
  <c r="J213" i="1"/>
  <c r="J562" i="4"/>
  <c r="M562" i="4" s="1"/>
  <c r="M561" i="4" s="1"/>
  <c r="J81" i="1"/>
  <c r="J190" i="4"/>
  <c r="L550" i="4"/>
  <c r="L554" i="4"/>
  <c r="J304" i="1"/>
  <c r="J105" i="4"/>
  <c r="M105" i="4" s="1"/>
  <c r="L418" i="4"/>
  <c r="J526" i="4"/>
  <c r="M526" i="4" s="1"/>
  <c r="J299" i="1"/>
  <c r="J589" i="1"/>
  <c r="J85" i="4"/>
  <c r="J555" i="4"/>
  <c r="M555" i="4" s="1"/>
  <c r="N555" i="4" s="1"/>
  <c r="O555" i="4" s="1"/>
  <c r="J270" i="1"/>
  <c r="J229" i="1"/>
  <c r="L202" i="4"/>
  <c r="J32" i="4"/>
  <c r="L352" i="4"/>
  <c r="L402" i="4"/>
  <c r="J295" i="4"/>
  <c r="M295" i="4" s="1"/>
  <c r="N295" i="4" s="1"/>
  <c r="O295" i="4" s="1"/>
  <c r="L81" i="4"/>
  <c r="L141" i="4"/>
  <c r="J569" i="1"/>
  <c r="L496" i="4"/>
  <c r="J282" i="4"/>
  <c r="L329" i="4"/>
  <c r="J232" i="1"/>
  <c r="L151" i="4"/>
  <c r="J266" i="4"/>
  <c r="L348" i="4"/>
  <c r="J365" i="4"/>
  <c r="J491" i="1"/>
  <c r="L54" i="4"/>
  <c r="M54" i="4" s="1"/>
  <c r="N54" i="4" s="1"/>
  <c r="O54" i="4" s="1"/>
  <c r="J381" i="1"/>
  <c r="J18" i="1"/>
  <c r="J94" i="4"/>
  <c r="J439" i="4"/>
  <c r="L315" i="4"/>
  <c r="L42" i="4"/>
  <c r="L472" i="4"/>
  <c r="L107" i="4"/>
  <c r="L313" i="4"/>
  <c r="J323" i="1"/>
  <c r="L80" i="4"/>
  <c r="L306" i="4"/>
  <c r="L23" i="4"/>
  <c r="L213" i="4"/>
  <c r="L372" i="4"/>
  <c r="J284" i="4"/>
  <c r="M284" i="4" s="1"/>
  <c r="N284" i="4" s="1"/>
  <c r="O284" i="4" s="1"/>
  <c r="L143" i="4"/>
  <c r="J521" i="4"/>
  <c r="L101" i="4"/>
  <c r="L276" i="4"/>
  <c r="J357" i="4"/>
  <c r="J406" i="4"/>
  <c r="L115" i="4"/>
  <c r="J19" i="1"/>
  <c r="L318" i="4"/>
  <c r="J215" i="4"/>
  <c r="L360" i="4"/>
  <c r="J115" i="1"/>
  <c r="J100" i="1"/>
  <c r="J182" i="4"/>
  <c r="J57" i="4"/>
  <c r="J410" i="4"/>
  <c r="J437" i="1"/>
  <c r="J311" i="1"/>
  <c r="J65" i="4"/>
  <c r="L294" i="4"/>
  <c r="L289" i="4"/>
  <c r="J411" i="4"/>
  <c r="J124" i="4"/>
  <c r="L421" i="4"/>
  <c r="L197" i="4"/>
  <c r="L55" i="4"/>
  <c r="J268" i="4"/>
  <c r="J16" i="1"/>
  <c r="L36" i="4"/>
  <c r="L333" i="4"/>
  <c r="J330" i="1"/>
  <c r="J425" i="4"/>
  <c r="J571" i="4"/>
  <c r="J313" i="1"/>
  <c r="J220" i="4"/>
  <c r="M220" i="4" s="1"/>
  <c r="N220" i="4" s="1"/>
  <c r="J131" i="4"/>
  <c r="J301" i="1"/>
  <c r="J399" i="4"/>
  <c r="J534" i="1"/>
  <c r="J306" i="4"/>
  <c r="M306" i="4" s="1"/>
  <c r="N306" i="4" s="1"/>
  <c r="L69" i="4"/>
  <c r="J601" i="1"/>
  <c r="J222" i="4"/>
  <c r="L299" i="4"/>
  <c r="M299" i="4" s="1"/>
  <c r="N299" i="4" s="1"/>
  <c r="O299" i="4" s="1"/>
  <c r="L228" i="4"/>
  <c r="J482" i="1"/>
  <c r="J568" i="4"/>
  <c r="J565" i="4"/>
  <c r="L376" i="4"/>
  <c r="J296" i="1"/>
  <c r="J529" i="4"/>
  <c r="L229" i="4"/>
  <c r="J358" i="4"/>
  <c r="L280" i="4"/>
  <c r="L533" i="4"/>
  <c r="J383" i="1"/>
  <c r="J216" i="1"/>
  <c r="J380" i="4"/>
  <c r="J43" i="4"/>
  <c r="J174" i="4"/>
  <c r="M174" i="4" s="1"/>
  <c r="N174" i="4" s="1"/>
  <c r="J229" i="4"/>
  <c r="J92" i="4"/>
  <c r="J197" i="4"/>
  <c r="L371" i="4"/>
  <c r="L603" i="4"/>
  <c r="J416" i="1"/>
  <c r="L598" i="4"/>
  <c r="J276" i="1"/>
  <c r="J179" i="1"/>
  <c r="L316" i="4"/>
  <c r="J605" i="1"/>
  <c r="L571" i="4"/>
  <c r="L575" i="4"/>
  <c r="J301" i="4"/>
  <c r="M301" i="4" s="1"/>
  <c r="N301" i="4" s="1"/>
  <c r="O301" i="4" s="1"/>
  <c r="J576" i="1"/>
  <c r="L460" i="4"/>
  <c r="M460" i="4" s="1"/>
  <c r="L537" i="4"/>
  <c r="L182" i="4"/>
  <c r="J54" i="1"/>
  <c r="J585" i="1"/>
  <c r="L297" i="4"/>
  <c r="J80" i="4"/>
  <c r="L354" i="4"/>
  <c r="J329" i="4"/>
  <c r="J36" i="4"/>
  <c r="M36" i="4" s="1"/>
  <c r="M35" i="4" s="1"/>
  <c r="J91" i="4"/>
  <c r="J209" i="4"/>
  <c r="J221" i="4"/>
  <c r="M221" i="4" s="1"/>
  <c r="N221" i="4" s="1"/>
  <c r="O221" i="4" s="1"/>
  <c r="J498" i="4"/>
  <c r="J493" i="1"/>
  <c r="J597" i="1"/>
  <c r="L147" i="4"/>
  <c r="J430" i="4"/>
  <c r="L423" i="4"/>
  <c r="J501" i="1"/>
  <c r="L256" i="4"/>
  <c r="J169" i="1"/>
  <c r="L570" i="4"/>
  <c r="J588" i="1"/>
  <c r="J350" i="1"/>
  <c r="L558" i="4"/>
  <c r="J371" i="4"/>
  <c r="J270" i="4"/>
  <c r="J164" i="4"/>
  <c r="J230" i="1"/>
  <c r="L437" i="4"/>
  <c r="J330" i="4"/>
  <c r="L268" i="4"/>
  <c r="J544" i="1"/>
  <c r="J244" i="1"/>
  <c r="J470" i="4"/>
  <c r="M470" i="4" s="1"/>
  <c r="M469" i="4" s="1"/>
  <c r="J294" i="4"/>
  <c r="M294" i="4" s="1"/>
  <c r="N294" i="4" s="1"/>
  <c r="O294" i="4" s="1"/>
  <c r="J507" i="4"/>
  <c r="J542" i="1"/>
  <c r="J370" i="4"/>
  <c r="J372" i="4"/>
  <c r="J331" i="1"/>
  <c r="J34" i="4"/>
  <c r="L162" i="4"/>
  <c r="J374" i="4"/>
  <c r="L404" i="4"/>
  <c r="L52" i="4"/>
  <c r="J146" i="4"/>
  <c r="J21" i="4"/>
  <c r="M21" i="4" s="1"/>
  <c r="N21" i="4" s="1"/>
  <c r="J493" i="4"/>
  <c r="L96" i="4"/>
  <c r="J59" i="1"/>
  <c r="J18" i="4"/>
  <c r="J326" i="1"/>
  <c r="L435" i="4"/>
  <c r="L205" i="4"/>
  <c r="L478" i="4"/>
  <c r="M478" i="4" s="1"/>
  <c r="N478" i="4" s="1"/>
  <c r="O478" i="4" s="1"/>
  <c r="L431" i="4"/>
  <c r="J223" i="4"/>
  <c r="M223" i="4" s="1"/>
  <c r="N223" i="4" s="1"/>
  <c r="O223" i="4" s="1"/>
  <c r="J156" i="4"/>
  <c r="J465" i="4"/>
  <c r="M465" i="4" s="1"/>
  <c r="N465" i="4" s="1"/>
  <c r="J315" i="4"/>
  <c r="M315" i="4" s="1"/>
  <c r="N315" i="4" s="1"/>
  <c r="O315" i="4" s="1"/>
  <c r="L215" i="4"/>
  <c r="J431" i="4"/>
  <c r="L374" i="4"/>
  <c r="J192" i="1"/>
  <c r="J303" i="1"/>
  <c r="J584" i="1"/>
  <c r="J518" i="4"/>
  <c r="M518" i="4" s="1"/>
  <c r="N518" i="4" s="1"/>
  <c r="O518" i="4" s="1"/>
  <c r="J499" i="4"/>
  <c r="M499" i="4" s="1"/>
  <c r="N499" i="4" s="1"/>
  <c r="O499" i="4" s="1"/>
  <c r="J16" i="4"/>
  <c r="J329" i="1"/>
  <c r="L491" i="4"/>
  <c r="J138" i="1"/>
  <c r="J278" i="1"/>
  <c r="L311" i="4"/>
  <c r="J185" i="1"/>
  <c r="J349" i="4"/>
  <c r="J184" i="1"/>
  <c r="J511" i="4"/>
  <c r="J245" i="1"/>
  <c r="L310" i="4"/>
  <c r="M310" i="4" s="1"/>
  <c r="N310" i="4" s="1"/>
  <c r="J136" i="4"/>
  <c r="J538" i="4"/>
  <c r="M538" i="4" s="1"/>
  <c r="N538" i="4" s="1"/>
  <c r="O538" i="4" s="1"/>
  <c r="L370" i="4"/>
  <c r="J434" i="4"/>
  <c r="L521" i="4"/>
  <c r="J429" i="4"/>
  <c r="J184" i="4"/>
  <c r="L330" i="4"/>
  <c r="L91" i="4"/>
  <c r="J260" i="4"/>
  <c r="J507" i="1"/>
  <c r="L590" i="4"/>
  <c r="L124" i="4"/>
  <c r="L64" i="4"/>
  <c r="J401" i="4"/>
  <c r="M401" i="4" s="1"/>
  <c r="N401" i="4" s="1"/>
  <c r="O401" i="4" s="1"/>
  <c r="L291" i="4"/>
  <c r="J483" i="1"/>
  <c r="L222" i="4"/>
  <c r="L245" i="4"/>
  <c r="M245" i="4" s="1"/>
  <c r="N245" i="4" s="1"/>
  <c r="O245" i="4" s="1"/>
  <c r="J391" i="4"/>
  <c r="J578" i="4"/>
  <c r="L239" i="4"/>
  <c r="M239" i="4" s="1"/>
  <c r="N239" i="4" s="1"/>
  <c r="O239" i="4" s="1"/>
  <c r="J472" i="4"/>
  <c r="M472" i="4" s="1"/>
  <c r="M471" i="4" s="1"/>
  <c r="J83" i="4"/>
  <c r="J348" i="4"/>
  <c r="J300" i="4"/>
  <c r="L247" i="4"/>
  <c r="L139" i="4"/>
  <c r="J203" i="1"/>
  <c r="J333" i="4"/>
  <c r="L169" i="4"/>
  <c r="J100" i="4"/>
  <c r="L121" i="4"/>
  <c r="J340" i="4"/>
  <c r="L314" i="4"/>
  <c r="M314" i="4" s="1"/>
  <c r="N314" i="4" s="1"/>
  <c r="O314" i="4" s="1"/>
  <c r="L260" i="4"/>
  <c r="L287" i="4"/>
  <c r="J537" i="1"/>
  <c r="J315" i="1"/>
  <c r="L185" i="4"/>
  <c r="M185" i="4" s="1"/>
  <c r="N185" i="4" s="1"/>
  <c r="O185" i="4" s="1"/>
  <c r="L489" i="4"/>
  <c r="L365" i="4"/>
  <c r="L358" i="4"/>
  <c r="J42" i="1"/>
  <c r="L32" i="4"/>
  <c r="L498" i="4"/>
  <c r="L497" i="4"/>
  <c r="J619" i="1"/>
  <c r="J83" i="1"/>
  <c r="J212" i="4"/>
  <c r="J572" i="4"/>
  <c r="M572" i="4" s="1"/>
  <c r="N572" i="4" s="1"/>
  <c r="O572" i="4" s="1"/>
  <c r="L199" i="4"/>
  <c r="J528" i="4"/>
  <c r="L508" i="4"/>
  <c r="L331" i="4"/>
  <c r="M331" i="4" s="1"/>
  <c r="N331" i="4" s="1"/>
  <c r="O331" i="4" s="1"/>
  <c r="J103" i="1"/>
  <c r="J222" i="1"/>
  <c r="J426" i="1"/>
  <c r="L167" i="4"/>
  <c r="M167" i="4" s="1"/>
  <c r="N167" i="4" s="1"/>
  <c r="J137" i="1"/>
  <c r="L568" i="4"/>
  <c r="L557" i="4"/>
  <c r="L417" i="4"/>
  <c r="L217" i="4"/>
  <c r="J256" i="4"/>
  <c r="J81" i="4"/>
  <c r="J383" i="4"/>
  <c r="L272" i="4"/>
  <c r="J574" i="1"/>
  <c r="J505" i="1"/>
  <c r="L168" i="4"/>
  <c r="M168" i="4" s="1"/>
  <c r="N168" i="4" s="1"/>
  <c r="O168" i="4" s="1"/>
  <c r="J286" i="1"/>
  <c r="J291" i="4"/>
  <c r="J122" i="4"/>
  <c r="J492" i="1"/>
  <c r="L340" i="4"/>
  <c r="J392" i="1"/>
  <c r="J585" i="4"/>
  <c r="L420" i="4"/>
  <c r="M420" i="4" s="1"/>
  <c r="N420" i="4" s="1"/>
  <c r="O420" i="4" s="1"/>
  <c r="J160" i="1"/>
  <c r="J274" i="4"/>
  <c r="J313" i="4"/>
  <c r="L383" i="4"/>
  <c r="J312" i="1"/>
  <c r="J49" i="4"/>
  <c r="J537" i="4"/>
  <c r="J143" i="4"/>
  <c r="M143" i="4" s="1"/>
  <c r="M142" i="4" s="1"/>
  <c r="J199" i="1"/>
  <c r="J589" i="4"/>
  <c r="L191" i="4"/>
  <c r="M191" i="4" s="1"/>
  <c r="N191" i="4" s="1"/>
  <c r="O191" i="4" s="1"/>
  <c r="J491" i="4"/>
  <c r="M491" i="4" s="1"/>
  <c r="L29" i="4"/>
  <c r="L177" i="4"/>
  <c r="L49" i="4"/>
  <c r="L585" i="4"/>
  <c r="J458" i="4"/>
  <c r="M458" i="4" s="1"/>
  <c r="N458" i="4" s="1"/>
  <c r="O458" i="4" s="1"/>
  <c r="L270" i="4"/>
  <c r="L193" i="4"/>
  <c r="J126" i="1"/>
  <c r="J419" i="1"/>
  <c r="L103" i="4"/>
  <c r="J581" i="4"/>
  <c r="L65" i="4"/>
  <c r="M65" i="4" s="1"/>
  <c r="N65" i="4" s="1"/>
  <c r="O65" i="4" s="1"/>
  <c r="J318" i="4"/>
  <c r="M318" i="4" s="1"/>
  <c r="N318" i="4" s="1"/>
  <c r="O318" i="4" s="1"/>
  <c r="L172" i="4"/>
  <c r="M172" i="4" s="1"/>
  <c r="N172" i="4" s="1"/>
  <c r="J564" i="4"/>
  <c r="J34" i="1"/>
  <c r="L425" i="4"/>
  <c r="J272" i="4"/>
  <c r="L403" i="4"/>
  <c r="J601" i="4"/>
  <c r="L392" i="4"/>
  <c r="J283" i="4"/>
  <c r="M283" i="4" s="1"/>
  <c r="N283" i="4" s="1"/>
  <c r="O283" i="4" s="1"/>
  <c r="J69" i="1"/>
  <c r="J532" i="1"/>
  <c r="L146" i="4"/>
  <c r="L304" i="4"/>
  <c r="J346" i="4"/>
  <c r="J320" i="4"/>
  <c r="M320" i="4" s="1"/>
  <c r="M319" i="4" s="1"/>
  <c r="J466" i="4"/>
  <c r="J359" i="4"/>
  <c r="M359" i="4" s="1"/>
  <c r="N359" i="4" s="1"/>
  <c r="O359" i="4" s="1"/>
  <c r="J151" i="4"/>
  <c r="M151" i="4" s="1"/>
  <c r="N151" i="4" s="1"/>
  <c r="L592" i="4"/>
  <c r="M592" i="4" s="1"/>
  <c r="J402" i="4"/>
  <c r="J314" i="1"/>
  <c r="J345" i="1"/>
  <c r="L190" i="4"/>
  <c r="J417" i="4"/>
  <c r="J234" i="1"/>
  <c r="J599" i="4"/>
  <c r="M599" i="4" s="1"/>
  <c r="N599" i="4" s="1"/>
  <c r="O599" i="4" s="1"/>
  <c r="J107" i="4"/>
  <c r="M107" i="4" s="1"/>
  <c r="N107" i="4" s="1"/>
  <c r="J311" i="4"/>
  <c r="L373" i="4"/>
  <c r="J307" i="1"/>
  <c r="L131" i="4"/>
  <c r="J272" i="1"/>
  <c r="L18" i="4"/>
  <c r="J554" i="4"/>
  <c r="L254" i="4"/>
  <c r="M254" i="4" s="1"/>
  <c r="J326" i="4"/>
  <c r="J448" i="4"/>
  <c r="J506" i="4"/>
  <c r="M506" i="4" s="1"/>
  <c r="N506" i="4" s="1"/>
  <c r="J235" i="4"/>
  <c r="M235" i="4" s="1"/>
  <c r="M234" i="4" s="1"/>
  <c r="J583" i="4"/>
  <c r="J180" i="4"/>
  <c r="M180" i="4" s="1"/>
  <c r="N180" i="4" s="1"/>
  <c r="O180" i="4" s="1"/>
  <c r="J89" i="4"/>
  <c r="J55" i="4"/>
  <c r="L419" i="4"/>
  <c r="M419" i="4" s="1"/>
  <c r="N419" i="4" s="1"/>
  <c r="O419" i="4" s="1"/>
  <c r="J215" i="1"/>
  <c r="J169" i="4"/>
  <c r="L300" i="4"/>
  <c r="M300" i="4" s="1"/>
  <c r="N300" i="4" s="1"/>
  <c r="O300" i="4" s="1"/>
  <c r="J103" i="4"/>
  <c r="J604" i="1"/>
  <c r="L83" i="4"/>
  <c r="M428" i="4"/>
  <c r="M178" i="4"/>
  <c r="N178" i="4" s="1"/>
  <c r="O178" i="4" s="1"/>
  <c r="M233" i="4"/>
  <c r="M289" i="4"/>
  <c r="N289" i="4" s="1"/>
  <c r="O289" i="4" s="1"/>
  <c r="M158" i="4"/>
  <c r="N158" i="4" s="1"/>
  <c r="O158" i="4" s="1"/>
  <c r="M475" i="4"/>
  <c r="M388" i="4"/>
  <c r="M457" i="4"/>
  <c r="N457" i="4" s="1"/>
  <c r="O457" i="4" s="1"/>
  <c r="M485" i="4"/>
  <c r="P25" i="1"/>
  <c r="P26" i="1"/>
  <c r="O370" i="1"/>
  <c r="O396" i="1"/>
  <c r="O441" i="1"/>
  <c r="O466" i="1"/>
  <c r="O404" i="1"/>
  <c r="O455" i="1"/>
  <c r="O412" i="1"/>
  <c r="O517" i="1"/>
  <c r="O131" i="1"/>
  <c r="O24" i="1"/>
  <c r="Q26" i="1"/>
  <c r="M411" i="1"/>
  <c r="M516" i="1"/>
  <c r="M130" i="1"/>
  <c r="M369" i="1"/>
  <c r="M395" i="1"/>
  <c r="M440" i="1"/>
  <c r="M465" i="1"/>
  <c r="M403" i="1"/>
  <c r="M454" i="1"/>
  <c r="Q25" i="1"/>
  <c r="G619" i="1"/>
  <c r="G617" i="1"/>
  <c r="G616" i="1"/>
  <c r="G615" i="1"/>
  <c r="G614" i="1"/>
  <c r="G610" i="1"/>
  <c r="G608" i="1"/>
  <c r="G606" i="1"/>
  <c r="G605" i="1"/>
  <c r="G604" i="1"/>
  <c r="G601" i="1"/>
  <c r="G600" i="1"/>
  <c r="G599" i="1"/>
  <c r="G597" i="1"/>
  <c r="G596" i="1"/>
  <c r="G594" i="1"/>
  <c r="G592" i="1"/>
  <c r="G591" i="1"/>
  <c r="G589" i="1"/>
  <c r="G588" i="1"/>
  <c r="G587" i="1"/>
  <c r="G586" i="1"/>
  <c r="G585" i="1"/>
  <c r="G584" i="1"/>
  <c r="G581" i="1"/>
  <c r="G580" i="1"/>
  <c r="G578" i="1"/>
  <c r="G576" i="1"/>
  <c r="G574" i="1"/>
  <c r="G573" i="1"/>
  <c r="G571" i="1"/>
  <c r="G570" i="1"/>
  <c r="G569" i="1"/>
  <c r="G568" i="1"/>
  <c r="G567" i="1"/>
  <c r="G566" i="1"/>
  <c r="G549" i="1"/>
  <c r="G547" i="1"/>
  <c r="G545" i="1"/>
  <c r="G544" i="1"/>
  <c r="G543" i="1"/>
  <c r="G542" i="1"/>
  <c r="G539" i="1"/>
  <c r="G537" i="1"/>
  <c r="G535" i="1"/>
  <c r="G534" i="1"/>
  <c r="G533" i="1"/>
  <c r="G532" i="1"/>
  <c r="G529" i="1"/>
  <c r="G527" i="1"/>
  <c r="G525" i="1"/>
  <c r="G524" i="1"/>
  <c r="G523" i="1"/>
  <c r="G522" i="1"/>
  <c r="G519" i="1"/>
  <c r="G517" i="1"/>
  <c r="N517" i="1" s="1"/>
  <c r="G515" i="1"/>
  <c r="G514" i="1"/>
  <c r="G513" i="1"/>
  <c r="G512" i="1"/>
  <c r="G509" i="1"/>
  <c r="G507" i="1"/>
  <c r="G505" i="1"/>
  <c r="G504" i="1"/>
  <c r="G503" i="1"/>
  <c r="G502" i="1"/>
  <c r="G501" i="1"/>
  <c r="G498" i="1"/>
  <c r="G496" i="1"/>
  <c r="G494" i="1"/>
  <c r="G493" i="1"/>
  <c r="G492" i="1"/>
  <c r="G491" i="1"/>
  <c r="G488" i="1"/>
  <c r="G486" i="1"/>
  <c r="G484" i="1"/>
  <c r="G483" i="1"/>
  <c r="G482" i="1"/>
  <c r="G481" i="1"/>
  <c r="G476" i="1"/>
  <c r="G474" i="1"/>
  <c r="G473" i="1"/>
  <c r="G472" i="1"/>
  <c r="G471" i="1"/>
  <c r="G470" i="1"/>
  <c r="G466" i="1"/>
  <c r="N466" i="1" s="1"/>
  <c r="G464" i="1"/>
  <c r="G462" i="1"/>
  <c r="G461" i="1"/>
  <c r="G460" i="1"/>
  <c r="G459" i="1"/>
  <c r="G458" i="1"/>
  <c r="G455" i="1"/>
  <c r="N455" i="1" s="1"/>
  <c r="G453" i="1"/>
  <c r="G451" i="1"/>
  <c r="G450" i="1"/>
  <c r="G448" i="1"/>
  <c r="G447" i="1"/>
  <c r="G446" i="1"/>
  <c r="G445" i="1"/>
  <c r="G444" i="1"/>
  <c r="G441" i="1"/>
  <c r="N441" i="1" s="1"/>
  <c r="G439" i="1"/>
  <c r="G437" i="1"/>
  <c r="G436" i="1"/>
  <c r="G435" i="1"/>
  <c r="G434" i="1"/>
  <c r="G433" i="1"/>
  <c r="G428" i="1"/>
  <c r="G427" i="1"/>
  <c r="G426" i="1"/>
  <c r="G424" i="1"/>
  <c r="G422" i="1"/>
  <c r="G420" i="1"/>
  <c r="G419" i="1"/>
  <c r="G418" i="1"/>
  <c r="G417" i="1"/>
  <c r="G416" i="1"/>
  <c r="G415" i="1"/>
  <c r="G412" i="1"/>
  <c r="N412" i="1" s="1"/>
  <c r="G410" i="1"/>
  <c r="G409" i="1"/>
  <c r="G408" i="1"/>
  <c r="G407" i="1"/>
  <c r="G404" i="1"/>
  <c r="N404" i="1" s="1"/>
  <c r="G402" i="1"/>
  <c r="G401" i="1"/>
  <c r="G400" i="1"/>
  <c r="G399" i="1"/>
  <c r="G396" i="1"/>
  <c r="N396" i="1" s="1"/>
  <c r="G394" i="1"/>
  <c r="G392" i="1"/>
  <c r="G390" i="1"/>
  <c r="G389" i="1"/>
  <c r="G388" i="1"/>
  <c r="G387" i="1"/>
  <c r="G386" i="1"/>
  <c r="G383" i="1"/>
  <c r="G381" i="1"/>
  <c r="G379" i="1"/>
  <c r="G377" i="1"/>
  <c r="G376" i="1"/>
  <c r="G375" i="1"/>
  <c r="G374" i="1"/>
  <c r="G373" i="1"/>
  <c r="G370" i="1"/>
  <c r="N370" i="1" s="1"/>
  <c r="G368" i="1"/>
  <c r="G366" i="1"/>
  <c r="G365" i="1"/>
  <c r="G364" i="1"/>
  <c r="G363" i="1"/>
  <c r="G362" i="1"/>
  <c r="G356" i="1"/>
  <c r="G350" i="1"/>
  <c r="G349" i="1"/>
  <c r="G348" i="1"/>
  <c r="G347" i="1"/>
  <c r="G346" i="1"/>
  <c r="G345" i="1"/>
  <c r="G344" i="1"/>
  <c r="G343" i="1"/>
  <c r="G342" i="1"/>
  <c r="G341" i="1"/>
  <c r="G339" i="1"/>
  <c r="G336" i="1"/>
  <c r="G334" i="1"/>
  <c r="G333" i="1"/>
  <c r="G332" i="1"/>
  <c r="G331" i="1"/>
  <c r="G330" i="1"/>
  <c r="G329" i="1"/>
  <c r="G328" i="1"/>
  <c r="G327" i="1"/>
  <c r="G326" i="1"/>
  <c r="G323" i="1"/>
  <c r="G322" i="1"/>
  <c r="G320" i="1"/>
  <c r="G317" i="1"/>
  <c r="G316" i="1"/>
  <c r="G315" i="1"/>
  <c r="G314" i="1"/>
  <c r="G313" i="1"/>
  <c r="G312" i="1"/>
  <c r="G311" i="1"/>
  <c r="G310" i="1"/>
  <c r="G309" i="1"/>
  <c r="G307" i="1"/>
  <c r="G305" i="1"/>
  <c r="G304" i="1"/>
  <c r="G303" i="1"/>
  <c r="G302" i="1"/>
  <c r="N302" i="1" s="1"/>
  <c r="Q302" i="1" s="1"/>
  <c r="G301" i="1"/>
  <c r="G300" i="1"/>
  <c r="G299" i="1"/>
  <c r="G298" i="1"/>
  <c r="G297" i="1"/>
  <c r="G296" i="1"/>
  <c r="G292" i="1"/>
  <c r="G290" i="1"/>
  <c r="G288" i="1"/>
  <c r="G286" i="1"/>
  <c r="G284" i="1"/>
  <c r="G282" i="1"/>
  <c r="G280" i="1"/>
  <c r="G278" i="1"/>
  <c r="G276" i="1"/>
  <c r="G274" i="1"/>
  <c r="G272" i="1"/>
  <c r="G270" i="1"/>
  <c r="G226" i="1"/>
  <c r="G224" i="1"/>
  <c r="G223" i="1"/>
  <c r="G222" i="1"/>
  <c r="G221" i="1"/>
  <c r="G218" i="1"/>
  <c r="G216" i="1"/>
  <c r="G215" i="1"/>
  <c r="G214" i="1"/>
  <c r="G213" i="1"/>
  <c r="G210" i="1"/>
  <c r="G207" i="1"/>
  <c r="G205" i="1"/>
  <c r="G204" i="1"/>
  <c r="G203" i="1"/>
  <c r="G202" i="1"/>
  <c r="G199" i="1"/>
  <c r="G197" i="1"/>
  <c r="G195" i="1"/>
  <c r="G193" i="1"/>
  <c r="G192" i="1"/>
  <c r="G191" i="1"/>
  <c r="G190" i="1"/>
  <c r="G187" i="1"/>
  <c r="G184" i="1"/>
  <c r="G182" i="1"/>
  <c r="G180" i="1"/>
  <c r="G179" i="1"/>
  <c r="G178" i="1"/>
  <c r="G177" i="1"/>
  <c r="G174" i="1"/>
  <c r="G172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N67" i="1" s="1"/>
  <c r="Q67" i="1" s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M585" i="4" l="1"/>
  <c r="N585" i="4" s="1"/>
  <c r="O585" i="4" s="1"/>
  <c r="M372" i="4"/>
  <c r="N372" i="4" s="1"/>
  <c r="O372" i="4" s="1"/>
  <c r="M268" i="4"/>
  <c r="M267" i="4" s="1"/>
  <c r="M539" i="4"/>
  <c r="N539" i="4" s="1"/>
  <c r="O539" i="4" s="1"/>
  <c r="M508" i="4"/>
  <c r="N508" i="4" s="1"/>
  <c r="O508" i="4" s="1"/>
  <c r="M205" i="4"/>
  <c r="N205" i="4" s="1"/>
  <c r="O205" i="4" s="1"/>
  <c r="M57" i="4"/>
  <c r="M56" i="4" s="1"/>
  <c r="M115" i="4"/>
  <c r="N115" i="4" s="1"/>
  <c r="M202" i="4"/>
  <c r="N202" i="4" s="1"/>
  <c r="M85" i="4"/>
  <c r="N85" i="4" s="1"/>
  <c r="O85" i="4" s="1"/>
  <c r="M536" i="4"/>
  <c r="N536" i="4" s="1"/>
  <c r="O536" i="4" s="1"/>
  <c r="M432" i="4"/>
  <c r="N432" i="4" s="1"/>
  <c r="O432" i="4" s="1"/>
  <c r="M589" i="4"/>
  <c r="N589" i="4" s="1"/>
  <c r="O589" i="4" s="1"/>
  <c r="M437" i="4"/>
  <c r="M436" i="4" s="1"/>
  <c r="M543" i="4"/>
  <c r="N543" i="4" s="1"/>
  <c r="M78" i="4"/>
  <c r="N78" i="4" s="1"/>
  <c r="M370" i="4"/>
  <c r="N370" i="4" s="1"/>
  <c r="M26" i="4"/>
  <c r="N26" i="4" s="1"/>
  <c r="O26" i="4" s="1"/>
  <c r="M571" i="4"/>
  <c r="N571" i="4" s="1"/>
  <c r="O571" i="4" s="1"/>
  <c r="M229" i="4"/>
  <c r="N229" i="4" s="1"/>
  <c r="O229" i="4" s="1"/>
  <c r="M446" i="4"/>
  <c r="N446" i="4" s="1"/>
  <c r="O446" i="4" s="1"/>
  <c r="M350" i="4"/>
  <c r="N350" i="4" s="1"/>
  <c r="O350" i="4" s="1"/>
  <c r="M83" i="4"/>
  <c r="N83" i="4" s="1"/>
  <c r="N82" i="4" s="1"/>
  <c r="M89" i="4"/>
  <c r="N89" i="4" s="1"/>
  <c r="O89" i="4" s="1"/>
  <c r="M537" i="4"/>
  <c r="N537" i="4" s="1"/>
  <c r="O537" i="4" s="1"/>
  <c r="M313" i="4"/>
  <c r="N313" i="4" s="1"/>
  <c r="O313" i="4" s="1"/>
  <c r="M498" i="4"/>
  <c r="N498" i="4" s="1"/>
  <c r="O498" i="4" s="1"/>
  <c r="M64" i="4"/>
  <c r="N64" i="4" s="1"/>
  <c r="O64" i="4" s="1"/>
  <c r="M431" i="4"/>
  <c r="N431" i="4" s="1"/>
  <c r="O431" i="4" s="1"/>
  <c r="M162" i="4"/>
  <c r="N162" i="4" s="1"/>
  <c r="M354" i="4"/>
  <c r="N354" i="4" s="1"/>
  <c r="M197" i="4"/>
  <c r="M196" i="4" s="1"/>
  <c r="M329" i="4"/>
  <c r="N329" i="4" s="1"/>
  <c r="O329" i="4" s="1"/>
  <c r="M594" i="4"/>
  <c r="M593" i="4" s="1"/>
  <c r="M288" i="4"/>
  <c r="N288" i="4" s="1"/>
  <c r="O288" i="4" s="1"/>
  <c r="M448" i="4"/>
  <c r="N448" i="4" s="1"/>
  <c r="O448" i="4" s="1"/>
  <c r="M373" i="4"/>
  <c r="N373" i="4" s="1"/>
  <c r="O373" i="4" s="1"/>
  <c r="M425" i="4"/>
  <c r="N425" i="4" s="1"/>
  <c r="M203" i="4"/>
  <c r="N203" i="4" s="1"/>
  <c r="O203" i="4" s="1"/>
  <c r="M91" i="4"/>
  <c r="N91" i="4" s="1"/>
  <c r="O91" i="4" s="1"/>
  <c r="M182" i="4"/>
  <c r="N182" i="4" s="1"/>
  <c r="M521" i="4"/>
  <c r="N521" i="4" s="1"/>
  <c r="M316" i="4"/>
  <c r="N316" i="4" s="1"/>
  <c r="O316" i="4" s="1"/>
  <c r="M298" i="4"/>
  <c r="N298" i="4" s="1"/>
  <c r="O298" i="4" s="1"/>
  <c r="M489" i="4"/>
  <c r="N489" i="4" s="1"/>
  <c r="O489" i="4" s="1"/>
  <c r="M141" i="4"/>
  <c r="M140" i="4" s="1"/>
  <c r="M363" i="4"/>
  <c r="M362" i="4" s="1"/>
  <c r="M121" i="4"/>
  <c r="N121" i="4" s="1"/>
  <c r="M187" i="4"/>
  <c r="M186" i="4" s="1"/>
  <c r="M516" i="4"/>
  <c r="N516" i="4" s="1"/>
  <c r="M603" i="4"/>
  <c r="N603" i="4" s="1"/>
  <c r="M304" i="4"/>
  <c r="M303" i="4" s="1"/>
  <c r="M244" i="4"/>
  <c r="N244" i="4" s="1"/>
  <c r="O244" i="4" s="1"/>
  <c r="M171" i="4"/>
  <c r="M55" i="4"/>
  <c r="N55" i="4" s="1"/>
  <c r="O55" i="4" s="1"/>
  <c r="M190" i="4"/>
  <c r="N190" i="4" s="1"/>
  <c r="M601" i="4"/>
  <c r="N601" i="4" s="1"/>
  <c r="O601" i="4" s="1"/>
  <c r="M184" i="4"/>
  <c r="N184" i="4" s="1"/>
  <c r="O184" i="4" s="1"/>
  <c r="M18" i="4"/>
  <c r="N18" i="4" s="1"/>
  <c r="O18" i="4" s="1"/>
  <c r="M164" i="4"/>
  <c r="N164" i="4" s="1"/>
  <c r="O164" i="4" s="1"/>
  <c r="M256" i="4"/>
  <c r="M255" i="4" s="1"/>
  <c r="M565" i="4"/>
  <c r="N565" i="4" s="1"/>
  <c r="O565" i="4" s="1"/>
  <c r="M410" i="4"/>
  <c r="N410" i="4" s="1"/>
  <c r="O410" i="4" s="1"/>
  <c r="M276" i="4"/>
  <c r="M275" i="4" s="1"/>
  <c r="M439" i="4"/>
  <c r="M438" i="4" s="1"/>
  <c r="M266" i="4"/>
  <c r="M265" i="4" s="1"/>
  <c r="M282" i="4"/>
  <c r="N282" i="4" s="1"/>
  <c r="O282" i="4" s="1"/>
  <c r="M32" i="4"/>
  <c r="N32" i="4" s="1"/>
  <c r="O32" i="4" s="1"/>
  <c r="M443" i="4"/>
  <c r="N443" i="4" s="1"/>
  <c r="O443" i="4" s="1"/>
  <c r="M444" i="4"/>
  <c r="N444" i="4" s="1"/>
  <c r="O444" i="4" s="1"/>
  <c r="M445" i="4"/>
  <c r="N445" i="4" s="1"/>
  <c r="O445" i="4" s="1"/>
  <c r="M541" i="4"/>
  <c r="N541" i="4" s="1"/>
  <c r="M346" i="4"/>
  <c r="N346" i="4" s="1"/>
  <c r="O346" i="4" s="1"/>
  <c r="M403" i="4"/>
  <c r="N403" i="4" s="1"/>
  <c r="O403" i="4" s="1"/>
  <c r="M193" i="4"/>
  <c r="N193" i="4" s="1"/>
  <c r="O193" i="4" s="1"/>
  <c r="M49" i="4"/>
  <c r="M48" i="4" s="1"/>
  <c r="M122" i="4"/>
  <c r="N122" i="4" s="1"/>
  <c r="O122" i="4" s="1"/>
  <c r="M557" i="4"/>
  <c r="N557" i="4" s="1"/>
  <c r="M212" i="4"/>
  <c r="N212" i="4" s="1"/>
  <c r="O212" i="4" s="1"/>
  <c r="M365" i="4"/>
  <c r="M364" i="4" s="1"/>
  <c r="M333" i="4"/>
  <c r="N333" i="4" s="1"/>
  <c r="O333" i="4" s="1"/>
  <c r="M156" i="4"/>
  <c r="N156" i="4" s="1"/>
  <c r="O156" i="4" s="1"/>
  <c r="M43" i="4"/>
  <c r="N43" i="4" s="1"/>
  <c r="O43" i="4" s="1"/>
  <c r="M496" i="4"/>
  <c r="N496" i="4" s="1"/>
  <c r="M317" i="4"/>
  <c r="N317" i="4" s="1"/>
  <c r="O317" i="4" s="1"/>
  <c r="M488" i="4"/>
  <c r="N488" i="4" s="1"/>
  <c r="O488" i="4" s="1"/>
  <c r="M400" i="4"/>
  <c r="N400" i="4" s="1"/>
  <c r="O400" i="4" s="1"/>
  <c r="M40" i="4"/>
  <c r="N40" i="4" s="1"/>
  <c r="O40" i="4" s="1"/>
  <c r="M550" i="4"/>
  <c r="N550" i="4" s="1"/>
  <c r="O550" i="4" s="1"/>
  <c r="M503" i="4"/>
  <c r="M502" i="4" s="1"/>
  <c r="M124" i="4"/>
  <c r="N124" i="4" s="1"/>
  <c r="O124" i="4" s="1"/>
  <c r="M311" i="4"/>
  <c r="N311" i="4" s="1"/>
  <c r="O311" i="4" s="1"/>
  <c r="M146" i="4"/>
  <c r="N146" i="4" s="1"/>
  <c r="O146" i="4" s="1"/>
  <c r="M23" i="4"/>
  <c r="N23" i="4" s="1"/>
  <c r="O23" i="4" s="1"/>
  <c r="M347" i="4"/>
  <c r="N347" i="4" s="1"/>
  <c r="O347" i="4" s="1"/>
  <c r="M509" i="4"/>
  <c r="N509" i="4" s="1"/>
  <c r="O509" i="4" s="1"/>
  <c r="M99" i="4"/>
  <c r="N99" i="4" s="1"/>
  <c r="M127" i="4"/>
  <c r="N127" i="4" s="1"/>
  <c r="O127" i="4" s="1"/>
  <c r="M270" i="4"/>
  <c r="N270" i="4" s="1"/>
  <c r="O270" i="4" s="1"/>
  <c r="M80" i="4"/>
  <c r="N80" i="4" s="1"/>
  <c r="O80" i="4" s="1"/>
  <c r="M281" i="4"/>
  <c r="N281" i="4" s="1"/>
  <c r="O281" i="4" s="1"/>
  <c r="M291" i="4"/>
  <c r="M290" i="4" s="1"/>
  <c r="M42" i="4"/>
  <c r="N42" i="4" s="1"/>
  <c r="O42" i="4" s="1"/>
  <c r="M399" i="4"/>
  <c r="N399" i="4" s="1"/>
  <c r="M25" i="4"/>
  <c r="N25" i="4" s="1"/>
  <c r="O25" i="4" s="1"/>
  <c r="M237" i="4"/>
  <c r="N237" i="4" s="1"/>
  <c r="M361" i="4"/>
  <c r="N361" i="4" s="1"/>
  <c r="O361" i="4" s="1"/>
  <c r="M487" i="4"/>
  <c r="N487" i="4" s="1"/>
  <c r="O487" i="4" s="1"/>
  <c r="M225" i="4"/>
  <c r="N225" i="4" s="1"/>
  <c r="M47" i="4"/>
  <c r="N47" i="4" s="1"/>
  <c r="N46" i="4" s="1"/>
  <c r="M177" i="4"/>
  <c r="N177" i="4" s="1"/>
  <c r="M17" i="4"/>
  <c r="N17" i="4" s="1"/>
  <c r="O17" i="4" s="1"/>
  <c r="M527" i="4"/>
  <c r="N527" i="4" s="1"/>
  <c r="O527" i="4" s="1"/>
  <c r="M513" i="4"/>
  <c r="M512" i="4" s="1"/>
  <c r="M307" i="4"/>
  <c r="N307" i="4" s="1"/>
  <c r="O307" i="4" s="1"/>
  <c r="M501" i="4"/>
  <c r="M500" i="4" s="1"/>
  <c r="M31" i="4"/>
  <c r="N31" i="4" s="1"/>
  <c r="O31" i="4" s="1"/>
  <c r="M600" i="4"/>
  <c r="N600" i="4" s="1"/>
  <c r="O600" i="4" s="1"/>
  <c r="M262" i="4"/>
  <c r="M261" i="4" s="1"/>
  <c r="M325" i="4"/>
  <c r="N325" i="4" s="1"/>
  <c r="O325" i="4" s="1"/>
  <c r="M138" i="4"/>
  <c r="N138" i="4" s="1"/>
  <c r="O138" i="4" s="1"/>
  <c r="M293" i="4"/>
  <c r="N293" i="4" s="1"/>
  <c r="M30" i="4"/>
  <c r="N30" i="4" s="1"/>
  <c r="O30" i="4" s="1"/>
  <c r="M352" i="4"/>
  <c r="M351" i="4" s="1"/>
  <c r="M195" i="4"/>
  <c r="N195" i="4" s="1"/>
  <c r="M386" i="4"/>
  <c r="N386" i="4" s="1"/>
  <c r="O386" i="4" s="1"/>
  <c r="M560" i="4"/>
  <c r="M559" i="4" s="1"/>
  <c r="M367" i="4"/>
  <c r="N367" i="4" s="1"/>
  <c r="M249" i="4"/>
  <c r="N249" i="4" s="1"/>
  <c r="N248" i="4" s="1"/>
  <c r="M573" i="4"/>
  <c r="N573" i="4" s="1"/>
  <c r="O573" i="4" s="1"/>
  <c r="M19" i="4"/>
  <c r="N19" i="4" s="1"/>
  <c r="O19" i="4" s="1"/>
  <c r="M297" i="4"/>
  <c r="N297" i="4" s="1"/>
  <c r="O297" i="4" s="1"/>
  <c r="M442" i="4"/>
  <c r="N442" i="4" s="1"/>
  <c r="M215" i="4"/>
  <c r="N215" i="4" s="1"/>
  <c r="O215" i="4" s="1"/>
  <c r="M102" i="4"/>
  <c r="N102" i="4" s="1"/>
  <c r="O102" i="4" s="1"/>
  <c r="M385" i="4"/>
  <c r="N385" i="4" s="1"/>
  <c r="O385" i="4" s="1"/>
  <c r="M523" i="4"/>
  <c r="N523" i="4" s="1"/>
  <c r="M214" i="4"/>
  <c r="N214" i="4" s="1"/>
  <c r="O214" i="4" s="1"/>
  <c r="M170" i="4"/>
  <c r="N170" i="4" s="1"/>
  <c r="O170" i="4" s="1"/>
  <c r="N454" i="1"/>
  <c r="Q455" i="1"/>
  <c r="N369" i="1"/>
  <c r="Q370" i="1"/>
  <c r="N395" i="1"/>
  <c r="Q396" i="1"/>
  <c r="N440" i="1"/>
  <c r="Q441" i="1"/>
  <c r="N465" i="1"/>
  <c r="Q466" i="1"/>
  <c r="N403" i="1"/>
  <c r="Q404" i="1"/>
  <c r="N130" i="1"/>
  <c r="Q131" i="1"/>
  <c r="N411" i="1"/>
  <c r="Q412" i="1"/>
  <c r="N516" i="1"/>
  <c r="Q517" i="1"/>
  <c r="M402" i="4"/>
  <c r="N402" i="4" s="1"/>
  <c r="O402" i="4" s="1"/>
  <c r="M199" i="4"/>
  <c r="M198" i="4" s="1"/>
  <c r="M391" i="4"/>
  <c r="N391" i="4" s="1"/>
  <c r="O391" i="4" s="1"/>
  <c r="M507" i="4"/>
  <c r="N507" i="4" s="1"/>
  <c r="O507" i="4" s="1"/>
  <c r="M73" i="4"/>
  <c r="M517" i="4"/>
  <c r="N517" i="4" s="1"/>
  <c r="O517" i="4" s="1"/>
  <c r="M274" i="4"/>
  <c r="M273" i="4" s="1"/>
  <c r="M423" i="4"/>
  <c r="M422" i="4" s="1"/>
  <c r="M334" i="4"/>
  <c r="N334" i="4" s="1"/>
  <c r="O334" i="4" s="1"/>
  <c r="M59" i="4"/>
  <c r="N59" i="4" s="1"/>
  <c r="M129" i="4"/>
  <c r="N129" i="4" s="1"/>
  <c r="M406" i="4"/>
  <c r="N406" i="4" s="1"/>
  <c r="N405" i="4" s="1"/>
  <c r="M92" i="4"/>
  <c r="N92" i="4" s="1"/>
  <c r="O92" i="4" s="1"/>
  <c r="M69" i="4"/>
  <c r="M68" i="4" s="1"/>
  <c r="M296" i="4"/>
  <c r="N296" i="4" s="1"/>
  <c r="O296" i="4" s="1"/>
  <c r="M217" i="4"/>
  <c r="N217" i="4" s="1"/>
  <c r="M570" i="4"/>
  <c r="N570" i="4" s="1"/>
  <c r="O570" i="4" s="1"/>
  <c r="M407" i="4"/>
  <c r="N470" i="4"/>
  <c r="N469" i="4" s="1"/>
  <c r="M52" i="4"/>
  <c r="N52" i="4" s="1"/>
  <c r="O52" i="4" s="1"/>
  <c r="M103" i="4"/>
  <c r="N103" i="4" s="1"/>
  <c r="O103" i="4" s="1"/>
  <c r="M326" i="4"/>
  <c r="N326" i="4" s="1"/>
  <c r="O326" i="4" s="1"/>
  <c r="M392" i="4"/>
  <c r="N392" i="4" s="1"/>
  <c r="O392" i="4" s="1"/>
  <c r="M100" i="4"/>
  <c r="N100" i="4" s="1"/>
  <c r="O100" i="4" s="1"/>
  <c r="M590" i="4"/>
  <c r="N590" i="4" s="1"/>
  <c r="O590" i="4" s="1"/>
  <c r="M434" i="4"/>
  <c r="N434" i="4" s="1"/>
  <c r="O434" i="4" s="1"/>
  <c r="M349" i="4"/>
  <c r="N349" i="4" s="1"/>
  <c r="O349" i="4" s="1"/>
  <c r="M380" i="4"/>
  <c r="M379" i="4" s="1"/>
  <c r="M139" i="4"/>
  <c r="N139" i="4" s="1"/>
  <c r="O139" i="4" s="1"/>
  <c r="M493" i="4"/>
  <c r="N493" i="4" s="1"/>
  <c r="O493" i="4" s="1"/>
  <c r="M378" i="4"/>
  <c r="N378" i="4" s="1"/>
  <c r="M348" i="4"/>
  <c r="N348" i="4" s="1"/>
  <c r="O348" i="4" s="1"/>
  <c r="M96" i="4"/>
  <c r="M230" i="4"/>
  <c r="N230" i="4" s="1"/>
  <c r="O230" i="4" s="1"/>
  <c r="M45" i="4"/>
  <c r="M44" i="4" s="1"/>
  <c r="M477" i="4"/>
  <c r="N477" i="4" s="1"/>
  <c r="O477" i="4" s="1"/>
  <c r="M580" i="4"/>
  <c r="N580" i="4" s="1"/>
  <c r="M238" i="4"/>
  <c r="N238" i="4" s="1"/>
  <c r="O238" i="4" s="1"/>
  <c r="M332" i="4"/>
  <c r="N332" i="4" s="1"/>
  <c r="O332" i="4" s="1"/>
  <c r="M152" i="4"/>
  <c r="N152" i="4" s="1"/>
  <c r="O152" i="4" s="1"/>
  <c r="M456" i="4"/>
  <c r="N456" i="4" s="1"/>
  <c r="O456" i="4" s="1"/>
  <c r="M71" i="4"/>
  <c r="N71" i="4" s="1"/>
  <c r="M264" i="4"/>
  <c r="N264" i="4" s="1"/>
  <c r="M231" i="4"/>
  <c r="N231" i="4" s="1"/>
  <c r="O231" i="4" s="1"/>
  <c r="M340" i="4"/>
  <c r="M339" i="4" s="1"/>
  <c r="M338" i="4" s="1"/>
  <c r="M337" i="4" s="1"/>
  <c r="M336" i="4" s="1"/>
  <c r="M335" i="4" s="1"/>
  <c r="M207" i="4"/>
  <c r="M394" i="4"/>
  <c r="N394" i="4" s="1"/>
  <c r="O394" i="4" s="1"/>
  <c r="M396" i="4"/>
  <c r="N396" i="4" s="1"/>
  <c r="M81" i="4"/>
  <c r="N81" i="4" s="1"/>
  <c r="O81" i="4" s="1"/>
  <c r="M330" i="4"/>
  <c r="N330" i="4" s="1"/>
  <c r="O330" i="4" s="1"/>
  <c r="M568" i="4"/>
  <c r="M222" i="4"/>
  <c r="N222" i="4" s="1"/>
  <c r="O222" i="4" s="1"/>
  <c r="M393" i="4"/>
  <c r="N393" i="4" s="1"/>
  <c r="O393" i="4" s="1"/>
  <c r="M554" i="4"/>
  <c r="N554" i="4" s="1"/>
  <c r="O554" i="4" s="1"/>
  <c r="M360" i="4"/>
  <c r="N360" i="4" s="1"/>
  <c r="O360" i="4" s="1"/>
  <c r="M243" i="4"/>
  <c r="N243" i="4" s="1"/>
  <c r="O243" i="4" s="1"/>
  <c r="M66" i="4"/>
  <c r="N66" i="4" s="1"/>
  <c r="O66" i="4" s="1"/>
  <c r="M160" i="4"/>
  <c r="N160" i="4" s="1"/>
  <c r="N159" i="4" s="1"/>
  <c r="M126" i="4"/>
  <c r="N126" i="4" s="1"/>
  <c r="M569" i="4"/>
  <c r="N569" i="4" s="1"/>
  <c r="O569" i="4" s="1"/>
  <c r="M576" i="4"/>
  <c r="N576" i="4" s="1"/>
  <c r="O576" i="4" s="1"/>
  <c r="M173" i="4"/>
  <c r="M280" i="4"/>
  <c r="N280" i="4" s="1"/>
  <c r="O280" i="4" s="1"/>
  <c r="M179" i="4"/>
  <c r="N179" i="4" s="1"/>
  <c r="O179" i="4" s="1"/>
  <c r="M63" i="4"/>
  <c r="N63" i="4" s="1"/>
  <c r="O63" i="4" s="1"/>
  <c r="M22" i="4"/>
  <c r="M575" i="4"/>
  <c r="N575" i="4" s="1"/>
  <c r="M357" i="4"/>
  <c r="N357" i="4" s="1"/>
  <c r="O357" i="4" s="1"/>
  <c r="M53" i="4"/>
  <c r="N53" i="4" s="1"/>
  <c r="O53" i="4" s="1"/>
  <c r="N472" i="4"/>
  <c r="O472" i="4" s="1"/>
  <c r="M374" i="4"/>
  <c r="N374" i="4" s="1"/>
  <c r="O374" i="4" s="1"/>
  <c r="N562" i="4"/>
  <c r="O562" i="4" s="1"/>
  <c r="M383" i="4"/>
  <c r="M131" i="4"/>
  <c r="N131" i="4" s="1"/>
  <c r="M598" i="4"/>
  <c r="N598" i="4" s="1"/>
  <c r="M558" i="4"/>
  <c r="N558" i="4" s="1"/>
  <c r="O558" i="4" s="1"/>
  <c r="M287" i="4"/>
  <c r="N287" i="4" s="1"/>
  <c r="O287" i="4" s="1"/>
  <c r="M533" i="4"/>
  <c r="N533" i="4" s="1"/>
  <c r="M421" i="4"/>
  <c r="N421" i="4" s="1"/>
  <c r="O421" i="4" s="1"/>
  <c r="M228" i="4"/>
  <c r="N228" i="4" s="1"/>
  <c r="M418" i="4"/>
  <c r="N418" i="4" s="1"/>
  <c r="O418" i="4" s="1"/>
  <c r="M101" i="4"/>
  <c r="N101" i="4" s="1"/>
  <c r="O101" i="4" s="1"/>
  <c r="M476" i="4"/>
  <c r="N476" i="4" s="1"/>
  <c r="O476" i="4" s="1"/>
  <c r="M147" i="4"/>
  <c r="N147" i="4" s="1"/>
  <c r="O147" i="4" s="1"/>
  <c r="M519" i="4"/>
  <c r="N519" i="4" s="1"/>
  <c r="O519" i="4" s="1"/>
  <c r="M213" i="4"/>
  <c r="N213" i="4" s="1"/>
  <c r="O213" i="4" s="1"/>
  <c r="M79" i="4"/>
  <c r="N79" i="4" s="1"/>
  <c r="O79" i="4" s="1"/>
  <c r="M435" i="4"/>
  <c r="N435" i="4" s="1"/>
  <c r="O435" i="4" s="1"/>
  <c r="M272" i="4"/>
  <c r="N450" i="4"/>
  <c r="O450" i="4" s="1"/>
  <c r="M449" i="4"/>
  <c r="M497" i="4"/>
  <c r="N497" i="4" s="1"/>
  <c r="O497" i="4" s="1"/>
  <c r="N235" i="4"/>
  <c r="N234" i="4" s="1"/>
  <c r="M20" i="4"/>
  <c r="M148" i="4"/>
  <c r="M169" i="4"/>
  <c r="N169" i="4" s="1"/>
  <c r="O169" i="4" s="1"/>
  <c r="M564" i="4"/>
  <c r="M581" i="4"/>
  <c r="N581" i="4" s="1"/>
  <c r="O581" i="4" s="1"/>
  <c r="M260" i="4"/>
  <c r="M429" i="4"/>
  <c r="N429" i="4" s="1"/>
  <c r="O429" i="4" s="1"/>
  <c r="M511" i="4"/>
  <c r="M209" i="4"/>
  <c r="M529" i="4"/>
  <c r="N529" i="4" s="1"/>
  <c r="O529" i="4" s="1"/>
  <c r="M94" i="4"/>
  <c r="M467" i="4"/>
  <c r="N467" i="4" s="1"/>
  <c r="O467" i="4" s="1"/>
  <c r="M90" i="4"/>
  <c r="N90" i="4" s="1"/>
  <c r="O90" i="4" s="1"/>
  <c r="M204" i="4"/>
  <c r="N204" i="4" s="1"/>
  <c r="O204" i="4" s="1"/>
  <c r="N320" i="4"/>
  <c r="O320" i="4" s="1"/>
  <c r="M528" i="4"/>
  <c r="N528" i="4" s="1"/>
  <c r="O528" i="4" s="1"/>
  <c r="M578" i="4"/>
  <c r="M136" i="4"/>
  <c r="N136" i="4" s="1"/>
  <c r="M16" i="4"/>
  <c r="N16" i="4" s="1"/>
  <c r="M34" i="4"/>
  <c r="M371" i="4"/>
  <c r="N371" i="4" s="1"/>
  <c r="O371" i="4" s="1"/>
  <c r="M411" i="4"/>
  <c r="N411" i="4" s="1"/>
  <c r="O411" i="4" s="1"/>
  <c r="M247" i="4"/>
  <c r="M155" i="4"/>
  <c r="N155" i="4" s="1"/>
  <c r="O155" i="4" s="1"/>
  <c r="M468" i="4"/>
  <c r="N468" i="4" s="1"/>
  <c r="O468" i="4" s="1"/>
  <c r="M583" i="4"/>
  <c r="N583" i="4" s="1"/>
  <c r="O583" i="4" s="1"/>
  <c r="M417" i="4"/>
  <c r="N417" i="4" s="1"/>
  <c r="O417" i="4" s="1"/>
  <c r="M466" i="4"/>
  <c r="M29" i="4"/>
  <c r="N29" i="4" s="1"/>
  <c r="M404" i="4"/>
  <c r="N404" i="4" s="1"/>
  <c r="O404" i="4" s="1"/>
  <c r="M430" i="4"/>
  <c r="N430" i="4" s="1"/>
  <c r="O430" i="4" s="1"/>
  <c r="M358" i="4"/>
  <c r="N358" i="4" s="1"/>
  <c r="O358" i="4" s="1"/>
  <c r="M376" i="4"/>
  <c r="N143" i="4"/>
  <c r="N142" i="4" s="1"/>
  <c r="N428" i="4"/>
  <c r="M481" i="4"/>
  <c r="M106" i="4"/>
  <c r="N36" i="4"/>
  <c r="O36" i="4" s="1"/>
  <c r="M530" i="4"/>
  <c r="O310" i="4"/>
  <c r="O21" i="4"/>
  <c r="N20" i="4"/>
  <c r="O167" i="4"/>
  <c r="O107" i="4"/>
  <c r="N106" i="4"/>
  <c r="M387" i="4"/>
  <c r="N388" i="4"/>
  <c r="N480" i="4"/>
  <c r="M479" i="4"/>
  <c r="M232" i="4"/>
  <c r="N233" i="4"/>
  <c r="O220" i="4"/>
  <c r="O306" i="4"/>
  <c r="N485" i="4"/>
  <c r="N491" i="4"/>
  <c r="M490" i="4"/>
  <c r="O172" i="4"/>
  <c r="N171" i="4"/>
  <c r="O506" i="4"/>
  <c r="N475" i="4"/>
  <c r="N258" i="4"/>
  <c r="M257" i="4"/>
  <c r="O482" i="4"/>
  <c r="N481" i="4"/>
  <c r="N148" i="4"/>
  <c r="O149" i="4"/>
  <c r="M322" i="4"/>
  <c r="N323" i="4"/>
  <c r="N254" i="4"/>
  <c r="M253" i="4"/>
  <c r="N105" i="4"/>
  <c r="M104" i="4"/>
  <c r="O151" i="4"/>
  <c r="O454" i="4"/>
  <c r="O174" i="4"/>
  <c r="N173" i="4"/>
  <c r="N526" i="4"/>
  <c r="N268" i="4"/>
  <c r="N530" i="4"/>
  <c r="O531" i="4"/>
  <c r="O242" i="4"/>
  <c r="N75" i="4"/>
  <c r="M74" i="4"/>
  <c r="N460" i="4"/>
  <c r="M459" i="4"/>
  <c r="M591" i="4"/>
  <c r="N592" i="4"/>
  <c r="N407" i="4"/>
  <c r="O408" i="4"/>
  <c r="O588" i="4"/>
  <c r="O465" i="4"/>
  <c r="P302" i="1"/>
  <c r="P67" i="1"/>
  <c r="P131" i="1"/>
  <c r="P130" i="1" s="1"/>
  <c r="P412" i="1"/>
  <c r="P411" i="1" s="1"/>
  <c r="P517" i="1"/>
  <c r="P516" i="1" s="1"/>
  <c r="P441" i="1"/>
  <c r="P440" i="1" s="1"/>
  <c r="P466" i="1"/>
  <c r="P465" i="1" s="1"/>
  <c r="P404" i="1"/>
  <c r="P403" i="1" s="1"/>
  <c r="P455" i="1"/>
  <c r="P454" i="1" s="1"/>
  <c r="P370" i="1"/>
  <c r="P369" i="1" s="1"/>
  <c r="P396" i="1"/>
  <c r="P395" i="1" s="1"/>
  <c r="P24" i="1"/>
  <c r="O369" i="1"/>
  <c r="O395" i="1"/>
  <c r="O130" i="1"/>
  <c r="O411" i="1"/>
  <c r="O516" i="1"/>
  <c r="O440" i="1"/>
  <c r="O465" i="1"/>
  <c r="O403" i="1"/>
  <c r="O454" i="1"/>
  <c r="G495" i="1"/>
  <c r="G22" i="1"/>
  <c r="G72" i="1"/>
  <c r="G95" i="1"/>
  <c r="G159" i="1"/>
  <c r="G173" i="1"/>
  <c r="G209" i="1"/>
  <c r="G338" i="1"/>
  <c r="G497" i="1"/>
  <c r="G518" i="1"/>
  <c r="G225" i="1"/>
  <c r="G506" i="1"/>
  <c r="G104" i="1"/>
  <c r="G48" i="1"/>
  <c r="G269" i="1"/>
  <c r="G277" i="1"/>
  <c r="G285" i="1"/>
  <c r="G355" i="1"/>
  <c r="G354" i="1" s="1"/>
  <c r="G353" i="1" s="1"/>
  <c r="G352" i="1" s="1"/>
  <c r="G351" i="1" s="1"/>
  <c r="G421" i="1"/>
  <c r="G20" i="1"/>
  <c r="G33" i="1"/>
  <c r="G58" i="1"/>
  <c r="G74" i="1"/>
  <c r="G140" i="1"/>
  <c r="G148" i="1"/>
  <c r="G161" i="1"/>
  <c r="G181" i="1"/>
  <c r="G196" i="1"/>
  <c r="G577" i="1"/>
  <c r="G607" i="1"/>
  <c r="G273" i="1"/>
  <c r="G281" i="1"/>
  <c r="G289" i="1"/>
  <c r="G393" i="1"/>
  <c r="G463" i="1"/>
  <c r="G485" i="1"/>
  <c r="G508" i="1"/>
  <c r="G546" i="1"/>
  <c r="G609" i="1"/>
  <c r="G84" i="1"/>
  <c r="G106" i="1"/>
  <c r="G128" i="1"/>
  <c r="G171" i="1"/>
  <c r="G186" i="1"/>
  <c r="G206" i="1"/>
  <c r="G382" i="1"/>
  <c r="G395" i="1"/>
  <c r="G440" i="1"/>
  <c r="G452" i="1"/>
  <c r="G465" i="1"/>
  <c r="G487" i="1"/>
  <c r="G548" i="1"/>
  <c r="G572" i="1"/>
  <c r="G579" i="1"/>
  <c r="G142" i="1"/>
  <c r="G287" i="1"/>
  <c r="G335" i="1"/>
  <c r="G380" i="1"/>
  <c r="G35" i="1"/>
  <c r="G82" i="1"/>
  <c r="G114" i="1"/>
  <c r="G130" i="1"/>
  <c r="G163" i="1"/>
  <c r="G183" i="1"/>
  <c r="G198" i="1"/>
  <c r="G217" i="1"/>
  <c r="G271" i="1"/>
  <c r="G279" i="1"/>
  <c r="G319" i="1"/>
  <c r="G369" i="1"/>
  <c r="G454" i="1"/>
  <c r="G536" i="1"/>
  <c r="G575" i="1"/>
  <c r="G593" i="1"/>
  <c r="G618" i="1"/>
  <c r="G391" i="1"/>
  <c r="G411" i="1"/>
  <c r="G423" i="1"/>
  <c r="G449" i="1"/>
  <c r="G70" i="1"/>
  <c r="G438" i="1"/>
  <c r="G475" i="1"/>
  <c r="G538" i="1"/>
  <c r="G56" i="1"/>
  <c r="G98" i="1"/>
  <c r="G125" i="1"/>
  <c r="G194" i="1"/>
  <c r="G275" i="1"/>
  <c r="G283" i="1"/>
  <c r="G306" i="1"/>
  <c r="G378" i="1"/>
  <c r="G526" i="1"/>
  <c r="G603" i="1"/>
  <c r="G291" i="1"/>
  <c r="G367" i="1"/>
  <c r="G403" i="1"/>
  <c r="G516" i="1"/>
  <c r="G528" i="1"/>
  <c r="G39" i="1"/>
  <c r="G135" i="1"/>
  <c r="G150" i="1"/>
  <c r="G321" i="1"/>
  <c r="G212" i="1"/>
  <c r="G145" i="1"/>
  <c r="G189" i="1"/>
  <c r="G385" i="1"/>
  <c r="G541" i="1"/>
  <c r="G595" i="1"/>
  <c r="G15" i="1"/>
  <c r="G51" i="1"/>
  <c r="G62" i="1"/>
  <c r="G77" i="1"/>
  <c r="G120" i="1"/>
  <c r="G166" i="1"/>
  <c r="G340" i="1"/>
  <c r="G361" i="1"/>
  <c r="G372" i="1"/>
  <c r="G398" i="1"/>
  <c r="G414" i="1"/>
  <c r="G443" i="1"/>
  <c r="G511" i="1"/>
  <c r="G590" i="1"/>
  <c r="G613" i="1"/>
  <c r="G88" i="1"/>
  <c r="G201" i="1"/>
  <c r="G308" i="1"/>
  <c r="G432" i="1"/>
  <c r="G457" i="1"/>
  <c r="G469" i="1"/>
  <c r="G480" i="1"/>
  <c r="G521" i="1"/>
  <c r="G565" i="1"/>
  <c r="G583" i="1"/>
  <c r="G598" i="1"/>
  <c r="G28" i="1"/>
  <c r="G154" i="1"/>
  <c r="G176" i="1"/>
  <c r="G220" i="1"/>
  <c r="G295" i="1"/>
  <c r="G325" i="1"/>
  <c r="G406" i="1"/>
  <c r="G425" i="1"/>
  <c r="G490" i="1"/>
  <c r="G500" i="1"/>
  <c r="G531" i="1"/>
  <c r="N84" i="4" l="1"/>
  <c r="M542" i="4"/>
  <c r="N437" i="4"/>
  <c r="O437" i="4" s="1"/>
  <c r="M84" i="4"/>
  <c r="M114" i="4"/>
  <c r="M113" i="4" s="1"/>
  <c r="M353" i="4"/>
  <c r="O83" i="4"/>
  <c r="N57" i="4"/>
  <c r="N56" i="4" s="1"/>
  <c r="N49" i="4"/>
  <c r="O49" i="4" s="1"/>
  <c r="N163" i="4"/>
  <c r="M163" i="4"/>
  <c r="N365" i="4"/>
  <c r="O365" i="4" s="1"/>
  <c r="M447" i="4"/>
  <c r="N304" i="4"/>
  <c r="M540" i="4"/>
  <c r="N197" i="4"/>
  <c r="N196" i="4" s="1"/>
  <c r="N276" i="4"/>
  <c r="O276" i="4" s="1"/>
  <c r="N439" i="4"/>
  <c r="N438" i="4" s="1"/>
  <c r="M224" i="4"/>
  <c r="M82" i="4"/>
  <c r="N187" i="4"/>
  <c r="O187" i="4" s="1"/>
  <c r="N535" i="4"/>
  <c r="M535" i="4"/>
  <c r="M534" i="4" s="1"/>
  <c r="M161" i="4"/>
  <c r="N594" i="4"/>
  <c r="O594" i="4" s="1"/>
  <c r="M424" i="4"/>
  <c r="M181" i="4"/>
  <c r="N256" i="4"/>
  <c r="O256" i="4" s="1"/>
  <c r="N503" i="4"/>
  <c r="N502" i="4" s="1"/>
  <c r="M520" i="4"/>
  <c r="N141" i="4"/>
  <c r="N140" i="4" s="1"/>
  <c r="N266" i="4"/>
  <c r="N265" i="4" s="1"/>
  <c r="N183" i="4"/>
  <c r="M183" i="4"/>
  <c r="M120" i="4"/>
  <c r="M602" i="4"/>
  <c r="N363" i="4"/>
  <c r="O363" i="4" s="1"/>
  <c r="M189" i="4"/>
  <c r="M522" i="4"/>
  <c r="M194" i="4"/>
  <c r="N352" i="4"/>
  <c r="O352" i="4" s="1"/>
  <c r="M441" i="4"/>
  <c r="N380" i="4"/>
  <c r="N379" i="4" s="1"/>
  <c r="N501" i="4"/>
  <c r="N500" i="4" s="1"/>
  <c r="N274" i="4"/>
  <c r="O274" i="4" s="1"/>
  <c r="M309" i="4"/>
  <c r="M308" i="4" s="1"/>
  <c r="M366" i="4"/>
  <c r="M484" i="4"/>
  <c r="N309" i="4"/>
  <c r="M128" i="4"/>
  <c r="M241" i="4"/>
  <c r="N22" i="4"/>
  <c r="M39" i="4"/>
  <c r="M305" i="4"/>
  <c r="M302" i="4" s="1"/>
  <c r="O249" i="4"/>
  <c r="N24" i="4"/>
  <c r="M216" i="4"/>
  <c r="M24" i="4"/>
  <c r="N561" i="4"/>
  <c r="N219" i="4"/>
  <c r="M248" i="4"/>
  <c r="N15" i="4"/>
  <c r="N125" i="4"/>
  <c r="N262" i="4"/>
  <c r="N261" i="4" s="1"/>
  <c r="N269" i="4"/>
  <c r="N199" i="4"/>
  <c r="O199" i="4" s="1"/>
  <c r="M269" i="4"/>
  <c r="N560" i="4"/>
  <c r="O560" i="4" s="1"/>
  <c r="O16" i="4"/>
  <c r="N305" i="4"/>
  <c r="N28" i="4"/>
  <c r="N39" i="4"/>
  <c r="N292" i="4"/>
  <c r="O293" i="4"/>
  <c r="O47" i="4"/>
  <c r="N513" i="4"/>
  <c r="O513" i="4" s="1"/>
  <c r="N291" i="4"/>
  <c r="O291" i="4" s="1"/>
  <c r="N505" i="4"/>
  <c r="N340" i="4"/>
  <c r="O340" i="4" s="1"/>
  <c r="M505" i="4"/>
  <c r="M46" i="4"/>
  <c r="N471" i="4"/>
  <c r="M292" i="4"/>
  <c r="N62" i="4"/>
  <c r="N549" i="4"/>
  <c r="M382" i="4"/>
  <c r="M381" i="4" s="1"/>
  <c r="O160" i="4"/>
  <c r="O470" i="4"/>
  <c r="O406" i="4"/>
  <c r="M579" i="4"/>
  <c r="M597" i="4"/>
  <c r="M72" i="4"/>
  <c r="N73" i="4"/>
  <c r="M70" i="4"/>
  <c r="N423" i="4"/>
  <c r="O423" i="4" s="1"/>
  <c r="N145" i="4"/>
  <c r="M495" i="4"/>
  <c r="M494" i="4" s="1"/>
  <c r="M587" i="4"/>
  <c r="M586" i="4" s="1"/>
  <c r="N492" i="4"/>
  <c r="M159" i="4"/>
  <c r="N587" i="4"/>
  <c r="M98" i="4"/>
  <c r="M97" i="4" s="1"/>
  <c r="O235" i="4"/>
  <c r="N453" i="4"/>
  <c r="M474" i="4"/>
  <c r="M473" i="4" s="1"/>
  <c r="M433" i="4"/>
  <c r="N88" i="4"/>
  <c r="M556" i="4"/>
  <c r="M236" i="4"/>
  <c r="M549" i="4"/>
  <c r="M77" i="4"/>
  <c r="M453" i="4"/>
  <c r="M452" i="4" s="1"/>
  <c r="M451" i="4" s="1"/>
  <c r="M62" i="4"/>
  <c r="M405" i="4"/>
  <c r="N135" i="4"/>
  <c r="N574" i="4"/>
  <c r="M567" i="4"/>
  <c r="M58" i="4"/>
  <c r="M279" i="4"/>
  <c r="M582" i="4"/>
  <c r="N390" i="4"/>
  <c r="N51" i="4"/>
  <c r="M377" i="4"/>
  <c r="N568" i="4"/>
  <c r="O568" i="4" s="1"/>
  <c r="N447" i="4"/>
  <c r="O575" i="4"/>
  <c r="M390" i="4"/>
  <c r="N69" i="4"/>
  <c r="N68" i="4" s="1"/>
  <c r="N383" i="4"/>
  <c r="O383" i="4" s="1"/>
  <c r="M492" i="4"/>
  <c r="O136" i="4"/>
  <c r="M166" i="4"/>
  <c r="M165" i="4" s="1"/>
  <c r="M125" i="4"/>
  <c r="N416" i="4"/>
  <c r="M145" i="4"/>
  <c r="O126" i="4"/>
  <c r="M28" i="4"/>
  <c r="N150" i="4"/>
  <c r="M219" i="4"/>
  <c r="M345" i="4"/>
  <c r="M344" i="4" s="1"/>
  <c r="M398" i="4"/>
  <c r="N241" i="4"/>
  <c r="M395" i="4"/>
  <c r="O29" i="4"/>
  <c r="M135" i="4"/>
  <c r="M134" i="4" s="1"/>
  <c r="M130" i="4"/>
  <c r="M227" i="4"/>
  <c r="M515" i="4"/>
  <c r="M532" i="4"/>
  <c r="N279" i="4"/>
  <c r="O439" i="4"/>
  <c r="M574" i="4"/>
  <c r="M150" i="4"/>
  <c r="N45" i="4"/>
  <c r="N44" i="4" s="1"/>
  <c r="M211" i="4"/>
  <c r="N345" i="4"/>
  <c r="N211" i="4"/>
  <c r="N324" i="4"/>
  <c r="M176" i="4"/>
  <c r="N449" i="4"/>
  <c r="M324" i="4"/>
  <c r="M321" i="4" s="1"/>
  <c r="M263" i="4"/>
  <c r="N427" i="4"/>
  <c r="M95" i="4"/>
  <c r="N96" i="4"/>
  <c r="O264" i="4"/>
  <c r="N263" i="4"/>
  <c r="M88" i="4"/>
  <c r="O428" i="4"/>
  <c r="N319" i="4"/>
  <c r="O143" i="4"/>
  <c r="M51" i="4"/>
  <c r="N582" i="4"/>
  <c r="N166" i="4"/>
  <c r="N165" i="4" s="1"/>
  <c r="N207" i="4"/>
  <c r="M206" i="4"/>
  <c r="M15" i="4"/>
  <c r="M369" i="4"/>
  <c r="M356" i="4"/>
  <c r="N35" i="4"/>
  <c r="N409" i="4"/>
  <c r="N356" i="4"/>
  <c r="M201" i="4"/>
  <c r="N433" i="4"/>
  <c r="M409" i="4"/>
  <c r="M271" i="4"/>
  <c r="N272" i="4"/>
  <c r="N154" i="4"/>
  <c r="N247" i="4"/>
  <c r="M246" i="4"/>
  <c r="N209" i="4"/>
  <c r="M208" i="4"/>
  <c r="N376" i="4"/>
  <c r="M375" i="4"/>
  <c r="M427" i="4"/>
  <c r="N511" i="4"/>
  <c r="M510" i="4"/>
  <c r="N564" i="4"/>
  <c r="M563" i="4"/>
  <c r="M33" i="4"/>
  <c r="N34" i="4"/>
  <c r="N260" i="4"/>
  <c r="M259" i="4"/>
  <c r="M525" i="4"/>
  <c r="M154" i="4"/>
  <c r="M416" i="4"/>
  <c r="M415" i="4" s="1"/>
  <c r="N466" i="4"/>
  <c r="M464" i="4"/>
  <c r="M463" i="4" s="1"/>
  <c r="N578" i="4"/>
  <c r="M577" i="4"/>
  <c r="M93" i="4"/>
  <c r="N94" i="4"/>
  <c r="O516" i="4"/>
  <c r="N515" i="4"/>
  <c r="O442" i="4"/>
  <c r="N441" i="4"/>
  <c r="N540" i="4"/>
  <c r="O541" i="4"/>
  <c r="N377" i="4"/>
  <c r="O378" i="4"/>
  <c r="O557" i="4"/>
  <c r="N556" i="4"/>
  <c r="O526" i="4"/>
  <c r="N525" i="4"/>
  <c r="N522" i="4"/>
  <c r="O523" i="4"/>
  <c r="N70" i="4"/>
  <c r="O71" i="4"/>
  <c r="N322" i="4"/>
  <c r="O323" i="4"/>
  <c r="N130" i="4"/>
  <c r="O131" i="4"/>
  <c r="O304" i="4"/>
  <c r="N303" i="4"/>
  <c r="N232" i="4"/>
  <c r="O233" i="4"/>
  <c r="O177" i="4"/>
  <c r="N176" i="4"/>
  <c r="N602" i="4"/>
  <c r="O603" i="4"/>
  <c r="N267" i="4"/>
  <c r="O268" i="4"/>
  <c r="N395" i="4"/>
  <c r="O396" i="4"/>
  <c r="O370" i="4"/>
  <c r="N369" i="4"/>
  <c r="N257" i="4"/>
  <c r="O258" i="4"/>
  <c r="O228" i="4"/>
  <c r="N227" i="4"/>
  <c r="O485" i="4"/>
  <c r="N484" i="4"/>
  <c r="M112" i="4"/>
  <c r="M111" i="4" s="1"/>
  <c r="M110" i="4" s="1"/>
  <c r="O580" i="4"/>
  <c r="N579" i="4"/>
  <c r="O598" i="4"/>
  <c r="N597" i="4"/>
  <c r="N591" i="4"/>
  <c r="O592" i="4"/>
  <c r="O399" i="4"/>
  <c r="N398" i="4"/>
  <c r="O190" i="4"/>
  <c r="N189" i="4"/>
  <c r="O162" i="4"/>
  <c r="N161" i="4"/>
  <c r="O121" i="4"/>
  <c r="N120" i="4"/>
  <c r="O237" i="4"/>
  <c r="N236" i="4"/>
  <c r="N194" i="4"/>
  <c r="O195" i="4"/>
  <c r="O78" i="4"/>
  <c r="N77" i="4"/>
  <c r="N76" i="4" s="1"/>
  <c r="O475" i="4"/>
  <c r="N474" i="4"/>
  <c r="O202" i="4"/>
  <c r="N201" i="4"/>
  <c r="N532" i="4"/>
  <c r="O533" i="4"/>
  <c r="N387" i="4"/>
  <c r="O388" i="4"/>
  <c r="N216" i="4"/>
  <c r="O217" i="4"/>
  <c r="N224" i="4"/>
  <c r="O225" i="4"/>
  <c r="O99" i="4"/>
  <c r="N98" i="4"/>
  <c r="O367" i="4"/>
  <c r="N366" i="4"/>
  <c r="N104" i="4"/>
  <c r="O105" i="4"/>
  <c r="N253" i="4"/>
  <c r="O254" i="4"/>
  <c r="N436" i="4"/>
  <c r="N542" i="4"/>
  <c r="O543" i="4"/>
  <c r="O129" i="4"/>
  <c r="N128" i="4"/>
  <c r="N459" i="4"/>
  <c r="O460" i="4"/>
  <c r="N74" i="4"/>
  <c r="O75" i="4"/>
  <c r="N353" i="4"/>
  <c r="O354" i="4"/>
  <c r="N424" i="4"/>
  <c r="O425" i="4"/>
  <c r="O182" i="4"/>
  <c r="N181" i="4"/>
  <c r="N490" i="4"/>
  <c r="O491" i="4"/>
  <c r="N495" i="4"/>
  <c r="O496" i="4"/>
  <c r="N58" i="4"/>
  <c r="O59" i="4"/>
  <c r="N479" i="4"/>
  <c r="O480" i="4"/>
  <c r="O115" i="4"/>
  <c r="N114" i="4"/>
  <c r="N113" i="4" s="1"/>
  <c r="N112" i="4" s="1"/>
  <c r="N111" i="4" s="1"/>
  <c r="N110" i="4" s="1"/>
  <c r="N520" i="4"/>
  <c r="O521" i="4"/>
  <c r="J18" i="6" a="1"/>
  <c r="J18" i="6" s="1"/>
  <c r="J25" i="6" a="1"/>
  <c r="J25" i="6" s="1"/>
  <c r="J10" i="6" a="1"/>
  <c r="J10" i="6" s="1"/>
  <c r="J14" i="6" a="1"/>
  <c r="J14" i="6" s="1"/>
  <c r="J13" i="6" a="1"/>
  <c r="J13" i="6" s="1"/>
  <c r="J21" i="6" a="1"/>
  <c r="J21" i="6" s="1"/>
  <c r="E18" i="6" a="1"/>
  <c r="E18" i="6" s="1"/>
  <c r="J12" i="6" a="1"/>
  <c r="J12" i="6" s="1"/>
  <c r="J15" i="6" a="1"/>
  <c r="J15" i="6" s="1"/>
  <c r="J24" i="6" a="1"/>
  <c r="J24" i="6" s="1"/>
  <c r="J20" i="6" a="1"/>
  <c r="J20" i="6" s="1"/>
  <c r="J17" i="6" a="1"/>
  <c r="J17" i="6" s="1"/>
  <c r="E17" i="6" a="1"/>
  <c r="E17" i="6" s="1"/>
  <c r="E10" i="6" a="1"/>
  <c r="E10" i="6" s="1"/>
  <c r="J9" i="6" a="1"/>
  <c r="J9" i="6" s="1"/>
  <c r="E15" i="6" a="1"/>
  <c r="E15" i="6" s="1"/>
  <c r="E12" i="6" a="1"/>
  <c r="E12" i="6" s="1"/>
  <c r="G113" i="1"/>
  <c r="E20" i="6" a="1"/>
  <c r="E20" i="6" s="1"/>
  <c r="E24" i="6" a="1"/>
  <c r="E24" i="6" s="1"/>
  <c r="P14" i="2" a="1"/>
  <c r="P14" i="2" s="1"/>
  <c r="G337" i="1"/>
  <c r="G87" i="1"/>
  <c r="G219" i="1"/>
  <c r="G489" i="1"/>
  <c r="G468" i="1"/>
  <c r="G467" i="1" s="1"/>
  <c r="G14" i="1"/>
  <c r="G200" i="1"/>
  <c r="G479" i="1"/>
  <c r="G165" i="1"/>
  <c r="G38" i="1"/>
  <c r="G540" i="1"/>
  <c r="G211" i="1"/>
  <c r="G530" i="1"/>
  <c r="G510" i="1"/>
  <c r="G602" i="1"/>
  <c r="G97" i="1"/>
  <c r="G175" i="1"/>
  <c r="G499" i="1"/>
  <c r="G456" i="1"/>
  <c r="G324" i="1"/>
  <c r="G153" i="1"/>
  <c r="G564" i="1"/>
  <c r="G76" i="1"/>
  <c r="G134" i="1"/>
  <c r="G318" i="1"/>
  <c r="G144" i="1"/>
  <c r="G294" i="1"/>
  <c r="G413" i="1"/>
  <c r="G442" i="1"/>
  <c r="G520" i="1"/>
  <c r="G268" i="1"/>
  <c r="G405" i="1"/>
  <c r="G371" i="1"/>
  <c r="G119" i="1"/>
  <c r="G360" i="1"/>
  <c r="G27" i="1"/>
  <c r="G431" i="1"/>
  <c r="G612" i="1"/>
  <c r="G611" i="1" s="1"/>
  <c r="G61" i="1"/>
  <c r="G384" i="1"/>
  <c r="G582" i="1"/>
  <c r="G397" i="1"/>
  <c r="G50" i="1"/>
  <c r="G188" i="1"/>
  <c r="O197" i="4" l="1"/>
  <c r="O266" i="4"/>
  <c r="M76" i="4"/>
  <c r="M596" i="4"/>
  <c r="M595" i="4" s="1"/>
  <c r="O57" i="4"/>
  <c r="N48" i="4"/>
  <c r="N364" i="4"/>
  <c r="N593" i="4"/>
  <c r="N586" i="4" s="1"/>
  <c r="N255" i="4"/>
  <c r="N275" i="4"/>
  <c r="M440" i="4"/>
  <c r="M218" i="4"/>
  <c r="O141" i="4"/>
  <c r="N186" i="4"/>
  <c r="N175" i="4" s="1"/>
  <c r="O503" i="4"/>
  <c r="M514" i="4"/>
  <c r="O501" i="4"/>
  <c r="M355" i="4"/>
  <c r="N144" i="4"/>
  <c r="M483" i="4"/>
  <c r="M188" i="4"/>
  <c r="M175" i="4"/>
  <c r="M210" i="4"/>
  <c r="N362" i="4"/>
  <c r="N273" i="4"/>
  <c r="N351" i="4"/>
  <c r="N344" i="4" s="1"/>
  <c r="O380" i="4"/>
  <c r="N308" i="4"/>
  <c r="M38" i="4"/>
  <c r="H10" i="6" s="1" a="1"/>
  <c r="H10" i="6" s="1"/>
  <c r="I10" i="6" s="1"/>
  <c r="N290" i="4"/>
  <c r="N278" i="4" s="1"/>
  <c r="M153" i="4"/>
  <c r="M240" i="4"/>
  <c r="O262" i="4"/>
  <c r="O45" i="4"/>
  <c r="N134" i="4"/>
  <c r="N512" i="4"/>
  <c r="N559" i="4"/>
  <c r="N14" i="4"/>
  <c r="N218" i="4"/>
  <c r="M504" i="4"/>
  <c r="N422" i="4"/>
  <c r="N415" i="4" s="1"/>
  <c r="M14" i="4"/>
  <c r="N302" i="4"/>
  <c r="O69" i="4"/>
  <c r="N198" i="4"/>
  <c r="N188" i="4" s="1"/>
  <c r="M278" i="4"/>
  <c r="M277" i="4" s="1"/>
  <c r="N382" i="4"/>
  <c r="N381" i="4" s="1"/>
  <c r="N210" i="4"/>
  <c r="M368" i="4"/>
  <c r="N153" i="4"/>
  <c r="N339" i="4"/>
  <c r="N338" i="4" s="1"/>
  <c r="N337" i="4" s="1"/>
  <c r="N336" i="4" s="1"/>
  <c r="N335" i="4" s="1"/>
  <c r="M61" i="4"/>
  <c r="N38" i="4"/>
  <c r="M548" i="4"/>
  <c r="M226" i="4"/>
  <c r="O73" i="4"/>
  <c r="N72" i="4"/>
  <c r="N61" i="4" s="1"/>
  <c r="N60" i="4" s="1"/>
  <c r="N452" i="4"/>
  <c r="N451" i="4" s="1"/>
  <c r="M119" i="4"/>
  <c r="M118" i="4" s="1"/>
  <c r="M117" i="4" s="1"/>
  <c r="N50" i="4"/>
  <c r="M27" i="4"/>
  <c r="M426" i="4"/>
  <c r="M414" i="4" s="1"/>
  <c r="M413" i="4" s="1"/>
  <c r="M50" i="4"/>
  <c r="M389" i="4"/>
  <c r="M566" i="4"/>
  <c r="N389" i="4"/>
  <c r="N426" i="4"/>
  <c r="N567" i="4"/>
  <c r="N321" i="4"/>
  <c r="M144" i="4"/>
  <c r="M524" i="4"/>
  <c r="M397" i="4"/>
  <c r="N397" i="4"/>
  <c r="N440" i="4"/>
  <c r="N95" i="4"/>
  <c r="O96" i="4"/>
  <c r="M87" i="4"/>
  <c r="M86" i="4" s="1"/>
  <c r="O207" i="4"/>
  <c r="N206" i="4"/>
  <c r="M252" i="4"/>
  <c r="J19" i="6"/>
  <c r="M200" i="4"/>
  <c r="O272" i="4"/>
  <c r="N271" i="4"/>
  <c r="H16" i="2" a="1"/>
  <c r="H16" i="2" s="1"/>
  <c r="N93" i="4"/>
  <c r="O94" i="4"/>
  <c r="N510" i="4"/>
  <c r="O511" i="4"/>
  <c r="O466" i="4"/>
  <c r="N464" i="4"/>
  <c r="N463" i="4" s="1"/>
  <c r="N259" i="4"/>
  <c r="O260" i="4"/>
  <c r="O247" i="4"/>
  <c r="N246" i="4"/>
  <c r="N240" i="4" s="1"/>
  <c r="O34" i="4"/>
  <c r="N33" i="4"/>
  <c r="N27" i="4" s="1"/>
  <c r="N563" i="4"/>
  <c r="O564" i="4"/>
  <c r="N577" i="4"/>
  <c r="O578" i="4"/>
  <c r="N375" i="4"/>
  <c r="N368" i="4" s="1"/>
  <c r="O376" i="4"/>
  <c r="O209" i="4"/>
  <c r="N208" i="4"/>
  <c r="N483" i="4"/>
  <c r="N473" i="4"/>
  <c r="N534" i="4"/>
  <c r="N97" i="4"/>
  <c r="N226" i="4"/>
  <c r="N524" i="4"/>
  <c r="N494" i="4"/>
  <c r="N596" i="4"/>
  <c r="N595" i="4" s="1"/>
  <c r="N119" i="4"/>
  <c r="N118" i="4" s="1"/>
  <c r="N117" i="4" s="1"/>
  <c r="N514" i="4"/>
  <c r="J11" i="6"/>
  <c r="E25" i="6"/>
  <c r="E16" i="6"/>
  <c r="J16" i="6"/>
  <c r="J27" i="6"/>
  <c r="E13" i="6"/>
  <c r="G112" i="1"/>
  <c r="G111" i="1" s="1"/>
  <c r="G110" i="1" s="1"/>
  <c r="E23" i="6"/>
  <c r="E27" i="6"/>
  <c r="E9" i="6" a="1"/>
  <c r="E9" i="6" s="1"/>
  <c r="E19" i="6"/>
  <c r="G86" i="1"/>
  <c r="G13" i="1"/>
  <c r="E18" i="2" a="1"/>
  <c r="E18" i="2" s="1"/>
  <c r="G133" i="1"/>
  <c r="G132" i="1" s="1"/>
  <c r="E15" i="2" a="1"/>
  <c r="E15" i="2" s="1"/>
  <c r="G563" i="1"/>
  <c r="G562" i="1" s="1"/>
  <c r="G561" i="1" s="1"/>
  <c r="G560" i="1" s="1"/>
  <c r="E14" i="6" s="1"/>
  <c r="G37" i="1"/>
  <c r="G267" i="1"/>
  <c r="E26" i="6" s="1"/>
  <c r="E19" i="2" a="1"/>
  <c r="E19" i="2" s="1"/>
  <c r="E9" i="2" a="1"/>
  <c r="E9" i="2" s="1"/>
  <c r="G118" i="1"/>
  <c r="G117" i="1" s="1"/>
  <c r="E12" i="2" a="1"/>
  <c r="E12" i="2" s="1"/>
  <c r="G293" i="1"/>
  <c r="E22" i="6" s="1"/>
  <c r="E10" i="2" a="1"/>
  <c r="E10" i="2" s="1"/>
  <c r="G430" i="1"/>
  <c r="G429" i="1" s="1"/>
  <c r="E13" i="2" a="1"/>
  <c r="E13" i="2" s="1"/>
  <c r="E16" i="2" a="1"/>
  <c r="E16" i="2" s="1"/>
  <c r="G478" i="1"/>
  <c r="G477" i="1" s="1"/>
  <c r="G60" i="1"/>
  <c r="G359" i="1"/>
  <c r="G358" i="1" s="1"/>
  <c r="N355" i="4" l="1"/>
  <c r="N13" i="4"/>
  <c r="M547" i="4"/>
  <c r="M546" i="4" s="1"/>
  <c r="M545" i="4" s="1"/>
  <c r="M544" i="4" s="1"/>
  <c r="M462" i="4"/>
  <c r="M461" i="4" s="1"/>
  <c r="H17" i="6" a="1"/>
  <c r="H17" i="6" s="1"/>
  <c r="I17" i="6" s="1"/>
  <c r="N548" i="4"/>
  <c r="H15" i="2" a="1"/>
  <c r="H15" i="2" s="1"/>
  <c r="H17" i="2" s="1"/>
  <c r="H15" i="6" a="1"/>
  <c r="H15" i="6" s="1"/>
  <c r="I15" i="6" s="1"/>
  <c r="M13" i="4"/>
  <c r="N37" i="4"/>
  <c r="H10" i="2" a="1"/>
  <c r="H10" i="2" s="1"/>
  <c r="I10" i="2" s="1"/>
  <c r="N277" i="4"/>
  <c r="N504" i="4"/>
  <c r="N462" i="4" s="1"/>
  <c r="N461" i="4" s="1"/>
  <c r="H19" i="2" a="1"/>
  <c r="H19" i="2" s="1"/>
  <c r="I19" i="2" s="1"/>
  <c r="M60" i="4"/>
  <c r="H18" i="2" a="1"/>
  <c r="H18" i="2" s="1"/>
  <c r="N87" i="4"/>
  <c r="N86" i="4" s="1"/>
  <c r="N200" i="4"/>
  <c r="N133" i="4" s="1"/>
  <c r="N132" i="4" s="1"/>
  <c r="N566" i="4"/>
  <c r="N547" i="4" s="1"/>
  <c r="N546" i="4" s="1"/>
  <c r="N545" i="4" s="1"/>
  <c r="N544" i="4" s="1"/>
  <c r="H20" i="6" a="1"/>
  <c r="H20" i="6" s="1"/>
  <c r="H13" i="2" a="1"/>
  <c r="H13" i="2" s="1"/>
  <c r="I13" i="2" s="1"/>
  <c r="M343" i="4"/>
  <c r="M342" i="4" s="1"/>
  <c r="M133" i="4"/>
  <c r="M132" i="4" s="1"/>
  <c r="M37" i="4"/>
  <c r="H24" i="6" a="1"/>
  <c r="H24" i="6" s="1"/>
  <c r="I24" i="6" s="1"/>
  <c r="H12" i="6" a="1"/>
  <c r="H12" i="6" s="1"/>
  <c r="M251" i="4"/>
  <c r="M250" i="4" s="1"/>
  <c r="H12" i="2" a="1"/>
  <c r="H12" i="2" s="1"/>
  <c r="I12" i="2" s="1"/>
  <c r="H18" i="6" a="1"/>
  <c r="H18" i="6" s="1"/>
  <c r="H19" i="6" s="1"/>
  <c r="N414" i="4"/>
  <c r="N413" i="4" s="1"/>
  <c r="H9" i="2" a="1"/>
  <c r="H9" i="2" s="1"/>
  <c r="H9" i="6" a="1"/>
  <c r="H9" i="6" s="1"/>
  <c r="H11" i="6" s="1"/>
  <c r="N252" i="4"/>
  <c r="N251" i="4" s="1"/>
  <c r="N343" i="4"/>
  <c r="N342" i="4" s="1"/>
  <c r="E21" i="6"/>
  <c r="J28" i="6"/>
  <c r="N11" i="6" s="1"/>
  <c r="E11" i="6"/>
  <c r="I16" i="2"/>
  <c r="I15" i="2"/>
  <c r="G357" i="1"/>
  <c r="G12" i="1"/>
  <c r="G11" i="1" s="1"/>
  <c r="G10" i="1" s="1"/>
  <c r="G9" i="1" s="1"/>
  <c r="E20" i="2"/>
  <c r="E17" i="2"/>
  <c r="E11" i="2"/>
  <c r="G266" i="1"/>
  <c r="G116" i="1" s="1"/>
  <c r="E14" i="2"/>
  <c r="M341" i="4" l="1"/>
  <c r="M116" i="4"/>
  <c r="H11" i="2"/>
  <c r="H16" i="6"/>
  <c r="N250" i="4"/>
  <c r="N12" i="4"/>
  <c r="N11" i="4" s="1"/>
  <c r="N10" i="4" s="1"/>
  <c r="N9" i="4" s="1"/>
  <c r="M12" i="4"/>
  <c r="M11" i="4" s="1"/>
  <c r="M10" i="4" s="1"/>
  <c r="M9" i="4" s="1"/>
  <c r="H20" i="2"/>
  <c r="I18" i="2"/>
  <c r="I20" i="2" s="1"/>
  <c r="H27" i="6"/>
  <c r="I20" i="6"/>
  <c r="I27" i="6" s="1"/>
  <c r="I12" i="6"/>
  <c r="I16" i="6" s="1"/>
  <c r="H14" i="2"/>
  <c r="I18" i="6"/>
  <c r="I19" i="6" s="1"/>
  <c r="I9" i="2"/>
  <c r="I11" i="2" s="1"/>
  <c r="I9" i="6"/>
  <c r="I11" i="6" s="1"/>
  <c r="N116" i="4"/>
  <c r="N28" i="6"/>
  <c r="N23" i="6"/>
  <c r="N22" i="6"/>
  <c r="N26" i="6"/>
  <c r="N13" i="6"/>
  <c r="N14" i="6"/>
  <c r="N10" i="6"/>
  <c r="N25" i="6"/>
  <c r="N15" i="6"/>
  <c r="N18" i="6"/>
  <c r="N17" i="6"/>
  <c r="N9" i="6"/>
  <c r="N24" i="6"/>
  <c r="N12" i="6"/>
  <c r="N20" i="6"/>
  <c r="N21" i="6"/>
  <c r="N27" i="6"/>
  <c r="N19" i="6"/>
  <c r="N16" i="6"/>
  <c r="N341" i="4"/>
  <c r="E28" i="6"/>
  <c r="I17" i="2"/>
  <c r="I14" i="2"/>
  <c r="G109" i="1"/>
  <c r="G108" i="1" s="1"/>
  <c r="G8" i="1" s="1"/>
  <c r="E21" i="2"/>
  <c r="M109" i="4" l="1"/>
  <c r="M108" i="4" s="1"/>
  <c r="M8" i="4" s="1"/>
  <c r="H28" i="6"/>
  <c r="H21" i="2"/>
  <c r="I28" i="6"/>
  <c r="N109" i="4"/>
  <c r="N108" i="4" s="1"/>
  <c r="N8" i="4" s="1"/>
  <c r="I21" i="2"/>
  <c r="M152" i="1" l="1"/>
  <c r="N152" i="1" s="1"/>
  <c r="Q152" i="1" s="1"/>
  <c r="O152" i="1" l="1"/>
  <c r="P152" i="1" s="1"/>
  <c r="M507" i="1" l="1"/>
  <c r="N507" i="1" l="1"/>
  <c r="Q507" i="1" s="1"/>
  <c r="M506" i="1"/>
  <c r="O507" i="1"/>
  <c r="O506" i="1" s="1"/>
  <c r="N506" i="1" l="1"/>
  <c r="P507" i="1"/>
  <c r="P506" i="1" s="1"/>
  <c r="M527" i="1" l="1"/>
  <c r="N527" i="1" l="1"/>
  <c r="Q527" i="1" s="1"/>
  <c r="O527" i="1"/>
  <c r="O526" i="1" s="1"/>
  <c r="M526" i="1"/>
  <c r="N526" i="1" l="1"/>
  <c r="P527" i="1"/>
  <c r="P526" i="1" s="1"/>
  <c r="M240" i="1" l="1"/>
  <c r="N240" i="1" s="1"/>
  <c r="Q240" i="1" s="1"/>
  <c r="O240" i="1" l="1"/>
  <c r="P240" i="1" s="1"/>
  <c r="L239" i="1" a="1"/>
  <c r="L239" i="1" l="1"/>
  <c r="M239" i="1" s="1"/>
  <c r="N239" i="1" s="1"/>
  <c r="Q239" i="1" s="1"/>
  <c r="L45" i="1" a="1"/>
  <c r="O239" i="1" l="1"/>
  <c r="P239" i="1" s="1"/>
  <c r="L45" i="1"/>
  <c r="M45" i="1" s="1"/>
  <c r="L47" i="1" a="1"/>
  <c r="N45" i="1" l="1"/>
  <c r="N44" i="1" s="1"/>
  <c r="L47" i="1"/>
  <c r="M47" i="1" s="1"/>
  <c r="O45" i="1"/>
  <c r="O44" i="1" s="1"/>
  <c r="M44" i="1"/>
  <c r="L559" i="1" a="1"/>
  <c r="N47" i="1" l="1"/>
  <c r="N46" i="1" s="1"/>
  <c r="O47" i="1"/>
  <c r="O46" i="1" s="1"/>
  <c r="L559" i="1"/>
  <c r="M559" i="1" s="1"/>
  <c r="Q45" i="1"/>
  <c r="P45" i="1"/>
  <c r="P44" i="1" s="1"/>
  <c r="M46" i="1"/>
  <c r="L553" i="1" a="1"/>
  <c r="N559" i="1" l="1"/>
  <c r="Q559" i="1" s="1"/>
  <c r="O559" i="1"/>
  <c r="O558" i="1" s="1"/>
  <c r="L553" i="1"/>
  <c r="M553" i="1" s="1"/>
  <c r="N553" i="1" s="1"/>
  <c r="Q553" i="1" s="1"/>
  <c r="M558" i="1"/>
  <c r="Q47" i="1"/>
  <c r="P47" i="1"/>
  <c r="P46" i="1" s="1"/>
  <c r="L234" i="1" a="1"/>
  <c r="N558" i="1" l="1"/>
  <c r="L234" i="1"/>
  <c r="M234" i="1" s="1"/>
  <c r="O553" i="1"/>
  <c r="P553" i="1" s="1"/>
  <c r="P559" i="1"/>
  <c r="P558" i="1" s="1"/>
  <c r="L236" i="1" a="1"/>
  <c r="N234" i="1" l="1"/>
  <c r="Q234" i="1" s="1"/>
  <c r="L236" i="1"/>
  <c r="M236" i="1" s="1"/>
  <c r="M233" i="1"/>
  <c r="O234" i="1"/>
  <c r="O233" i="1" s="1"/>
  <c r="L557" i="1" a="1"/>
  <c r="N233" i="1" l="1"/>
  <c r="N236" i="1"/>
  <c r="Q236" i="1" s="1"/>
  <c r="M235" i="1"/>
  <c r="L557" i="1"/>
  <c r="M557" i="1" s="1"/>
  <c r="P234" i="1"/>
  <c r="P233" i="1" s="1"/>
  <c r="O236" i="1"/>
  <c r="O235" i="1" s="1"/>
  <c r="L229" i="1" a="1"/>
  <c r="N235" i="1" l="1"/>
  <c r="N557" i="1"/>
  <c r="Q557" i="1" s="1"/>
  <c r="M556" i="1"/>
  <c r="L229" i="1"/>
  <c r="M229" i="1" s="1"/>
  <c r="O557" i="1"/>
  <c r="O556" i="1" s="1"/>
  <c r="P236" i="1"/>
  <c r="P235" i="1" s="1"/>
  <c r="L238" i="1" a="1"/>
  <c r="N556" i="1" l="1"/>
  <c r="N229" i="1"/>
  <c r="Q229" i="1" s="1"/>
  <c r="L238" i="1"/>
  <c r="M238" i="1" s="1"/>
  <c r="O229" i="1"/>
  <c r="P557" i="1"/>
  <c r="P556" i="1" s="1"/>
  <c r="L554" i="1" a="1"/>
  <c r="N238" i="1" l="1"/>
  <c r="Q238" i="1" s="1"/>
  <c r="P229" i="1"/>
  <c r="M237" i="1"/>
  <c r="L554" i="1"/>
  <c r="M554" i="1" s="1"/>
  <c r="N554" i="1" s="1"/>
  <c r="Q554" i="1" s="1"/>
  <c r="O238" i="1"/>
  <c r="O237" i="1" s="1"/>
  <c r="L231" i="1" a="1"/>
  <c r="N237" i="1" l="1"/>
  <c r="O554" i="1"/>
  <c r="L231" i="1"/>
  <c r="M231" i="1" s="1"/>
  <c r="N231" i="1" s="1"/>
  <c r="Q231" i="1" s="1"/>
  <c r="P238" i="1"/>
  <c r="P237" i="1" s="1"/>
  <c r="L230" i="1" a="1"/>
  <c r="L230" i="1" l="1"/>
  <c r="M230" i="1" s="1"/>
  <c r="N230" i="1" s="1"/>
  <c r="Q230" i="1" s="1"/>
  <c r="O231" i="1"/>
  <c r="P231" i="1" s="1"/>
  <c r="P554" i="1"/>
  <c r="L232" i="1" a="1"/>
  <c r="O230" i="1" l="1"/>
  <c r="L232" i="1"/>
  <c r="M232" i="1" s="1"/>
  <c r="N232" i="1" s="1"/>
  <c r="Q232" i="1" s="1"/>
  <c r="L552" i="1" a="1"/>
  <c r="N228" i="1" l="1"/>
  <c r="N227" i="1" s="1"/>
  <c r="M228" i="1"/>
  <c r="M227" i="1" s="1"/>
  <c r="O232" i="1"/>
  <c r="O228" i="1" s="1"/>
  <c r="O227" i="1" s="1"/>
  <c r="L552" i="1"/>
  <c r="M552" i="1" s="1"/>
  <c r="P230" i="1"/>
  <c r="L185" i="1" a="1"/>
  <c r="N552" i="1" l="1"/>
  <c r="Q552" i="1" s="1"/>
  <c r="P232" i="1"/>
  <c r="P228" i="1" s="1"/>
  <c r="P227" i="1" s="1"/>
  <c r="L185" i="1"/>
  <c r="M185" i="1" s="1"/>
  <c r="N185" i="1" s="1"/>
  <c r="Q185" i="1" s="1"/>
  <c r="O552" i="1"/>
  <c r="L555" i="1" a="1"/>
  <c r="P552" i="1" l="1"/>
  <c r="L555" i="1"/>
  <c r="M555" i="1" s="1"/>
  <c r="N555" i="1" s="1"/>
  <c r="Q555" i="1" s="1"/>
  <c r="O185" i="1"/>
  <c r="P185" i="1" s="1"/>
  <c r="L245" i="1" a="1"/>
  <c r="N551" i="1" l="1"/>
  <c r="N550" i="1" s="1"/>
  <c r="O555" i="1"/>
  <c r="O551" i="1" s="1"/>
  <c r="O550" i="1" s="1"/>
  <c r="L245" i="1"/>
  <c r="M245" i="1" s="1"/>
  <c r="N245" i="1" s="1"/>
  <c r="Q245" i="1" s="1"/>
  <c r="M551" i="1"/>
  <c r="M550" i="1" s="1"/>
  <c r="L248" i="1" a="1"/>
  <c r="L248" i="1" l="1"/>
  <c r="M248" i="1" s="1"/>
  <c r="P555" i="1"/>
  <c r="P551" i="1" s="1"/>
  <c r="P550" i="1" s="1"/>
  <c r="O245" i="1"/>
  <c r="P245" i="1" s="1"/>
  <c r="L246" i="1" a="1"/>
  <c r="N248" i="1" l="1"/>
  <c r="Q248" i="1" s="1"/>
  <c r="L246" i="1"/>
  <c r="M246" i="1" s="1"/>
  <c r="N246" i="1" s="1"/>
  <c r="Q246" i="1" s="1"/>
  <c r="O248" i="1"/>
  <c r="O247" i="1" s="1"/>
  <c r="M247" i="1"/>
  <c r="L244" i="1" a="1"/>
  <c r="N247" i="1" l="1"/>
  <c r="O246" i="1"/>
  <c r="L244" i="1"/>
  <c r="M244" i="1" s="1"/>
  <c r="N244" i="1" s="1"/>
  <c r="Q244" i="1" s="1"/>
  <c r="P248" i="1"/>
  <c r="P247" i="1" s="1"/>
  <c r="P246" i="1" l="1"/>
  <c r="O244" i="1"/>
  <c r="P244" i="1" s="1"/>
  <c r="M250" i="1"/>
  <c r="L243" i="1" a="1"/>
  <c r="N250" i="1" l="1"/>
  <c r="Q250" i="1" s="1"/>
  <c r="L243" i="1"/>
  <c r="M243" i="1" s="1"/>
  <c r="O250" i="1"/>
  <c r="O249" i="1" s="1"/>
  <c r="M249" i="1"/>
  <c r="L102" i="1" a="1"/>
  <c r="N249" i="1" l="1"/>
  <c r="N243" i="1"/>
  <c r="Q243" i="1" s="1"/>
  <c r="M242" i="1"/>
  <c r="M241" i="1" s="1"/>
  <c r="L102" i="1"/>
  <c r="M102" i="1" s="1"/>
  <c r="N102" i="1" s="1"/>
  <c r="P250" i="1"/>
  <c r="P249" i="1" s="1"/>
  <c r="O243" i="1"/>
  <c r="O242" i="1" s="1"/>
  <c r="O241" i="1" s="1"/>
  <c r="L41" i="1" a="1"/>
  <c r="N242" i="1" l="1"/>
  <c r="N241" i="1" s="1"/>
  <c r="L41" i="1"/>
  <c r="M41" i="1" s="1"/>
  <c r="N41" i="1" s="1"/>
  <c r="Q41" i="1" s="1"/>
  <c r="O102" i="1"/>
  <c r="P102" i="1" s="1"/>
  <c r="Q102" i="1"/>
  <c r="P243" i="1"/>
  <c r="P242" i="1" s="1"/>
  <c r="P241" i="1" s="1"/>
  <c r="L63" i="1" a="1"/>
  <c r="L63" i="1" l="1"/>
  <c r="M63" i="1" s="1"/>
  <c r="O41" i="1"/>
  <c r="P41" i="1" s="1"/>
  <c r="L75" i="1" a="1"/>
  <c r="N63" i="1" l="1"/>
  <c r="O63" i="1"/>
  <c r="L75" i="1"/>
  <c r="M75" i="1" s="1"/>
  <c r="L103" i="1" a="1"/>
  <c r="N75" i="1" l="1"/>
  <c r="N74" i="1" s="1"/>
  <c r="L103" i="1"/>
  <c r="M103" i="1" s="1"/>
  <c r="N103" i="1" s="1"/>
  <c r="P63" i="1"/>
  <c r="O75" i="1"/>
  <c r="O74" i="1" s="1"/>
  <c r="M74" i="1"/>
  <c r="L169" i="1" a="1"/>
  <c r="L169" i="1" l="1"/>
  <c r="M169" i="1" s="1"/>
  <c r="N169" i="1" s="1"/>
  <c r="O103" i="1"/>
  <c r="P103" i="1" s="1"/>
  <c r="P75" i="1"/>
  <c r="P74" i="1" s="1"/>
  <c r="Q75" i="1"/>
  <c r="Q103" i="1"/>
  <c r="L197" i="1" a="1"/>
  <c r="O169" i="1" l="1"/>
  <c r="P169" i="1" s="1"/>
  <c r="L197" i="1"/>
  <c r="M197" i="1" s="1"/>
  <c r="L224" i="1" a="1"/>
  <c r="N197" i="1" l="1"/>
  <c r="Q197" i="1" s="1"/>
  <c r="L224" i="1"/>
  <c r="M224" i="1" s="1"/>
  <c r="N224" i="1" s="1"/>
  <c r="O197" i="1"/>
  <c r="O196" i="1" s="1"/>
  <c r="M196" i="1"/>
  <c r="L298" i="1" a="1"/>
  <c r="N196" i="1" l="1"/>
  <c r="O224" i="1"/>
  <c r="P224" i="1" s="1"/>
  <c r="L298" i="1"/>
  <c r="M298" i="1" s="1"/>
  <c r="N298" i="1" s="1"/>
  <c r="Q298" i="1" s="1"/>
  <c r="P197" i="1"/>
  <c r="P196" i="1" s="1"/>
  <c r="Q224" i="1"/>
  <c r="L317" i="1" a="1"/>
  <c r="L317" i="1" l="1"/>
  <c r="M317" i="1" s="1"/>
  <c r="N317" i="1" s="1"/>
  <c r="O298" i="1"/>
  <c r="P298" i="1" s="1"/>
  <c r="L342" i="1" a="1"/>
  <c r="O317" i="1" l="1"/>
  <c r="P317" i="1" s="1"/>
  <c r="L342" i="1"/>
  <c r="M342" i="1" s="1"/>
  <c r="N342" i="1" s="1"/>
  <c r="Q317" i="1"/>
  <c r="L415" i="1" a="1"/>
  <c r="L415" i="1" l="1"/>
  <c r="M415" i="1" s="1"/>
  <c r="Q342" i="1"/>
  <c r="O342" i="1"/>
  <c r="P342" i="1" s="1"/>
  <c r="L420" i="1" a="1"/>
  <c r="N415" i="1" l="1"/>
  <c r="O415" i="1"/>
  <c r="L420" i="1"/>
  <c r="M420" i="1" s="1"/>
  <c r="N420" i="1" s="1"/>
  <c r="L447" i="1" a="1"/>
  <c r="L447" i="1" l="1"/>
  <c r="M447" i="1" s="1"/>
  <c r="N447" i="1" s="1"/>
  <c r="Q447" i="1" s="1"/>
  <c r="P415" i="1"/>
  <c r="Q415" i="1"/>
  <c r="Q420" i="1"/>
  <c r="O420" i="1"/>
  <c r="P420" i="1" s="1"/>
  <c r="L473" i="1" a="1"/>
  <c r="L473" i="1" l="1"/>
  <c r="M473" i="1" s="1"/>
  <c r="N473" i="1" s="1"/>
  <c r="Q473" i="1" s="1"/>
  <c r="O447" i="1"/>
  <c r="P447" i="1" s="1"/>
  <c r="L501" i="1" a="1"/>
  <c r="O473" i="1" l="1"/>
  <c r="P473" i="1" s="1"/>
  <c r="L501" i="1"/>
  <c r="M501" i="1" s="1"/>
  <c r="L502" i="1" a="1"/>
  <c r="N501" i="1" l="1"/>
  <c r="L502" i="1"/>
  <c r="M502" i="1" s="1"/>
  <c r="N502" i="1" s="1"/>
  <c r="O501" i="1"/>
  <c r="L568" i="1" a="1"/>
  <c r="Q502" i="1" l="1"/>
  <c r="O502" i="1"/>
  <c r="L568" i="1"/>
  <c r="M568" i="1" s="1"/>
  <c r="N568" i="1" s="1"/>
  <c r="P501" i="1"/>
  <c r="Q501" i="1"/>
  <c r="L591" i="1" a="1"/>
  <c r="P502" i="1" l="1"/>
  <c r="L591" i="1"/>
  <c r="M591" i="1" s="1"/>
  <c r="Q568" i="1"/>
  <c r="O568" i="1"/>
  <c r="P568" i="1" s="1"/>
  <c r="L617" i="1" a="1"/>
  <c r="N591" i="1" l="1"/>
  <c r="O591" i="1"/>
  <c r="L617" i="1"/>
  <c r="M617" i="1" s="1"/>
  <c r="N617" i="1" s="1"/>
  <c r="L53" i="1" a="1"/>
  <c r="O617" i="1" l="1"/>
  <c r="P617" i="1" s="1"/>
  <c r="L53" i="1"/>
  <c r="Q591" i="1"/>
  <c r="P591" i="1"/>
  <c r="Q617" i="1"/>
  <c r="M53" i="1"/>
  <c r="N53" i="1" s="1"/>
  <c r="L83" i="1" a="1"/>
  <c r="L83" i="1" l="1"/>
  <c r="M83" i="1" s="1"/>
  <c r="O53" i="1"/>
  <c r="P53" i="1" s="1"/>
  <c r="L122" i="1" a="1"/>
  <c r="N83" i="1" l="1"/>
  <c r="N82" i="1" s="1"/>
  <c r="M82" i="1"/>
  <c r="L122" i="1"/>
  <c r="M122" i="1" s="1"/>
  <c r="N122" i="1" s="1"/>
  <c r="Q122" i="1" s="1"/>
  <c r="O83" i="1"/>
  <c r="O82" i="1" s="1"/>
  <c r="L151" i="1" a="1"/>
  <c r="L151" i="1" l="1"/>
  <c r="M151" i="1" s="1"/>
  <c r="P83" i="1"/>
  <c r="P82" i="1" s="1"/>
  <c r="Q83" i="1"/>
  <c r="O122" i="1"/>
  <c r="P122" i="1" s="1"/>
  <c r="L178" i="1" a="1"/>
  <c r="N151" i="1" l="1"/>
  <c r="Q151" i="1" s="1"/>
  <c r="L178" i="1"/>
  <c r="M178" i="1" s="1"/>
  <c r="N178" i="1" s="1"/>
  <c r="O151" i="1"/>
  <c r="O150" i="1" s="1"/>
  <c r="M150" i="1"/>
  <c r="L205" i="1" a="1"/>
  <c r="N150" i="1" l="1"/>
  <c r="O178" i="1"/>
  <c r="P178" i="1" s="1"/>
  <c r="L205" i="1"/>
  <c r="M205" i="1" s="1"/>
  <c r="N205" i="1" s="1"/>
  <c r="P151" i="1"/>
  <c r="P150" i="1" s="1"/>
  <c r="L276" i="1" a="1"/>
  <c r="O205" i="1" l="1"/>
  <c r="P205" i="1" s="1"/>
  <c r="L276" i="1"/>
  <c r="M276" i="1" s="1"/>
  <c r="L304" i="1" a="1"/>
  <c r="N276" i="1" l="1"/>
  <c r="N275" i="1" s="1"/>
  <c r="L304" i="1"/>
  <c r="M304" i="1" s="1"/>
  <c r="N304" i="1" s="1"/>
  <c r="O276" i="1"/>
  <c r="O275" i="1" s="1"/>
  <c r="M275" i="1"/>
  <c r="L327" i="1" a="1"/>
  <c r="O304" i="1" l="1"/>
  <c r="P304" i="1" s="1"/>
  <c r="L327" i="1"/>
  <c r="M327" i="1" s="1"/>
  <c r="N327" i="1" s="1"/>
  <c r="Q327" i="1" s="1"/>
  <c r="Q276" i="1"/>
  <c r="P276" i="1"/>
  <c r="P275" i="1" s="1"/>
  <c r="L347" i="1" a="1"/>
  <c r="L347" i="1" l="1"/>
  <c r="M347" i="1" s="1"/>
  <c r="N347" i="1" s="1"/>
  <c r="O327" i="1"/>
  <c r="P327" i="1" s="1"/>
  <c r="L377" i="1" a="1"/>
  <c r="O347" i="1" l="1"/>
  <c r="P347" i="1" s="1"/>
  <c r="L377" i="1"/>
  <c r="M377" i="1" s="1"/>
  <c r="N377" i="1" s="1"/>
  <c r="Q377" i="1" s="1"/>
  <c r="L428" i="1" a="1"/>
  <c r="Q347" i="1" l="1"/>
  <c r="L428" i="1"/>
  <c r="M428" i="1" s="1"/>
  <c r="N428" i="1" s="1"/>
  <c r="O377" i="1"/>
  <c r="P377" i="1" s="1"/>
  <c r="L483" i="1" a="1"/>
  <c r="Q428" i="1" l="1"/>
  <c r="O428" i="1"/>
  <c r="L483" i="1"/>
  <c r="M483" i="1" s="1"/>
  <c r="N483" i="1" s="1"/>
  <c r="L509" i="1" a="1"/>
  <c r="P428" i="1" l="1"/>
  <c r="L509" i="1"/>
  <c r="M509" i="1" s="1"/>
  <c r="O483" i="1"/>
  <c r="P483" i="1" s="1"/>
  <c r="L535" i="1" a="1"/>
  <c r="N509" i="1" l="1"/>
  <c r="N508" i="1" s="1"/>
  <c r="O509" i="1"/>
  <c r="O508" i="1" s="1"/>
  <c r="L535" i="1"/>
  <c r="M535" i="1" s="1"/>
  <c r="N535" i="1" s="1"/>
  <c r="M508" i="1"/>
  <c r="L574" i="1" a="1"/>
  <c r="L574" i="1" l="1"/>
  <c r="M574" i="1" s="1"/>
  <c r="N574" i="1" s="1"/>
  <c r="Q535" i="1"/>
  <c r="P509" i="1"/>
  <c r="P508" i="1" s="1"/>
  <c r="Q509" i="1"/>
  <c r="O535" i="1"/>
  <c r="P535" i="1" s="1"/>
  <c r="L599" i="1" a="1"/>
  <c r="L599" i="1" l="1"/>
  <c r="M599" i="1" s="1"/>
  <c r="Q574" i="1"/>
  <c r="O574" i="1"/>
  <c r="P574" i="1" s="1"/>
  <c r="L43" i="1" a="1"/>
  <c r="N599" i="1" l="1"/>
  <c r="L43" i="1"/>
  <c r="M43" i="1" s="1"/>
  <c r="N43" i="1" s="1"/>
  <c r="O599" i="1"/>
  <c r="L79" i="1" a="1"/>
  <c r="O43" i="1" l="1"/>
  <c r="P43" i="1" s="1"/>
  <c r="L79" i="1"/>
  <c r="M79" i="1" s="1"/>
  <c r="N79" i="1" s="1"/>
  <c r="Q599" i="1"/>
  <c r="P599" i="1"/>
  <c r="L107" i="1" a="1"/>
  <c r="L107" i="1" l="1"/>
  <c r="M107" i="1" s="1"/>
  <c r="O79" i="1"/>
  <c r="P79" i="1" s="1"/>
  <c r="Q79" i="1"/>
  <c r="L172" i="1" a="1"/>
  <c r="N107" i="1" l="1"/>
  <c r="N106" i="1" s="1"/>
  <c r="M106" i="1"/>
  <c r="L172" i="1"/>
  <c r="M172" i="1" s="1"/>
  <c r="O107" i="1"/>
  <c r="O106" i="1" s="1"/>
  <c r="L300" i="1" a="1"/>
  <c r="N172" i="1" l="1"/>
  <c r="N171" i="1" s="1"/>
  <c r="L300" i="1"/>
  <c r="M300" i="1" s="1"/>
  <c r="N300" i="1" s="1"/>
  <c r="Q300" i="1" s="1"/>
  <c r="M171" i="1"/>
  <c r="Q107" i="1"/>
  <c r="P107" i="1"/>
  <c r="P106" i="1" s="1"/>
  <c r="O172" i="1"/>
  <c r="O171" i="1" s="1"/>
  <c r="L322" i="1" a="1"/>
  <c r="L322" i="1" l="1"/>
  <c r="M322" i="1" s="1"/>
  <c r="P172" i="1"/>
  <c r="P171" i="1" s="1"/>
  <c r="Q172" i="1"/>
  <c r="O300" i="1"/>
  <c r="P300" i="1" s="1"/>
  <c r="L344" i="1" a="1"/>
  <c r="N322" i="1" l="1"/>
  <c r="L344" i="1"/>
  <c r="M344" i="1" s="1"/>
  <c r="N344" i="1" s="1"/>
  <c r="O322" i="1"/>
  <c r="L374" i="1" a="1"/>
  <c r="O344" i="1" l="1"/>
  <c r="P344" i="1" s="1"/>
  <c r="L374" i="1"/>
  <c r="M374" i="1" s="1"/>
  <c r="N374" i="1" s="1"/>
  <c r="Q374" i="1" s="1"/>
  <c r="P322" i="1"/>
  <c r="Q344" i="1"/>
  <c r="L400" i="1" a="1"/>
  <c r="L400" i="1" l="1"/>
  <c r="M400" i="1" s="1"/>
  <c r="N400" i="1" s="1"/>
  <c r="Q400" i="1" s="1"/>
  <c r="O374" i="1"/>
  <c r="P374" i="1" s="1"/>
  <c r="L424" i="1" a="1"/>
  <c r="L424" i="1" l="1"/>
  <c r="M424" i="1" s="1"/>
  <c r="O400" i="1"/>
  <c r="P400" i="1" s="1"/>
  <c r="L450" i="1" a="1"/>
  <c r="N424" i="1" l="1"/>
  <c r="N423" i="1" s="1"/>
  <c r="O424" i="1"/>
  <c r="O423" i="1" s="1"/>
  <c r="L450" i="1"/>
  <c r="M450" i="1" s="1"/>
  <c r="M423" i="1"/>
  <c r="L504" i="1" a="1"/>
  <c r="N450" i="1" l="1"/>
  <c r="L504" i="1"/>
  <c r="M504" i="1" s="1"/>
  <c r="N504" i="1" s="1"/>
  <c r="O450" i="1"/>
  <c r="P424" i="1"/>
  <c r="P423" i="1" s="1"/>
  <c r="Q424" i="1"/>
  <c r="L570" i="1" a="1"/>
  <c r="L570" i="1" l="1"/>
  <c r="M570" i="1" s="1"/>
  <c r="N570" i="1" s="1"/>
  <c r="Q504" i="1"/>
  <c r="Q450" i="1"/>
  <c r="P450" i="1"/>
  <c r="O504" i="1"/>
  <c r="P504" i="1" s="1"/>
  <c r="L34" i="1" a="1"/>
  <c r="O570" i="1" l="1"/>
  <c r="P570" i="1" s="1"/>
  <c r="L34" i="1"/>
  <c r="M34" i="1" s="1"/>
  <c r="Q570" i="1"/>
  <c r="L55" i="1" a="1"/>
  <c r="N34" i="1" l="1"/>
  <c r="N33" i="1" s="1"/>
  <c r="M33" i="1"/>
  <c r="L55" i="1"/>
  <c r="M55" i="1" s="1"/>
  <c r="N55" i="1" s="1"/>
  <c r="O34" i="1"/>
  <c r="O33" i="1" s="1"/>
  <c r="L17" i="1" a="1"/>
  <c r="L17" i="1" l="1"/>
  <c r="M17" i="1" s="1"/>
  <c r="N17" i="1" s="1"/>
  <c r="Q17" i="1" s="1"/>
  <c r="Q34" i="1"/>
  <c r="P34" i="1"/>
  <c r="P33" i="1" s="1"/>
  <c r="O55" i="1"/>
  <c r="P55" i="1" s="1"/>
  <c r="L81" i="1" a="1"/>
  <c r="L81" i="1" l="1"/>
  <c r="M81" i="1" s="1"/>
  <c r="N81" i="1" s="1"/>
  <c r="O17" i="1"/>
  <c r="P17" i="1" s="1"/>
  <c r="L149" i="1" a="1"/>
  <c r="O81" i="1" l="1"/>
  <c r="P81" i="1" s="1"/>
  <c r="L149" i="1"/>
  <c r="M149" i="1" s="1"/>
  <c r="Q81" i="1"/>
  <c r="L204" i="1" a="1"/>
  <c r="N149" i="1" l="1"/>
  <c r="N148" i="1" s="1"/>
  <c r="L204" i="1"/>
  <c r="M204" i="1" s="1"/>
  <c r="N204" i="1" s="1"/>
  <c r="O149" i="1"/>
  <c r="O148" i="1" s="1"/>
  <c r="M148" i="1"/>
  <c r="L274" i="1" a="1"/>
  <c r="O204" i="1" l="1"/>
  <c r="P204" i="1" s="1"/>
  <c r="L274" i="1"/>
  <c r="M274" i="1" s="1"/>
  <c r="P149" i="1"/>
  <c r="P148" i="1" s="1"/>
  <c r="Q149" i="1"/>
  <c r="L303" i="1" a="1"/>
  <c r="N274" i="1" l="1"/>
  <c r="N273" i="1" s="1"/>
  <c r="O274" i="1"/>
  <c r="O273" i="1" s="1"/>
  <c r="L303" i="1"/>
  <c r="M303" i="1" s="1"/>
  <c r="N303" i="1" s="1"/>
  <c r="M273" i="1"/>
  <c r="L346" i="1" a="1"/>
  <c r="L346" i="1" l="1"/>
  <c r="M346" i="1" s="1"/>
  <c r="N346" i="1" s="1"/>
  <c r="P274" i="1"/>
  <c r="P273" i="1" s="1"/>
  <c r="Q274" i="1"/>
  <c r="O303" i="1"/>
  <c r="P303" i="1" s="1"/>
  <c r="L376" i="1" a="1"/>
  <c r="L376" i="1" l="1"/>
  <c r="M376" i="1" s="1"/>
  <c r="N376" i="1" s="1"/>
  <c r="Q376" i="1" s="1"/>
  <c r="Q346" i="1"/>
  <c r="O346" i="1"/>
  <c r="P346" i="1" s="1"/>
  <c r="L402" i="1" a="1"/>
  <c r="O376" i="1" l="1"/>
  <c r="P376" i="1" s="1"/>
  <c r="L402" i="1"/>
  <c r="M402" i="1" s="1"/>
  <c r="N402" i="1" s="1"/>
  <c r="Q402" i="1" s="1"/>
  <c r="L427" i="1" a="1"/>
  <c r="L427" i="1" l="1"/>
  <c r="M427" i="1" s="1"/>
  <c r="N427" i="1" s="1"/>
  <c r="O402" i="1"/>
  <c r="P402" i="1" s="1"/>
  <c r="L453" i="1" a="1"/>
  <c r="O427" i="1" l="1"/>
  <c r="P427" i="1" s="1"/>
  <c r="L453" i="1"/>
  <c r="M453" i="1" s="1"/>
  <c r="Q427" i="1"/>
  <c r="L482" i="1" a="1"/>
  <c r="N453" i="1" l="1"/>
  <c r="Q453" i="1" s="1"/>
  <c r="L482" i="1"/>
  <c r="M482" i="1" s="1"/>
  <c r="N482" i="1" s="1"/>
  <c r="O453" i="1"/>
  <c r="O452" i="1" s="1"/>
  <c r="M452" i="1"/>
  <c r="L534" i="1" a="1"/>
  <c r="N452" i="1" l="1"/>
  <c r="O482" i="1"/>
  <c r="P482" i="1" s="1"/>
  <c r="L534" i="1"/>
  <c r="M534" i="1" s="1"/>
  <c r="N534" i="1" s="1"/>
  <c r="P453" i="1"/>
  <c r="P452" i="1" s="1"/>
  <c r="L573" i="1" a="1"/>
  <c r="L573" i="1" l="1"/>
  <c r="M573" i="1" s="1"/>
  <c r="Q534" i="1"/>
  <c r="O534" i="1"/>
  <c r="P534" i="1" s="1"/>
  <c r="L597" i="1" a="1"/>
  <c r="N573" i="1" l="1"/>
  <c r="N572" i="1" s="1"/>
  <c r="M572" i="1"/>
  <c r="L597" i="1"/>
  <c r="M597" i="1" s="1"/>
  <c r="N597" i="1" s="1"/>
  <c r="O573" i="1"/>
  <c r="O572" i="1" s="1"/>
  <c r="L69" i="1" a="1"/>
  <c r="L69" i="1" l="1"/>
  <c r="M69" i="1" s="1"/>
  <c r="Q597" i="1"/>
  <c r="P573" i="1"/>
  <c r="P572" i="1" s="1"/>
  <c r="Q573" i="1"/>
  <c r="O597" i="1"/>
  <c r="P597" i="1" s="1"/>
  <c r="L59" i="1" a="1"/>
  <c r="N69" i="1" l="1"/>
  <c r="Q69" i="1" s="1"/>
  <c r="L59" i="1"/>
  <c r="M59" i="1" s="1"/>
  <c r="O69" i="1"/>
  <c r="O68" i="1" s="1"/>
  <c r="M68" i="1"/>
  <c r="L91" i="1" a="1"/>
  <c r="N68" i="1" l="1"/>
  <c r="N59" i="1"/>
  <c r="N58" i="1" s="1"/>
  <c r="M58" i="1"/>
  <c r="L91" i="1"/>
  <c r="M91" i="1" s="1"/>
  <c r="N91" i="1" s="1"/>
  <c r="Q91" i="1" s="1"/>
  <c r="P69" i="1"/>
  <c r="P68" i="1" s="1"/>
  <c r="O59" i="1"/>
  <c r="O58" i="1" s="1"/>
  <c r="L127" i="1" a="1"/>
  <c r="L127" i="1" l="1"/>
  <c r="M127" i="1" s="1"/>
  <c r="N127" i="1" s="1"/>
  <c r="O91" i="1"/>
  <c r="P91" i="1" s="1"/>
  <c r="P59" i="1"/>
  <c r="P58" i="1" s="1"/>
  <c r="Q59" i="1"/>
  <c r="L157" i="1" a="1"/>
  <c r="L157" i="1" l="1"/>
  <c r="M157" i="1" s="1"/>
  <c r="N157" i="1" s="1"/>
  <c r="Q157" i="1" s="1"/>
  <c r="Q127" i="1"/>
  <c r="O127" i="1"/>
  <c r="P127" i="1" s="1"/>
  <c r="L184" i="1" a="1"/>
  <c r="O157" i="1" l="1"/>
  <c r="L184" i="1"/>
  <c r="M184" i="1" s="1"/>
  <c r="L214" i="1" a="1"/>
  <c r="N184" i="1" l="1"/>
  <c r="Q184" i="1" s="1"/>
  <c r="P157" i="1"/>
  <c r="L214" i="1"/>
  <c r="M214" i="1" s="1"/>
  <c r="N214" i="1" s="1"/>
  <c r="O184" i="1"/>
  <c r="O183" i="1" s="1"/>
  <c r="M183" i="1"/>
  <c r="L284" i="1" a="1"/>
  <c r="N183" i="1" l="1"/>
  <c r="O214" i="1"/>
  <c r="P214" i="1" s="1"/>
  <c r="L284" i="1"/>
  <c r="M284" i="1" s="1"/>
  <c r="P184" i="1"/>
  <c r="P183" i="1" s="1"/>
  <c r="L310" i="1" a="1"/>
  <c r="N284" i="1" l="1"/>
  <c r="N283" i="1" s="1"/>
  <c r="L310" i="1"/>
  <c r="M310" i="1" s="1"/>
  <c r="N310" i="1" s="1"/>
  <c r="O284" i="1"/>
  <c r="O283" i="1" s="1"/>
  <c r="M283" i="1"/>
  <c r="L331" i="1" a="1"/>
  <c r="O310" i="1" l="1"/>
  <c r="P310" i="1" s="1"/>
  <c r="L331" i="1"/>
  <c r="M331" i="1" s="1"/>
  <c r="N331" i="1" s="1"/>
  <c r="P284" i="1"/>
  <c r="P283" i="1" s="1"/>
  <c r="Q284" i="1"/>
  <c r="Q310" i="1"/>
  <c r="L410" i="1" a="1"/>
  <c r="O331" i="1" l="1"/>
  <c r="P331" i="1" s="1"/>
  <c r="L410" i="1"/>
  <c r="M410" i="1" s="1"/>
  <c r="N410" i="1" s="1"/>
  <c r="Q410" i="1" s="1"/>
  <c r="L436" i="1" a="1"/>
  <c r="L436" i="1" l="1"/>
  <c r="M436" i="1" s="1"/>
  <c r="N436" i="1" s="1"/>
  <c r="Q436" i="1" s="1"/>
  <c r="O410" i="1"/>
  <c r="P410" i="1" s="1"/>
  <c r="L461" i="1" a="1"/>
  <c r="O436" i="1" l="1"/>
  <c r="P436" i="1" s="1"/>
  <c r="L461" i="1"/>
  <c r="M461" i="1" s="1"/>
  <c r="N461" i="1" s="1"/>
  <c r="Q461" i="1" s="1"/>
  <c r="L515" i="1" a="1"/>
  <c r="L515" i="1" l="1"/>
  <c r="M515" i="1" s="1"/>
  <c r="N515" i="1" s="1"/>
  <c r="Q515" i="1" s="1"/>
  <c r="O461" i="1"/>
  <c r="P461" i="1" s="1"/>
  <c r="L543" i="1" a="1"/>
  <c r="O515" i="1" l="1"/>
  <c r="P515" i="1" s="1"/>
  <c r="L543" i="1"/>
  <c r="M543" i="1" s="1"/>
  <c r="N543" i="1" s="1"/>
  <c r="Q543" i="1" s="1"/>
  <c r="L581" i="1" a="1"/>
  <c r="L581" i="1" l="1"/>
  <c r="M581" i="1" s="1"/>
  <c r="N581" i="1" s="1"/>
  <c r="O543" i="1"/>
  <c r="P543" i="1" s="1"/>
  <c r="L605" i="1" a="1"/>
  <c r="O581" i="1" l="1"/>
  <c r="P581" i="1" s="1"/>
  <c r="L605" i="1"/>
  <c r="M605" i="1" s="1"/>
  <c r="N605" i="1" s="1"/>
  <c r="Q581" i="1"/>
  <c r="L54" i="1" a="1"/>
  <c r="L54" i="1" l="1"/>
  <c r="M54" i="1" s="1"/>
  <c r="N54" i="1" s="1"/>
  <c r="Q605" i="1"/>
  <c r="O605" i="1"/>
  <c r="P605" i="1" s="1"/>
  <c r="L85" i="1" a="1"/>
  <c r="O54" i="1" l="1"/>
  <c r="P54" i="1" s="1"/>
  <c r="L85" i="1"/>
  <c r="M85" i="1" s="1"/>
  <c r="L30" i="1" a="1"/>
  <c r="N85" i="1" l="1"/>
  <c r="N84" i="1" s="1"/>
  <c r="M84" i="1"/>
  <c r="L30" i="1"/>
  <c r="M30" i="1" s="1"/>
  <c r="N30" i="1" s="1"/>
  <c r="Q30" i="1" s="1"/>
  <c r="O85" i="1"/>
  <c r="O84" i="1" s="1"/>
  <c r="L57" i="1" a="1"/>
  <c r="L57" i="1" l="1"/>
  <c r="M57" i="1" s="1"/>
  <c r="P85" i="1"/>
  <c r="P84" i="1" s="1"/>
  <c r="Q85" i="1"/>
  <c r="O30" i="1"/>
  <c r="P30" i="1" s="1"/>
  <c r="L90" i="1" a="1"/>
  <c r="N57" i="1" l="1"/>
  <c r="N56" i="1" s="1"/>
  <c r="L90" i="1"/>
  <c r="M90" i="1" s="1"/>
  <c r="N90" i="1" s="1"/>
  <c r="Q90" i="1" s="1"/>
  <c r="O57" i="1"/>
  <c r="O56" i="1" s="1"/>
  <c r="M56" i="1"/>
  <c r="L126" i="1" a="1"/>
  <c r="O90" i="1" l="1"/>
  <c r="P90" i="1" s="1"/>
  <c r="L126" i="1"/>
  <c r="M126" i="1" s="1"/>
  <c r="Q57" i="1"/>
  <c r="P57" i="1"/>
  <c r="P56" i="1" s="1"/>
  <c r="L156" i="1" a="1"/>
  <c r="N126" i="1" l="1"/>
  <c r="N125" i="1" s="1"/>
  <c r="L156" i="1"/>
  <c r="M156" i="1" s="1"/>
  <c r="N156" i="1" s="1"/>
  <c r="Q156" i="1" s="1"/>
  <c r="O126" i="1"/>
  <c r="O125" i="1" s="1"/>
  <c r="M125" i="1"/>
  <c r="L182" i="1" a="1"/>
  <c r="O156" i="1" l="1"/>
  <c r="P156" i="1" s="1"/>
  <c r="L182" i="1"/>
  <c r="M182" i="1" s="1"/>
  <c r="P126" i="1"/>
  <c r="P125" i="1" s="1"/>
  <c r="Q126" i="1"/>
  <c r="L282" i="1" a="1"/>
  <c r="N182" i="1" l="1"/>
  <c r="N181" i="1" s="1"/>
  <c r="M181" i="1"/>
  <c r="L282" i="1"/>
  <c r="M282" i="1" s="1"/>
  <c r="O182" i="1"/>
  <c r="O181" i="1" s="1"/>
  <c r="L309" i="1" a="1"/>
  <c r="N282" i="1" l="1"/>
  <c r="N281" i="1" s="1"/>
  <c r="L309" i="1"/>
  <c r="M309" i="1" s="1"/>
  <c r="O282" i="1"/>
  <c r="O281" i="1" s="1"/>
  <c r="Q182" i="1"/>
  <c r="P182" i="1"/>
  <c r="P181" i="1" s="1"/>
  <c r="M281" i="1"/>
  <c r="L330" i="1" a="1"/>
  <c r="N309" i="1" l="1"/>
  <c r="L330" i="1"/>
  <c r="M330" i="1" s="1"/>
  <c r="N330" i="1" s="1"/>
  <c r="P282" i="1"/>
  <c r="P281" i="1" s="1"/>
  <c r="Q282" i="1"/>
  <c r="O309" i="1"/>
  <c r="L350" i="1" a="1"/>
  <c r="L350" i="1" l="1"/>
  <c r="M350" i="1" s="1"/>
  <c r="N350" i="1" s="1"/>
  <c r="P309" i="1"/>
  <c r="Q309" i="1"/>
  <c r="O330" i="1"/>
  <c r="P330" i="1" s="1"/>
  <c r="L409" i="1" a="1"/>
  <c r="O350" i="1" l="1"/>
  <c r="L409" i="1"/>
  <c r="M409" i="1" s="1"/>
  <c r="N409" i="1" s="1"/>
  <c r="Q409" i="1" s="1"/>
  <c r="L435" i="1" a="1"/>
  <c r="P350" i="1" l="1"/>
  <c r="Q350" i="1"/>
  <c r="L435" i="1"/>
  <c r="M435" i="1" s="1"/>
  <c r="N435" i="1" s="1"/>
  <c r="Q435" i="1" s="1"/>
  <c r="O409" i="1"/>
  <c r="P409" i="1" s="1"/>
  <c r="L460" i="1" a="1"/>
  <c r="O435" i="1" l="1"/>
  <c r="P435" i="1" s="1"/>
  <c r="L460" i="1"/>
  <c r="M460" i="1" s="1"/>
  <c r="N460" i="1" s="1"/>
  <c r="Q460" i="1" s="1"/>
  <c r="L488" i="1" a="1"/>
  <c r="L488" i="1" l="1"/>
  <c r="M488" i="1" s="1"/>
  <c r="O460" i="1"/>
  <c r="P460" i="1" s="1"/>
  <c r="L580" i="1" a="1"/>
  <c r="N488" i="1" l="1"/>
  <c r="N487" i="1" s="1"/>
  <c r="M487" i="1"/>
  <c r="L580" i="1"/>
  <c r="M580" i="1" s="1"/>
  <c r="O488" i="1"/>
  <c r="O487" i="1" s="1"/>
  <c r="L514" i="1" a="1"/>
  <c r="N580" i="1" l="1"/>
  <c r="N579" i="1" s="1"/>
  <c r="L514" i="1"/>
  <c r="M514" i="1" s="1"/>
  <c r="N514" i="1" s="1"/>
  <c r="Q514" i="1" s="1"/>
  <c r="P488" i="1"/>
  <c r="P487" i="1" s="1"/>
  <c r="Q488" i="1"/>
  <c r="M579" i="1"/>
  <c r="O580" i="1"/>
  <c r="O579" i="1" s="1"/>
  <c r="L66" i="1" a="1"/>
  <c r="L66" i="1" l="1"/>
  <c r="M66" i="1" s="1"/>
  <c r="N66" i="1" s="1"/>
  <c r="Q66" i="1" s="1"/>
  <c r="O514" i="1"/>
  <c r="P514" i="1" s="1"/>
  <c r="P580" i="1"/>
  <c r="P579" i="1" s="1"/>
  <c r="Q580" i="1"/>
  <c r="L100" i="1" a="1"/>
  <c r="L100" i="1" l="1"/>
  <c r="M100" i="1" s="1"/>
  <c r="N100" i="1" s="1"/>
  <c r="O66" i="1"/>
  <c r="P66" i="1" s="1"/>
  <c r="L137" i="1" a="1"/>
  <c r="L137" i="1" l="1"/>
  <c r="M137" i="1" s="1"/>
  <c r="N137" i="1" s="1"/>
  <c r="Q100" i="1"/>
  <c r="O100" i="1"/>
  <c r="P100" i="1" s="1"/>
  <c r="L164" i="1" a="1"/>
  <c r="O137" i="1" l="1"/>
  <c r="P137" i="1" s="1"/>
  <c r="L164" i="1"/>
  <c r="M164" i="1" s="1"/>
  <c r="L192" i="1" a="1"/>
  <c r="N164" i="1" l="1"/>
  <c r="Q164" i="1" s="1"/>
  <c r="L192" i="1"/>
  <c r="M192" i="1" s="1"/>
  <c r="N192" i="1" s="1"/>
  <c r="M163" i="1"/>
  <c r="O164" i="1"/>
  <c r="O163" i="1" s="1"/>
  <c r="L292" i="1" a="1"/>
  <c r="N163" i="1" l="1"/>
  <c r="O192" i="1"/>
  <c r="P192" i="1" s="1"/>
  <c r="L292" i="1"/>
  <c r="M292" i="1" s="1"/>
  <c r="P164" i="1"/>
  <c r="P163" i="1" s="1"/>
  <c r="Q192" i="1"/>
  <c r="L314" i="1" a="1"/>
  <c r="N292" i="1" l="1"/>
  <c r="N291" i="1" s="1"/>
  <c r="M291" i="1"/>
  <c r="L314" i="1"/>
  <c r="M314" i="1" s="1"/>
  <c r="N314" i="1" s="1"/>
  <c r="O292" i="1"/>
  <c r="O291" i="1" s="1"/>
  <c r="L336" i="1" a="1"/>
  <c r="O314" i="1" l="1"/>
  <c r="L336" i="1"/>
  <c r="M336" i="1" s="1"/>
  <c r="Q292" i="1"/>
  <c r="P292" i="1"/>
  <c r="P291" i="1" s="1"/>
  <c r="L365" i="1" a="1"/>
  <c r="N336" i="1" l="1"/>
  <c r="N335" i="1" s="1"/>
  <c r="L365" i="1"/>
  <c r="M365" i="1" s="1"/>
  <c r="N365" i="1" s="1"/>
  <c r="Q365" i="1" s="1"/>
  <c r="O336" i="1"/>
  <c r="O335" i="1" s="1"/>
  <c r="M335" i="1"/>
  <c r="P314" i="1"/>
  <c r="Q314" i="1"/>
  <c r="L390" i="1" a="1"/>
  <c r="L390" i="1" l="1"/>
  <c r="M390" i="1" s="1"/>
  <c r="N390" i="1" s="1"/>
  <c r="O365" i="1"/>
  <c r="P365" i="1" s="1"/>
  <c r="Q336" i="1"/>
  <c r="P336" i="1"/>
  <c r="P335" i="1" s="1"/>
  <c r="L417" i="1" a="1"/>
  <c r="L417" i="1" l="1"/>
  <c r="M417" i="1" s="1"/>
  <c r="N417" i="1" s="1"/>
  <c r="O390" i="1"/>
  <c r="P390" i="1" s="1"/>
  <c r="O417" i="1" l="1"/>
  <c r="P417" i="1" s="1"/>
  <c r="M496" i="1"/>
  <c r="Q417" i="1"/>
  <c r="L522" i="1" a="1"/>
  <c r="N496" i="1" l="1"/>
  <c r="L522" i="1"/>
  <c r="M522" i="1" s="1"/>
  <c r="M495" i="1"/>
  <c r="O496" i="1"/>
  <c r="O495" i="1" s="1"/>
  <c r="L523" i="1" a="1"/>
  <c r="N495" i="1" l="1"/>
  <c r="Q496" i="1"/>
  <c r="N522" i="1"/>
  <c r="L523" i="1"/>
  <c r="M523" i="1" s="1"/>
  <c r="N523" i="1" s="1"/>
  <c r="Q523" i="1" s="1"/>
  <c r="P496" i="1"/>
  <c r="P495" i="1" s="1"/>
  <c r="O522" i="1"/>
  <c r="L549" i="1" a="1"/>
  <c r="O523" i="1" l="1"/>
  <c r="P523" i="1" s="1"/>
  <c r="L549" i="1"/>
  <c r="M549" i="1" s="1"/>
  <c r="P522" i="1"/>
  <c r="L587" i="1" a="1"/>
  <c r="N549" i="1" l="1"/>
  <c r="N548" i="1" s="1"/>
  <c r="L587" i="1"/>
  <c r="M587" i="1" s="1"/>
  <c r="N587" i="1" s="1"/>
  <c r="O549" i="1"/>
  <c r="O548" i="1" s="1"/>
  <c r="M548" i="1"/>
  <c r="L92" i="1" a="1"/>
  <c r="O587" i="1" l="1"/>
  <c r="P587" i="1" s="1"/>
  <c r="L92" i="1"/>
  <c r="M92" i="1" s="1"/>
  <c r="N92" i="1" s="1"/>
  <c r="Q92" i="1" s="1"/>
  <c r="Q549" i="1"/>
  <c r="P549" i="1"/>
  <c r="P548" i="1" s="1"/>
  <c r="Q587" i="1"/>
  <c r="L129" i="1" a="1"/>
  <c r="O92" i="1" l="1"/>
  <c r="L129" i="1"/>
  <c r="M129" i="1" s="1"/>
  <c r="L158" i="1" a="1"/>
  <c r="N129" i="1" l="1"/>
  <c r="Q129" i="1" s="1"/>
  <c r="M128" i="1"/>
  <c r="L158" i="1"/>
  <c r="M158" i="1" s="1"/>
  <c r="N158" i="1" s="1"/>
  <c r="Q158" i="1" s="1"/>
  <c r="O129" i="1"/>
  <c r="O128" i="1" s="1"/>
  <c r="P92" i="1"/>
  <c r="L187" i="1" a="1"/>
  <c r="N128" i="1" l="1"/>
  <c r="L187" i="1"/>
  <c r="M187" i="1" s="1"/>
  <c r="O158" i="1"/>
  <c r="P158" i="1" s="1"/>
  <c r="P129" i="1"/>
  <c r="P128" i="1" s="1"/>
  <c r="L215" i="1" a="1"/>
  <c r="N187" i="1" l="1"/>
  <c r="N186" i="1" s="1"/>
  <c r="L215" i="1"/>
  <c r="M215" i="1" s="1"/>
  <c r="N215" i="1" s="1"/>
  <c r="M186" i="1"/>
  <c r="O187" i="1"/>
  <c r="O186" i="1" s="1"/>
  <c r="L286" i="1" a="1"/>
  <c r="O215" i="1" l="1"/>
  <c r="P215" i="1" s="1"/>
  <c r="L286" i="1"/>
  <c r="M286" i="1" s="1"/>
  <c r="Q187" i="1"/>
  <c r="P187" i="1"/>
  <c r="P186" i="1" s="1"/>
  <c r="L311" i="1" a="1"/>
  <c r="N286" i="1" l="1"/>
  <c r="N285" i="1" s="1"/>
  <c r="M285" i="1"/>
  <c r="L311" i="1"/>
  <c r="M311" i="1" s="1"/>
  <c r="N311" i="1" s="1"/>
  <c r="O286" i="1"/>
  <c r="O285" i="1" s="1"/>
  <c r="L332" i="1" a="1"/>
  <c r="L332" i="1" l="1"/>
  <c r="M332" i="1" s="1"/>
  <c r="N332" i="1" s="1"/>
  <c r="P286" i="1"/>
  <c r="P285" i="1" s="1"/>
  <c r="Q286" i="1"/>
  <c r="O311" i="1"/>
  <c r="L387" i="1" a="1"/>
  <c r="L387" i="1" l="1"/>
  <c r="M387" i="1" s="1"/>
  <c r="N387" i="1" s="1"/>
  <c r="Q387" i="1" s="1"/>
  <c r="P311" i="1"/>
  <c r="Q311" i="1"/>
  <c r="O332" i="1"/>
  <c r="P332" i="1" s="1"/>
  <c r="L437" i="1" a="1"/>
  <c r="O387" i="1" l="1"/>
  <c r="P387" i="1" s="1"/>
  <c r="L437" i="1"/>
  <c r="M437" i="1" s="1"/>
  <c r="N437" i="1" s="1"/>
  <c r="L462" i="1" a="1"/>
  <c r="O437" i="1" l="1"/>
  <c r="L462" i="1"/>
  <c r="M462" i="1" s="1"/>
  <c r="N462" i="1" s="1"/>
  <c r="Q462" i="1" s="1"/>
  <c r="L492" i="1" a="1"/>
  <c r="P437" i="1" l="1"/>
  <c r="O462" i="1"/>
  <c r="P462" i="1" s="1"/>
  <c r="L492" i="1"/>
  <c r="M492" i="1" s="1"/>
  <c r="N492" i="1" s="1"/>
  <c r="L544" i="1" a="1"/>
  <c r="L544" i="1" l="1"/>
  <c r="M544" i="1" s="1"/>
  <c r="N544" i="1" s="1"/>
  <c r="Q492" i="1"/>
  <c r="O492" i="1"/>
  <c r="P492" i="1" s="1"/>
  <c r="L31" i="1" a="1"/>
  <c r="O544" i="1" l="1"/>
  <c r="L31" i="1"/>
  <c r="M31" i="1" s="1"/>
  <c r="N31" i="1" s="1"/>
  <c r="Q31" i="1" s="1"/>
  <c r="L32" i="1" a="1"/>
  <c r="O31" i="1" l="1"/>
  <c r="P31" i="1" s="1"/>
  <c r="P544" i="1"/>
  <c r="L32" i="1"/>
  <c r="M32" i="1" s="1"/>
  <c r="N32" i="1" s="1"/>
  <c r="Q32" i="1" s="1"/>
  <c r="L65" i="1" a="1"/>
  <c r="L65" i="1" l="1"/>
  <c r="M65" i="1" s="1"/>
  <c r="N65" i="1" s="1"/>
  <c r="Q65" i="1" s="1"/>
  <c r="O32" i="1"/>
  <c r="P32" i="1" s="1"/>
  <c r="L162" i="1" a="1"/>
  <c r="O65" i="1" l="1"/>
  <c r="P65" i="1" s="1"/>
  <c r="L162" i="1"/>
  <c r="M162" i="1" s="1"/>
  <c r="L191" i="1" a="1"/>
  <c r="N162" i="1" l="1"/>
  <c r="Q162" i="1" s="1"/>
  <c r="L191" i="1"/>
  <c r="M191" i="1" s="1"/>
  <c r="N191" i="1" s="1"/>
  <c r="M161" i="1"/>
  <c r="O162" i="1"/>
  <c r="O161" i="1" s="1"/>
  <c r="L218" i="1" a="1"/>
  <c r="N161" i="1" l="1"/>
  <c r="O191" i="1"/>
  <c r="P191" i="1" s="1"/>
  <c r="L218" i="1"/>
  <c r="M218" i="1" s="1"/>
  <c r="P162" i="1"/>
  <c r="P161" i="1" s="1"/>
  <c r="Q191" i="1"/>
  <c r="L290" i="1" a="1"/>
  <c r="N218" i="1" l="1"/>
  <c r="Q218" i="1" s="1"/>
  <c r="L290" i="1"/>
  <c r="M290" i="1" s="1"/>
  <c r="M217" i="1"/>
  <c r="O218" i="1"/>
  <c r="O217" i="1" s="1"/>
  <c r="L313" i="1" a="1"/>
  <c r="N217" i="1" l="1"/>
  <c r="N290" i="1"/>
  <c r="N289" i="1" s="1"/>
  <c r="M289" i="1"/>
  <c r="L313" i="1"/>
  <c r="M313" i="1" s="1"/>
  <c r="N313" i="1" s="1"/>
  <c r="P218" i="1"/>
  <c r="P217" i="1" s="1"/>
  <c r="O290" i="1"/>
  <c r="O289" i="1" s="1"/>
  <c r="L334" i="1" a="1"/>
  <c r="L334" i="1" l="1"/>
  <c r="M334" i="1" s="1"/>
  <c r="N334" i="1" s="1"/>
  <c r="O313" i="1"/>
  <c r="P313" i="1" s="1"/>
  <c r="Q313" i="1"/>
  <c r="Q290" i="1"/>
  <c r="P290" i="1"/>
  <c r="P289" i="1" s="1"/>
  <c r="L364" i="1" a="1"/>
  <c r="L364" i="1" l="1"/>
  <c r="M364" i="1" s="1"/>
  <c r="N364" i="1" s="1"/>
  <c r="Q364" i="1" s="1"/>
  <c r="O334" i="1"/>
  <c r="P334" i="1" s="1"/>
  <c r="L389" i="1" a="1"/>
  <c r="O364" i="1" l="1"/>
  <c r="P364" i="1" s="1"/>
  <c r="L389" i="1"/>
  <c r="M389" i="1" s="1"/>
  <c r="N389" i="1" s="1"/>
  <c r="Q389" i="1" s="1"/>
  <c r="L416" i="1" a="1"/>
  <c r="L416" i="1" l="1"/>
  <c r="M416" i="1" s="1"/>
  <c r="N416" i="1" s="1"/>
  <c r="O389" i="1"/>
  <c r="P389" i="1" s="1"/>
  <c r="L494" i="1" a="1"/>
  <c r="O416" i="1" l="1"/>
  <c r="L494" i="1"/>
  <c r="M494" i="1" s="1"/>
  <c r="N494" i="1" s="1"/>
  <c r="L547" i="1" a="1"/>
  <c r="O494" i="1" l="1"/>
  <c r="P494" i="1" s="1"/>
  <c r="L547" i="1"/>
  <c r="M547" i="1" s="1"/>
  <c r="P416" i="1"/>
  <c r="Q416" i="1"/>
  <c r="L586" i="1" a="1"/>
  <c r="N547" i="1" l="1"/>
  <c r="Q547" i="1" s="1"/>
  <c r="O547" i="1"/>
  <c r="O546" i="1" s="1"/>
  <c r="Q494" i="1"/>
  <c r="L586" i="1"/>
  <c r="M586" i="1" s="1"/>
  <c r="N586" i="1" s="1"/>
  <c r="M546" i="1"/>
  <c r="L610" i="1" a="1"/>
  <c r="N546" i="1" l="1"/>
  <c r="O586" i="1"/>
  <c r="P586" i="1" s="1"/>
  <c r="L610" i="1"/>
  <c r="M610" i="1" s="1"/>
  <c r="P547" i="1"/>
  <c r="P546" i="1" s="1"/>
  <c r="Q586" i="1"/>
  <c r="L42" i="1" a="1"/>
  <c r="N610" i="1" l="1"/>
  <c r="N609" i="1" s="1"/>
  <c r="O610" i="1"/>
  <c r="O609" i="1" s="1"/>
  <c r="L42" i="1"/>
  <c r="M42" i="1" s="1"/>
  <c r="N42" i="1" s="1"/>
  <c r="Q42" i="1" s="1"/>
  <c r="M609" i="1"/>
  <c r="O42" i="1" l="1"/>
  <c r="M105" i="1"/>
  <c r="P610" i="1"/>
  <c r="P609" i="1" s="1"/>
  <c r="Q610" i="1"/>
  <c r="L143" i="1" a="1"/>
  <c r="N105" i="1" l="1"/>
  <c r="N104" i="1" s="1"/>
  <c r="M104" i="1"/>
  <c r="L143" i="1"/>
  <c r="M143" i="1" s="1"/>
  <c r="O105" i="1"/>
  <c r="O104" i="1" s="1"/>
  <c r="P42" i="1"/>
  <c r="L170" i="1" a="1"/>
  <c r="N143" i="1" l="1"/>
  <c r="N142" i="1" s="1"/>
  <c r="O143" i="1"/>
  <c r="O142" i="1" s="1"/>
  <c r="L170" i="1"/>
  <c r="M170" i="1" s="1"/>
  <c r="N170" i="1" s="1"/>
  <c r="Q170" i="1" s="1"/>
  <c r="P105" i="1"/>
  <c r="P104" i="1" s="1"/>
  <c r="M142" i="1"/>
  <c r="L199" i="1" a="1"/>
  <c r="O170" i="1" l="1"/>
  <c r="L199" i="1"/>
  <c r="M199" i="1" s="1"/>
  <c r="Q143" i="1"/>
  <c r="P143" i="1"/>
  <c r="P142" i="1" s="1"/>
  <c r="L226" i="1" a="1"/>
  <c r="N199" i="1" l="1"/>
  <c r="N198" i="1" s="1"/>
  <c r="O199" i="1"/>
  <c r="O198" i="1" s="1"/>
  <c r="L226" i="1"/>
  <c r="M226" i="1" s="1"/>
  <c r="M198" i="1"/>
  <c r="P170" i="1"/>
  <c r="L299" i="1" a="1"/>
  <c r="N226" i="1" l="1"/>
  <c r="N225" i="1" s="1"/>
  <c r="M225" i="1"/>
  <c r="L299" i="1"/>
  <c r="M299" i="1" s="1"/>
  <c r="N299" i="1" s="1"/>
  <c r="Q299" i="1" s="1"/>
  <c r="O226" i="1"/>
  <c r="O225" i="1" s="1"/>
  <c r="P199" i="1"/>
  <c r="P198" i="1" s="1"/>
  <c r="Q199" i="1"/>
  <c r="L343" i="1" a="1"/>
  <c r="L343" i="1" l="1"/>
  <c r="M343" i="1" s="1"/>
  <c r="N343" i="1" s="1"/>
  <c r="O299" i="1"/>
  <c r="P299" i="1" s="1"/>
  <c r="Q226" i="1"/>
  <c r="P226" i="1"/>
  <c r="P225" i="1" s="1"/>
  <c r="L399" i="1" a="1"/>
  <c r="O343" i="1" l="1"/>
  <c r="L399" i="1"/>
  <c r="M399" i="1" s="1"/>
  <c r="L422" i="1" a="1"/>
  <c r="N399" i="1" l="1"/>
  <c r="Q399" i="1" s="1"/>
  <c r="L422" i="1"/>
  <c r="M422" i="1" s="1"/>
  <c r="O399" i="1"/>
  <c r="P343" i="1"/>
  <c r="Q343" i="1"/>
  <c r="L448" i="1" a="1"/>
  <c r="N422" i="1" l="1"/>
  <c r="Q422" i="1" s="1"/>
  <c r="O422" i="1"/>
  <c r="O421" i="1" s="1"/>
  <c r="L448" i="1"/>
  <c r="M448" i="1" s="1"/>
  <c r="N448" i="1" s="1"/>
  <c r="Q448" i="1" s="1"/>
  <c r="P399" i="1"/>
  <c r="M421" i="1"/>
  <c r="L474" i="1" a="1"/>
  <c r="N421" i="1" l="1"/>
  <c r="L474" i="1"/>
  <c r="M474" i="1" s="1"/>
  <c r="N474" i="1" s="1"/>
  <c r="Q474" i="1" s="1"/>
  <c r="P422" i="1"/>
  <c r="P421" i="1" s="1"/>
  <c r="O448" i="1"/>
  <c r="P448" i="1" s="1"/>
  <c r="L503" i="1" a="1"/>
  <c r="O474" i="1" l="1"/>
  <c r="L503" i="1"/>
  <c r="M503" i="1" s="1"/>
  <c r="N503" i="1" s="1"/>
  <c r="L529" i="1" a="1"/>
  <c r="P474" i="1" l="1"/>
  <c r="L529" i="1"/>
  <c r="M529" i="1" s="1"/>
  <c r="Q503" i="1"/>
  <c r="O503" i="1"/>
  <c r="P503" i="1" s="1"/>
  <c r="L569" i="1" a="1"/>
  <c r="N529" i="1" l="1"/>
  <c r="Q529" i="1" s="1"/>
  <c r="L569" i="1"/>
  <c r="M569" i="1" s="1"/>
  <c r="N569" i="1" s="1"/>
  <c r="O529" i="1"/>
  <c r="O528" i="1" s="1"/>
  <c r="M528" i="1"/>
  <c r="L592" i="1" a="1"/>
  <c r="N528" i="1" l="1"/>
  <c r="O569" i="1"/>
  <c r="L592" i="1"/>
  <c r="M592" i="1" s="1"/>
  <c r="N592" i="1" s="1"/>
  <c r="N590" i="1" s="1"/>
  <c r="P529" i="1"/>
  <c r="P528" i="1" s="1"/>
  <c r="L619" i="1" a="1"/>
  <c r="L619" i="1" l="1"/>
  <c r="M619" i="1" s="1"/>
  <c r="Q592" i="1"/>
  <c r="M590" i="1"/>
  <c r="O592" i="1"/>
  <c r="O590" i="1" s="1"/>
  <c r="P569" i="1"/>
  <c r="Q569" i="1"/>
  <c r="L71" i="1" a="1"/>
  <c r="N619" i="1" l="1"/>
  <c r="N618" i="1" s="1"/>
  <c r="O619" i="1"/>
  <c r="O618" i="1" s="1"/>
  <c r="L71" i="1"/>
  <c r="M71" i="1" s="1"/>
  <c r="P592" i="1"/>
  <c r="P590" i="1" s="1"/>
  <c r="M618" i="1"/>
  <c r="L101" i="1" a="1"/>
  <c r="N71" i="1" l="1"/>
  <c r="Q71" i="1" s="1"/>
  <c r="M70" i="1"/>
  <c r="L101" i="1"/>
  <c r="M101" i="1" s="1"/>
  <c r="N101" i="1" s="1"/>
  <c r="Q619" i="1"/>
  <c r="P619" i="1"/>
  <c r="P618" i="1" s="1"/>
  <c r="O71" i="1"/>
  <c r="O70" i="1" s="1"/>
  <c r="L138" i="1" a="1"/>
  <c r="N70" i="1" l="1"/>
  <c r="L138" i="1"/>
  <c r="M138" i="1" s="1"/>
  <c r="N138" i="1" s="1"/>
  <c r="O101" i="1"/>
  <c r="P101" i="1" s="1"/>
  <c r="Q101" i="1"/>
  <c r="P71" i="1"/>
  <c r="P70" i="1" s="1"/>
  <c r="L193" i="1" a="1"/>
  <c r="O138" i="1" l="1"/>
  <c r="L193" i="1"/>
  <c r="M193" i="1" s="1"/>
  <c r="N193" i="1" s="1"/>
  <c r="L222" i="1" a="1"/>
  <c r="O193" i="1" l="1"/>
  <c r="P193" i="1" s="1"/>
  <c r="L222" i="1"/>
  <c r="M222" i="1" s="1"/>
  <c r="N222" i="1" s="1"/>
  <c r="Q193" i="1"/>
  <c r="P138" i="1"/>
  <c r="L315" i="1" a="1"/>
  <c r="O222" i="1" l="1"/>
  <c r="P222" i="1" s="1"/>
  <c r="L315" i="1"/>
  <c r="M315" i="1" s="1"/>
  <c r="N315" i="1" s="1"/>
  <c r="Q222" i="1"/>
  <c r="L366" i="1" a="1"/>
  <c r="L366" i="1" l="1"/>
  <c r="M366" i="1" s="1"/>
  <c r="N366" i="1" s="1"/>
  <c r="Q366" i="1" s="1"/>
  <c r="Q315" i="1"/>
  <c r="O315" i="1"/>
  <c r="P315" i="1" s="1"/>
  <c r="L392" i="1" a="1"/>
  <c r="O366" i="1" l="1"/>
  <c r="P366" i="1" s="1"/>
  <c r="L392" i="1"/>
  <c r="M392" i="1" s="1"/>
  <c r="L418" i="1" a="1"/>
  <c r="N392" i="1" l="1"/>
  <c r="N391" i="1" s="1"/>
  <c r="L418" i="1"/>
  <c r="M418" i="1" s="1"/>
  <c r="N418" i="1" s="1"/>
  <c r="O392" i="1"/>
  <c r="O391" i="1" s="1"/>
  <c r="M391" i="1"/>
  <c r="L445" i="1" a="1"/>
  <c r="O418" i="1" l="1"/>
  <c r="L445" i="1"/>
  <c r="M445" i="1" s="1"/>
  <c r="N445" i="1" s="1"/>
  <c r="Q445" i="1" s="1"/>
  <c r="P392" i="1"/>
  <c r="P391" i="1" s="1"/>
  <c r="Q392" i="1"/>
  <c r="L471" i="1" a="1"/>
  <c r="L471" i="1" l="1"/>
  <c r="M471" i="1" s="1"/>
  <c r="N471" i="1" s="1"/>
  <c r="Q471" i="1" s="1"/>
  <c r="P418" i="1"/>
  <c r="Q418" i="1"/>
  <c r="O445" i="1"/>
  <c r="P445" i="1" s="1"/>
  <c r="L498" i="1" a="1"/>
  <c r="L498" i="1" l="1"/>
  <c r="M498" i="1" s="1"/>
  <c r="O471" i="1"/>
  <c r="P471" i="1" s="1"/>
  <c r="L524" i="1" a="1"/>
  <c r="N498" i="1" l="1"/>
  <c r="N497" i="1" s="1"/>
  <c r="L524" i="1"/>
  <c r="M524" i="1" s="1"/>
  <c r="N524" i="1" s="1"/>
  <c r="Q524" i="1" s="1"/>
  <c r="O498" i="1"/>
  <c r="O497" i="1" s="1"/>
  <c r="M497" i="1"/>
  <c r="L588" i="1" a="1"/>
  <c r="O524" i="1" l="1"/>
  <c r="L588" i="1"/>
  <c r="M588" i="1" s="1"/>
  <c r="N588" i="1" s="1"/>
  <c r="P498" i="1"/>
  <c r="P497" i="1" s="1"/>
  <c r="Q498" i="1"/>
  <c r="L615" i="1" a="1"/>
  <c r="L615" i="1" l="1"/>
  <c r="M615" i="1" s="1"/>
  <c r="N615" i="1" s="1"/>
  <c r="Q588" i="1"/>
  <c r="P524" i="1"/>
  <c r="O588" i="1"/>
  <c r="P588" i="1" s="1"/>
  <c r="L21" i="1" a="1"/>
  <c r="L21" i="1" l="1"/>
  <c r="M21" i="1" s="1"/>
  <c r="Q615" i="1"/>
  <c r="O615" i="1"/>
  <c r="P615" i="1" s="1"/>
  <c r="L139" i="1" a="1"/>
  <c r="N21" i="1" l="1"/>
  <c r="N20" i="1" s="1"/>
  <c r="O21" i="1"/>
  <c r="O20" i="1" s="1"/>
  <c r="L139" i="1"/>
  <c r="M139" i="1" s="1"/>
  <c r="N139" i="1" s="1"/>
  <c r="Q139" i="1" s="1"/>
  <c r="M20" i="1"/>
  <c r="L168" i="1" a="1"/>
  <c r="L168" i="1" l="1"/>
  <c r="M168" i="1" s="1"/>
  <c r="N168" i="1" s="1"/>
  <c r="P21" i="1"/>
  <c r="P20" i="1" s="1"/>
  <c r="Q21" i="1"/>
  <c r="O139" i="1"/>
  <c r="P139" i="1" s="1"/>
  <c r="L195" i="1" a="1"/>
  <c r="L195" i="1" l="1"/>
  <c r="M195" i="1" s="1"/>
  <c r="O168" i="1"/>
  <c r="P168" i="1" s="1"/>
  <c r="L223" i="1" a="1"/>
  <c r="N195" i="1" l="1"/>
  <c r="N194" i="1" s="1"/>
  <c r="O195" i="1"/>
  <c r="O194" i="1" s="1"/>
  <c r="L223" i="1"/>
  <c r="M223" i="1" s="1"/>
  <c r="N223" i="1" s="1"/>
  <c r="M194" i="1"/>
  <c r="L297" i="1" a="1"/>
  <c r="O223" i="1" l="1"/>
  <c r="L297" i="1"/>
  <c r="M297" i="1" s="1"/>
  <c r="N297" i="1" s="1"/>
  <c r="P195" i="1"/>
  <c r="P194" i="1" s="1"/>
  <c r="Q195" i="1"/>
  <c r="L316" i="1" a="1"/>
  <c r="O297" i="1" l="1"/>
  <c r="L316" i="1"/>
  <c r="M316" i="1" s="1"/>
  <c r="N316" i="1" s="1"/>
  <c r="P223" i="1"/>
  <c r="Q223" i="1"/>
  <c r="L341" i="1" a="1"/>
  <c r="P297" i="1" l="1"/>
  <c r="L341" i="1"/>
  <c r="M341" i="1" s="1"/>
  <c r="Q316" i="1"/>
  <c r="O316" i="1"/>
  <c r="P316" i="1" s="1"/>
  <c r="L368" i="1" a="1"/>
  <c r="N341" i="1" l="1"/>
  <c r="L368" i="1"/>
  <c r="M368" i="1" s="1"/>
  <c r="O341" i="1"/>
  <c r="L394" i="1" a="1"/>
  <c r="N368" i="1" l="1"/>
  <c r="N367" i="1" s="1"/>
  <c r="L394" i="1"/>
  <c r="M394" i="1" s="1"/>
  <c r="O368" i="1"/>
  <c r="O367" i="1" s="1"/>
  <c r="P341" i="1"/>
  <c r="Q341" i="1"/>
  <c r="M367" i="1"/>
  <c r="L419" i="1" a="1"/>
  <c r="N394" i="1" l="1"/>
  <c r="Q394" i="1" s="1"/>
  <c r="O394" i="1"/>
  <c r="O393" i="1" s="1"/>
  <c r="L419" i="1"/>
  <c r="M419" i="1" s="1"/>
  <c r="N419" i="1" s="1"/>
  <c r="N414" i="1" s="1"/>
  <c r="Q368" i="1"/>
  <c r="P368" i="1"/>
  <c r="P367" i="1" s="1"/>
  <c r="M393" i="1"/>
  <c r="L446" i="1" a="1"/>
  <c r="N393" i="1" l="1"/>
  <c r="L446" i="1"/>
  <c r="M446" i="1" s="1"/>
  <c r="N446" i="1" s="1"/>
  <c r="Q446" i="1" s="1"/>
  <c r="M414" i="1"/>
  <c r="P394" i="1"/>
  <c r="P393" i="1" s="1"/>
  <c r="O419" i="1"/>
  <c r="O414" i="1" s="1"/>
  <c r="L472" i="1" a="1"/>
  <c r="L472" i="1" l="1"/>
  <c r="M472" i="1" s="1"/>
  <c r="N472" i="1" s="1"/>
  <c r="Q472" i="1" s="1"/>
  <c r="P419" i="1"/>
  <c r="P414" i="1" s="1"/>
  <c r="Q419" i="1"/>
  <c r="O446" i="1"/>
  <c r="P446" i="1" s="1"/>
  <c r="L525" i="1" a="1"/>
  <c r="L525" i="1" l="1"/>
  <c r="M525" i="1" s="1"/>
  <c r="N525" i="1" s="1"/>
  <c r="Q525" i="1" s="1"/>
  <c r="O472" i="1"/>
  <c r="P472" i="1" s="1"/>
  <c r="L567" i="1" a="1"/>
  <c r="N521" i="1" l="1"/>
  <c r="N520" i="1" s="1"/>
  <c r="O525" i="1"/>
  <c r="O521" i="1" s="1"/>
  <c r="O520" i="1" s="1"/>
  <c r="L567" i="1"/>
  <c r="M567" i="1" s="1"/>
  <c r="N567" i="1" s="1"/>
  <c r="M521" i="1"/>
  <c r="M520" i="1" s="1"/>
  <c r="L589" i="1" a="1"/>
  <c r="L589" i="1" l="1"/>
  <c r="M589" i="1" s="1"/>
  <c r="N589" i="1" s="1"/>
  <c r="Q567" i="1"/>
  <c r="P525" i="1"/>
  <c r="P521" i="1" s="1"/>
  <c r="P520" i="1" s="1"/>
  <c r="O567" i="1"/>
  <c r="P567" i="1" s="1"/>
  <c r="L616" i="1" a="1"/>
  <c r="O589" i="1" l="1"/>
  <c r="L616" i="1"/>
  <c r="M616" i="1" s="1"/>
  <c r="N616" i="1" s="1"/>
  <c r="L379" i="1" a="1"/>
  <c r="O616" i="1" l="1"/>
  <c r="L379" i="1"/>
  <c r="M379" i="1" s="1"/>
  <c r="P589" i="1"/>
  <c r="Q589" i="1"/>
  <c r="L576" i="1" a="1"/>
  <c r="N379" i="1" l="1"/>
  <c r="N378" i="1" s="1"/>
  <c r="O379" i="1"/>
  <c r="O378" i="1" s="1"/>
  <c r="L576" i="1"/>
  <c r="M576" i="1" s="1"/>
  <c r="P616" i="1"/>
  <c r="Q616" i="1"/>
  <c r="M378" i="1"/>
  <c r="L160" i="1" a="1"/>
  <c r="N576" i="1" l="1"/>
  <c r="N575" i="1" s="1"/>
  <c r="O576" i="1"/>
  <c r="O575" i="1" s="1"/>
  <c r="L160" i="1"/>
  <c r="M160" i="1" s="1"/>
  <c r="Q379" i="1"/>
  <c r="P379" i="1"/>
  <c r="P378" i="1" s="1"/>
  <c r="M575" i="1"/>
  <c r="L305" i="1" a="1"/>
  <c r="N160" i="1" l="1"/>
  <c r="N159" i="1" s="1"/>
  <c r="M159" i="1"/>
  <c r="L305" i="1"/>
  <c r="M305" i="1" s="1"/>
  <c r="N305" i="1" s="1"/>
  <c r="O160" i="1"/>
  <c r="O159" i="1" s="1"/>
  <c r="Q576" i="1"/>
  <c r="P576" i="1"/>
  <c r="P575" i="1" s="1"/>
  <c r="L407" i="1" a="1"/>
  <c r="L407" i="1" l="1"/>
  <c r="M407" i="1" s="1"/>
  <c r="Q160" i="1"/>
  <c r="P160" i="1"/>
  <c r="P159" i="1" s="1"/>
  <c r="O305" i="1"/>
  <c r="P305" i="1" s="1"/>
  <c r="L484" i="1" a="1"/>
  <c r="N407" i="1" l="1"/>
  <c r="Q407" i="1" s="1"/>
  <c r="L484" i="1"/>
  <c r="M484" i="1" s="1"/>
  <c r="N484" i="1" s="1"/>
  <c r="O407" i="1"/>
  <c r="L18" i="1" a="1"/>
  <c r="O484" i="1" l="1"/>
  <c r="P484" i="1" s="1"/>
  <c r="L18" i="1"/>
  <c r="M18" i="1" s="1"/>
  <c r="N18" i="1" s="1"/>
  <c r="P407" i="1"/>
  <c r="L64" i="1" a="1"/>
  <c r="L64" i="1" l="1"/>
  <c r="M64" i="1" s="1"/>
  <c r="N64" i="1" s="1"/>
  <c r="Q64" i="1" s="1"/>
  <c r="O18" i="1"/>
  <c r="P18" i="1" s="1"/>
  <c r="L174" i="1" a="1"/>
  <c r="N62" i="1" l="1"/>
  <c r="O64" i="1"/>
  <c r="O62" i="1" s="1"/>
  <c r="L174" i="1"/>
  <c r="M174" i="1" s="1"/>
  <c r="M62" i="1"/>
  <c r="L210" i="1" a="1"/>
  <c r="N174" i="1" l="1"/>
  <c r="Q174" i="1" s="1"/>
  <c r="O174" i="1"/>
  <c r="O173" i="1" s="1"/>
  <c r="L210" i="1"/>
  <c r="M210" i="1" s="1"/>
  <c r="P64" i="1"/>
  <c r="P62" i="1" s="1"/>
  <c r="M173" i="1"/>
  <c r="L288" i="1" a="1"/>
  <c r="N173" i="1" l="1"/>
  <c r="N210" i="1"/>
  <c r="N209" i="1" s="1"/>
  <c r="O210" i="1"/>
  <c r="O209" i="1" s="1"/>
  <c r="L288" i="1"/>
  <c r="M288" i="1" s="1"/>
  <c r="M209" i="1"/>
  <c r="P174" i="1"/>
  <c r="P173" i="1" s="1"/>
  <c r="L323" i="1" a="1"/>
  <c r="N288" i="1" l="1"/>
  <c r="N287" i="1" s="1"/>
  <c r="M287" i="1"/>
  <c r="L323" i="1"/>
  <c r="M323" i="1" s="1"/>
  <c r="N323" i="1" s="1"/>
  <c r="Q323" i="1" s="1"/>
  <c r="Q210" i="1"/>
  <c r="P210" i="1"/>
  <c r="P209" i="1" s="1"/>
  <c r="O288" i="1"/>
  <c r="O287" i="1" s="1"/>
  <c r="L349" i="1" a="1"/>
  <c r="N321" i="1" l="1"/>
  <c r="O323" i="1"/>
  <c r="O321" i="1" s="1"/>
  <c r="L349" i="1"/>
  <c r="M349" i="1" s="1"/>
  <c r="N349" i="1" s="1"/>
  <c r="M321" i="1"/>
  <c r="P288" i="1"/>
  <c r="P287" i="1" s="1"/>
  <c r="Q288" i="1"/>
  <c r="L388" i="1" a="1"/>
  <c r="L388" i="1" l="1"/>
  <c r="M388" i="1" s="1"/>
  <c r="N388" i="1" s="1"/>
  <c r="Q388" i="1" s="1"/>
  <c r="O349" i="1"/>
  <c r="P349" i="1" s="1"/>
  <c r="Q349" i="1"/>
  <c r="P323" i="1"/>
  <c r="P321" i="1" s="1"/>
  <c r="L426" i="1" a="1"/>
  <c r="L426" i="1" l="1"/>
  <c r="M426" i="1" s="1"/>
  <c r="O388" i="1"/>
  <c r="P388" i="1" s="1"/>
  <c r="L459" i="1" a="1"/>
  <c r="N426" i="1" l="1"/>
  <c r="N425" i="1" s="1"/>
  <c r="N413" i="1" s="1"/>
  <c r="M425" i="1"/>
  <c r="M413" i="1" s="1"/>
  <c r="L459" i="1"/>
  <c r="M459" i="1" s="1"/>
  <c r="N459" i="1" s="1"/>
  <c r="Q459" i="1" s="1"/>
  <c r="O426" i="1"/>
  <c r="O425" i="1" s="1"/>
  <c r="O413" i="1" s="1"/>
  <c r="L493" i="1" a="1"/>
  <c r="L493" i="1" l="1"/>
  <c r="M493" i="1" s="1"/>
  <c r="N493" i="1" s="1"/>
  <c r="P426" i="1"/>
  <c r="P425" i="1" s="1"/>
  <c r="P413" i="1" s="1"/>
  <c r="Q426" i="1"/>
  <c r="O459" i="1"/>
  <c r="P459" i="1" s="1"/>
  <c r="L533" i="1" a="1"/>
  <c r="L533" i="1" l="1"/>
  <c r="M533" i="1" s="1"/>
  <c r="N533" i="1" s="1"/>
  <c r="Q493" i="1"/>
  <c r="O493" i="1"/>
  <c r="P493" i="1" s="1"/>
  <c r="L578" i="1" a="1"/>
  <c r="O533" i="1" l="1"/>
  <c r="P533" i="1" s="1"/>
  <c r="L578" i="1"/>
  <c r="M578" i="1" s="1"/>
  <c r="Q533" i="1"/>
  <c r="L608" i="1" a="1"/>
  <c r="N578" i="1" l="1"/>
  <c r="N577" i="1" s="1"/>
  <c r="L608" i="1"/>
  <c r="M608" i="1" s="1"/>
  <c r="O578" i="1"/>
  <c r="O577" i="1" s="1"/>
  <c r="M577" i="1"/>
  <c r="L594" i="1" a="1"/>
  <c r="N608" i="1" l="1"/>
  <c r="N607" i="1" s="1"/>
  <c r="O608" i="1"/>
  <c r="O607" i="1" s="1"/>
  <c r="L594" i="1"/>
  <c r="M594" i="1" s="1"/>
  <c r="P578" i="1"/>
  <c r="P577" i="1" s="1"/>
  <c r="Q578" i="1"/>
  <c r="M607" i="1"/>
  <c r="L307" i="1" a="1"/>
  <c r="N594" i="1" l="1"/>
  <c r="N593" i="1" s="1"/>
  <c r="L307" i="1"/>
  <c r="M307" i="1" s="1"/>
  <c r="M593" i="1"/>
  <c r="O594" i="1"/>
  <c r="O593" i="1" s="1"/>
  <c r="Q608" i="1"/>
  <c r="P608" i="1"/>
  <c r="P607" i="1" s="1"/>
  <c r="L439" i="1" a="1"/>
  <c r="N307" i="1" l="1"/>
  <c r="Q307" i="1" s="1"/>
  <c r="L439" i="1"/>
  <c r="M439" i="1" s="1"/>
  <c r="M306" i="1"/>
  <c r="Q594" i="1"/>
  <c r="P594" i="1"/>
  <c r="P593" i="1" s="1"/>
  <c r="O307" i="1"/>
  <c r="O306" i="1" s="1"/>
  <c r="L539" i="1" a="1"/>
  <c r="N306" i="1" l="1"/>
  <c r="N439" i="1"/>
  <c r="N438" i="1" s="1"/>
  <c r="L539" i="1"/>
  <c r="M539" i="1" s="1"/>
  <c r="M438" i="1"/>
  <c r="P307" i="1"/>
  <c r="P306" i="1" s="1"/>
  <c r="O439" i="1"/>
  <c r="O438" i="1" s="1"/>
  <c r="L179" i="1" a="1"/>
  <c r="N539" i="1" l="1"/>
  <c r="N538" i="1" s="1"/>
  <c r="L179" i="1"/>
  <c r="M179" i="1" s="1"/>
  <c r="N179" i="1" s="1"/>
  <c r="O539" i="1"/>
  <c r="O538" i="1" s="1"/>
  <c r="P439" i="1"/>
  <c r="P438" i="1" s="1"/>
  <c r="Q439" i="1"/>
  <c r="M538" i="1"/>
  <c r="L328" i="1" a="1"/>
  <c r="O179" i="1" l="1"/>
  <c r="L328" i="1"/>
  <c r="M328" i="1" s="1"/>
  <c r="N328" i="1" s="1"/>
  <c r="P539" i="1"/>
  <c r="P538" i="1" s="1"/>
  <c r="Q539" i="1"/>
  <c r="L19" i="1" a="1"/>
  <c r="O328" i="1" l="1"/>
  <c r="P328" i="1" s="1"/>
  <c r="L19" i="1"/>
  <c r="M19" i="1" s="1"/>
  <c r="N19" i="1" s="1"/>
  <c r="P179" i="1"/>
  <c r="L80" i="1" a="1"/>
  <c r="O19" i="1" l="1"/>
  <c r="P19" i="1" s="1"/>
  <c r="L80" i="1"/>
  <c r="M80" i="1" s="1"/>
  <c r="N80" i="1" s="1"/>
  <c r="L147" i="1" a="1"/>
  <c r="L147" i="1" l="1"/>
  <c r="M147" i="1" s="1"/>
  <c r="N147" i="1" s="1"/>
  <c r="Q147" i="1" s="1"/>
  <c r="O80" i="1"/>
  <c r="P80" i="1" s="1"/>
  <c r="Q80" i="1"/>
  <c r="L180" i="1" a="1"/>
  <c r="O147" i="1" l="1"/>
  <c r="P147" i="1" s="1"/>
  <c r="L180" i="1"/>
  <c r="M180" i="1" s="1"/>
  <c r="N180" i="1" s="1"/>
  <c r="Q180" i="1" s="1"/>
  <c r="L216" i="1" a="1"/>
  <c r="O180" i="1" l="1"/>
  <c r="L216" i="1"/>
  <c r="M216" i="1" s="1"/>
  <c r="N216" i="1" s="1"/>
  <c r="L301" i="1" a="1"/>
  <c r="L301" i="1" l="1"/>
  <c r="M301" i="1" s="1"/>
  <c r="N301" i="1" s="1"/>
  <c r="Q301" i="1" s="1"/>
  <c r="O216" i="1"/>
  <c r="P216" i="1" s="1"/>
  <c r="P180" i="1"/>
  <c r="L329" i="1" a="1"/>
  <c r="O301" i="1" l="1"/>
  <c r="L329" i="1"/>
  <c r="M329" i="1" s="1"/>
  <c r="N329" i="1" s="1"/>
  <c r="L363" i="1" a="1"/>
  <c r="L363" i="1" l="1"/>
  <c r="M363" i="1" s="1"/>
  <c r="N363" i="1" s="1"/>
  <c r="Q363" i="1" s="1"/>
  <c r="O329" i="1"/>
  <c r="P329" i="1" s="1"/>
  <c r="P301" i="1"/>
  <c r="L401" i="1" a="1"/>
  <c r="O363" i="1" l="1"/>
  <c r="P363" i="1" s="1"/>
  <c r="L401" i="1"/>
  <c r="M401" i="1" s="1"/>
  <c r="N401" i="1" s="1"/>
  <c r="Q401" i="1" s="1"/>
  <c r="L434" i="1" a="1"/>
  <c r="N398" i="1" l="1"/>
  <c r="N397" i="1" s="1"/>
  <c r="L434" i="1"/>
  <c r="M434" i="1" s="1"/>
  <c r="N434" i="1" s="1"/>
  <c r="Q434" i="1" s="1"/>
  <c r="M398" i="1"/>
  <c r="M397" i="1" s="1"/>
  <c r="O401" i="1"/>
  <c r="O398" i="1" s="1"/>
  <c r="O397" i="1" s="1"/>
  <c r="L464" i="1" a="1"/>
  <c r="O434" i="1" l="1"/>
  <c r="P434" i="1" s="1"/>
  <c r="L464" i="1"/>
  <c r="M464" i="1" s="1"/>
  <c r="P401" i="1"/>
  <c r="P398" i="1" s="1"/>
  <c r="P397" i="1" s="1"/>
  <c r="L505" i="1" a="1"/>
  <c r="N464" i="1" l="1"/>
  <c r="N463" i="1" s="1"/>
  <c r="O464" i="1"/>
  <c r="O463" i="1" s="1"/>
  <c r="L505" i="1"/>
  <c r="M505" i="1" s="1"/>
  <c r="N505" i="1" s="1"/>
  <c r="N500" i="1" s="1"/>
  <c r="N499" i="1" s="1"/>
  <c r="M463" i="1"/>
  <c r="L585" i="1" a="1"/>
  <c r="L585" i="1" l="1"/>
  <c r="M585" i="1" s="1"/>
  <c r="N585" i="1" s="1"/>
  <c r="M500" i="1"/>
  <c r="M499" i="1" s="1"/>
  <c r="O505" i="1"/>
  <c r="O500" i="1" s="1"/>
  <c r="O499" i="1" s="1"/>
  <c r="Q464" i="1"/>
  <c r="P464" i="1"/>
  <c r="P463" i="1" s="1"/>
  <c r="L94" i="1" a="1"/>
  <c r="L94" i="1" l="1"/>
  <c r="M94" i="1" s="1"/>
  <c r="Q585" i="1"/>
  <c r="P505" i="1"/>
  <c r="P500" i="1" s="1"/>
  <c r="P499" i="1" s="1"/>
  <c r="Q505" i="1"/>
  <c r="O585" i="1"/>
  <c r="P585" i="1" s="1"/>
  <c r="N94" i="1" l="1"/>
  <c r="N93" i="1" s="1"/>
  <c r="M36" i="1"/>
  <c r="M93" i="1"/>
  <c r="O94" i="1"/>
  <c r="O93" i="1" s="1"/>
  <c r="L272" i="1" a="1"/>
  <c r="N36" i="1" l="1"/>
  <c r="N35" i="1" s="1"/>
  <c r="M35" i="1"/>
  <c r="L272" i="1"/>
  <c r="M272" i="1" s="1"/>
  <c r="P94" i="1"/>
  <c r="P93" i="1" s="1"/>
  <c r="Q94" i="1"/>
  <c r="O36" i="1"/>
  <c r="O35" i="1" s="1"/>
  <c r="L207" i="1" a="1"/>
  <c r="N272" i="1" l="1"/>
  <c r="N271" i="1" s="1"/>
  <c r="M271" i="1"/>
  <c r="L207" i="1"/>
  <c r="M207" i="1" s="1"/>
  <c r="O272" i="1"/>
  <c r="O271" i="1" s="1"/>
  <c r="Q36" i="1"/>
  <c r="P36" i="1"/>
  <c r="P35" i="1" s="1"/>
  <c r="L348" i="1" a="1"/>
  <c r="N207" i="1" l="1"/>
  <c r="N206" i="1" s="1"/>
  <c r="O207" i="1"/>
  <c r="O206" i="1" s="1"/>
  <c r="L348" i="1"/>
  <c r="M348" i="1" s="1"/>
  <c r="N348" i="1" s="1"/>
  <c r="M206" i="1"/>
  <c r="Q272" i="1"/>
  <c r="P272" i="1"/>
  <c r="P271" i="1" s="1"/>
  <c r="L600" i="1" a="1"/>
  <c r="O348" i="1" l="1"/>
  <c r="L600" i="1"/>
  <c r="M600" i="1" s="1"/>
  <c r="N600" i="1" s="1"/>
  <c r="P207" i="1"/>
  <c r="P206" i="1" s="1"/>
  <c r="L333" i="1" a="1"/>
  <c r="L333" i="1" l="1"/>
  <c r="M333" i="1" s="1"/>
  <c r="N333" i="1" s="1"/>
  <c r="Q600" i="1"/>
  <c r="O600" i="1"/>
  <c r="P600" i="1" s="1"/>
  <c r="P348" i="1"/>
  <c r="Q348" i="1"/>
  <c r="L375" i="1" a="1"/>
  <c r="O333" i="1" l="1"/>
  <c r="L375" i="1"/>
  <c r="M375" i="1" s="1"/>
  <c r="N375" i="1" s="1"/>
  <c r="Q375" i="1" s="1"/>
  <c r="L408" i="1" a="1"/>
  <c r="O375" i="1" l="1"/>
  <c r="P333" i="1"/>
  <c r="L408" i="1"/>
  <c r="M408" i="1" s="1"/>
  <c r="N408" i="1" s="1"/>
  <c r="Q408" i="1" s="1"/>
  <c r="L513" i="1" a="1"/>
  <c r="N406" i="1" l="1"/>
  <c r="N405" i="1" s="1"/>
  <c r="O408" i="1"/>
  <c r="O406" i="1" s="1"/>
  <c r="O405" i="1" s="1"/>
  <c r="L513" i="1"/>
  <c r="M513" i="1" s="1"/>
  <c r="N513" i="1" s="1"/>
  <c r="Q513" i="1" s="1"/>
  <c r="M406" i="1"/>
  <c r="M405" i="1" s="1"/>
  <c r="P375" i="1"/>
  <c r="L545" i="1" a="1"/>
  <c r="L545" i="1" l="1"/>
  <c r="M545" i="1" s="1"/>
  <c r="N545" i="1" s="1"/>
  <c r="O513" i="1"/>
  <c r="P513" i="1" s="1"/>
  <c r="P408" i="1"/>
  <c r="P406" i="1" s="1"/>
  <c r="P405" i="1" s="1"/>
  <c r="L596" i="1" a="1"/>
  <c r="O545" i="1" l="1"/>
  <c r="L596" i="1"/>
  <c r="M596" i="1" s="1"/>
  <c r="L280" i="1" a="1"/>
  <c r="N596" i="1" l="1"/>
  <c r="N595" i="1" s="1"/>
  <c r="M595" i="1"/>
  <c r="L280" i="1"/>
  <c r="M280" i="1" s="1"/>
  <c r="O596" i="1"/>
  <c r="O595" i="1" s="1"/>
  <c r="P545" i="1"/>
  <c r="L381" i="1" a="1"/>
  <c r="N280" i="1" l="1"/>
  <c r="N279" i="1" s="1"/>
  <c r="M279" i="1"/>
  <c r="L381" i="1"/>
  <c r="M381" i="1" s="1"/>
  <c r="P596" i="1"/>
  <c r="P595" i="1" s="1"/>
  <c r="Q596" i="1"/>
  <c r="O280" i="1"/>
  <c r="O279" i="1" s="1"/>
  <c r="L123" i="1" a="1"/>
  <c r="N381" i="1" l="1"/>
  <c r="N380" i="1" s="1"/>
  <c r="L123" i="1"/>
  <c r="M123" i="1" s="1"/>
  <c r="N123" i="1" s="1"/>
  <c r="Q123" i="1" s="1"/>
  <c r="M380" i="1"/>
  <c r="O381" i="1"/>
  <c r="O380" i="1" s="1"/>
  <c r="P280" i="1"/>
  <c r="P279" i="1" s="1"/>
  <c r="Q280" i="1"/>
  <c r="L278" i="1" a="1"/>
  <c r="O123" i="1" l="1"/>
  <c r="L278" i="1"/>
  <c r="M278" i="1" s="1"/>
  <c r="P381" i="1"/>
  <c r="P380" i="1" s="1"/>
  <c r="Q381" i="1"/>
  <c r="L537" i="1" a="1"/>
  <c r="N278" i="1" l="1"/>
  <c r="N277" i="1" s="1"/>
  <c r="L537" i="1"/>
  <c r="M537" i="1" s="1"/>
  <c r="M277" i="1"/>
  <c r="O278" i="1"/>
  <c r="O277" i="1" s="1"/>
  <c r="P123" i="1"/>
  <c r="L606" i="1" a="1"/>
  <c r="N537" i="1" l="1"/>
  <c r="N536" i="1" s="1"/>
  <c r="M536" i="1"/>
  <c r="L606" i="1"/>
  <c r="M606" i="1" s="1"/>
  <c r="N606" i="1" s="1"/>
  <c r="O537" i="1"/>
  <c r="O536" i="1" s="1"/>
  <c r="Q278" i="1"/>
  <c r="P278" i="1"/>
  <c r="P277" i="1" s="1"/>
  <c r="L124" i="1" a="1"/>
  <c r="O606" i="1" l="1"/>
  <c r="P606" i="1" s="1"/>
  <c r="L124" i="1"/>
  <c r="M124" i="1" s="1"/>
  <c r="N124" i="1" s="1"/>
  <c r="Q124" i="1" s="1"/>
  <c r="Q606" i="1"/>
  <c r="P537" i="1"/>
  <c r="P536" i="1" s="1"/>
  <c r="Q537" i="1"/>
  <c r="L203" i="1" a="1"/>
  <c r="L203" i="1" l="1"/>
  <c r="M203" i="1" s="1"/>
  <c r="N203" i="1" s="1"/>
  <c r="Q203" i="1" s="1"/>
  <c r="O124" i="1"/>
  <c r="P124" i="1" s="1"/>
  <c r="L312" i="1" a="1"/>
  <c r="O203" i="1" l="1"/>
  <c r="P203" i="1" s="1"/>
  <c r="L312" i="1"/>
  <c r="M312" i="1" s="1"/>
  <c r="N312" i="1" s="1"/>
  <c r="N308" i="1" s="1"/>
  <c r="L345" i="1" a="1"/>
  <c r="L345" i="1" l="1"/>
  <c r="M345" i="1" s="1"/>
  <c r="N345" i="1" s="1"/>
  <c r="N340" i="1" s="1"/>
  <c r="M308" i="1"/>
  <c r="O312" i="1"/>
  <c r="O308" i="1" s="1"/>
  <c r="L451" i="1" a="1"/>
  <c r="Q345" i="1" l="1"/>
  <c r="L451" i="1"/>
  <c r="M451" i="1" s="1"/>
  <c r="N451" i="1" s="1"/>
  <c r="N449" i="1" s="1"/>
  <c r="P312" i="1"/>
  <c r="P308" i="1" s="1"/>
  <c r="Q312" i="1"/>
  <c r="M340" i="1"/>
  <c r="O345" i="1"/>
  <c r="O340" i="1" s="1"/>
  <c r="L519" i="1" a="1"/>
  <c r="Q451" i="1" l="1"/>
  <c r="L519" i="1"/>
  <c r="M519" i="1" s="1"/>
  <c r="P345" i="1"/>
  <c r="P340" i="1" s="1"/>
  <c r="M449" i="1"/>
  <c r="O451" i="1"/>
  <c r="O449" i="1" s="1"/>
  <c r="L571" i="1" a="1"/>
  <c r="N519" i="1" l="1"/>
  <c r="N518" i="1" s="1"/>
  <c r="M518" i="1"/>
  <c r="L571" i="1"/>
  <c r="M571" i="1" s="1"/>
  <c r="N571" i="1" s="1"/>
  <c r="O519" i="1"/>
  <c r="O518" i="1" s="1"/>
  <c r="P451" i="1"/>
  <c r="P449" i="1" s="1"/>
  <c r="L16" i="1" a="1"/>
  <c r="O571" i="1" l="1"/>
  <c r="P571" i="1" s="1"/>
  <c r="L16" i="1"/>
  <c r="M16" i="1" s="1"/>
  <c r="P519" i="1"/>
  <c r="P518" i="1" s="1"/>
  <c r="Q519" i="1"/>
  <c r="Q571" i="1"/>
  <c r="L601" i="1" a="1"/>
  <c r="N16" i="1" l="1"/>
  <c r="L601" i="1"/>
  <c r="M601" i="1" s="1"/>
  <c r="N601" i="1" s="1"/>
  <c r="N598" i="1" s="1"/>
  <c r="O16" i="1"/>
  <c r="O15" i="1" s="1"/>
  <c r="M15" i="1"/>
  <c r="L296" i="1" a="1"/>
  <c r="N15" i="1" l="1"/>
  <c r="Q16" i="1"/>
  <c r="P16" i="1"/>
  <c r="P15" i="1" s="1"/>
  <c r="L296" i="1"/>
  <c r="M296" i="1" s="1"/>
  <c r="Q601" i="1"/>
  <c r="M598" i="1"/>
  <c r="K14" i="6" s="1" a="1"/>
  <c r="K14" i="6" s="1"/>
  <c r="O601" i="1"/>
  <c r="O598" i="1" s="1"/>
  <c r="L190" i="1" a="1"/>
  <c r="L14" i="6" l="1"/>
  <c r="N296" i="1"/>
  <c r="Q296" i="1" s="1"/>
  <c r="L190" i="1"/>
  <c r="M190" i="1" s="1"/>
  <c r="P601" i="1"/>
  <c r="P598" i="1" s="1"/>
  <c r="M295" i="1"/>
  <c r="M294" i="1" s="1"/>
  <c r="O296" i="1"/>
  <c r="O295" i="1" s="1"/>
  <c r="O294" i="1" s="1"/>
  <c r="L584" i="1" a="1"/>
  <c r="N295" i="1" l="1"/>
  <c r="N294" i="1" s="1"/>
  <c r="N190" i="1"/>
  <c r="N189" i="1" s="1"/>
  <c r="N188" i="1" s="1"/>
  <c r="L584" i="1"/>
  <c r="M584" i="1" s="1"/>
  <c r="M189" i="1"/>
  <c r="M188" i="1" s="1"/>
  <c r="O190" i="1"/>
  <c r="O189" i="1" s="1"/>
  <c r="O188" i="1" s="1"/>
  <c r="P296" i="1"/>
  <c r="P295" i="1" s="1"/>
  <c r="P294" i="1" s="1"/>
  <c r="L320" i="1" a="1"/>
  <c r="Q190" i="1" l="1"/>
  <c r="N584" i="1"/>
  <c r="N583" i="1" s="1"/>
  <c r="N582" i="1" s="1"/>
  <c r="L320" i="1"/>
  <c r="M320" i="1" s="1"/>
  <c r="M583" i="1"/>
  <c r="M582" i="1" s="1"/>
  <c r="O584" i="1"/>
  <c r="O583" i="1" s="1"/>
  <c r="O582" i="1" s="1"/>
  <c r="P190" i="1"/>
  <c r="P189" i="1" s="1"/>
  <c r="P188" i="1" s="1"/>
  <c r="L386" i="1" a="1"/>
  <c r="N320" i="1" l="1"/>
  <c r="Q320" i="1" s="1"/>
  <c r="L386" i="1"/>
  <c r="M386" i="1" s="1"/>
  <c r="M319" i="1"/>
  <c r="M318" i="1" s="1"/>
  <c r="O320" i="1"/>
  <c r="O319" i="1" s="1"/>
  <c r="O318" i="1" s="1"/>
  <c r="P584" i="1"/>
  <c r="P583" i="1" s="1"/>
  <c r="P582" i="1" s="1"/>
  <c r="Q584" i="1"/>
  <c r="L362" i="1" a="1"/>
  <c r="N319" i="1" l="1"/>
  <c r="N318" i="1" s="1"/>
  <c r="N386" i="1"/>
  <c r="Q386" i="1" s="1"/>
  <c r="L362" i="1"/>
  <c r="M362" i="1" s="1"/>
  <c r="P320" i="1"/>
  <c r="P319" i="1" s="1"/>
  <c r="P318" i="1" s="1"/>
  <c r="O386" i="1"/>
  <c r="O385" i="1" s="1"/>
  <c r="O384" i="1" s="1"/>
  <c r="M385" i="1"/>
  <c r="M384" i="1" s="1"/>
  <c r="L167" i="1" a="1"/>
  <c r="N385" i="1" l="1"/>
  <c r="N384" i="1" s="1"/>
  <c r="N362" i="1"/>
  <c r="Q362" i="1" s="1"/>
  <c r="L167" i="1"/>
  <c r="M167" i="1" s="1"/>
  <c r="P386" i="1"/>
  <c r="P385" i="1" s="1"/>
  <c r="P384" i="1" s="1"/>
  <c r="M361" i="1"/>
  <c r="M360" i="1" s="1"/>
  <c r="O362" i="1"/>
  <c r="O361" i="1" s="1"/>
  <c r="O360" i="1" s="1"/>
  <c r="L373" i="1" a="1"/>
  <c r="N361" i="1" l="1"/>
  <c r="N360" i="1" s="1"/>
  <c r="N167" i="1"/>
  <c r="N166" i="1" s="1"/>
  <c r="N165" i="1" s="1"/>
  <c r="L373" i="1"/>
  <c r="M373" i="1" s="1"/>
  <c r="M166" i="1"/>
  <c r="M165" i="1" s="1"/>
  <c r="O167" i="1"/>
  <c r="O166" i="1" s="1"/>
  <c r="O165" i="1" s="1"/>
  <c r="P362" i="1"/>
  <c r="P361" i="1" s="1"/>
  <c r="P360" i="1" s="1"/>
  <c r="L512" i="1" a="1"/>
  <c r="N373" i="1" l="1"/>
  <c r="N372" i="1" s="1"/>
  <c r="L512" i="1"/>
  <c r="M512" i="1" s="1"/>
  <c r="P167" i="1"/>
  <c r="P166" i="1" s="1"/>
  <c r="P165" i="1" s="1"/>
  <c r="O373" i="1"/>
  <c r="O372" i="1" s="1"/>
  <c r="M372" i="1"/>
  <c r="L29" i="1" a="1"/>
  <c r="N512" i="1" l="1"/>
  <c r="Q512" i="1" s="1"/>
  <c r="M511" i="1"/>
  <c r="M510" i="1" s="1"/>
  <c r="L29" i="1"/>
  <c r="M29" i="1" s="1"/>
  <c r="O512" i="1"/>
  <c r="O511" i="1" s="1"/>
  <c r="O510" i="1" s="1"/>
  <c r="P373" i="1"/>
  <c r="P372" i="1" s="1"/>
  <c r="L383" i="1" a="1"/>
  <c r="N511" i="1" l="1"/>
  <c r="N510" i="1" s="1"/>
  <c r="N29" i="1"/>
  <c r="Q29" i="1" s="1"/>
  <c r="L383" i="1"/>
  <c r="M383" i="1" s="1"/>
  <c r="O29" i="1"/>
  <c r="O28" i="1" s="1"/>
  <c r="O27" i="1" s="1"/>
  <c r="M28" i="1"/>
  <c r="M27" i="1" s="1"/>
  <c r="P512" i="1"/>
  <c r="P511" i="1" s="1"/>
  <c r="P510" i="1" s="1"/>
  <c r="L604" i="1" a="1"/>
  <c r="N28" i="1" l="1"/>
  <c r="N27" i="1" s="1"/>
  <c r="N383" i="1"/>
  <c r="N382" i="1" s="1"/>
  <c r="N371" i="1" s="1"/>
  <c r="N359" i="1" s="1"/>
  <c r="N358" i="1" s="1"/>
  <c r="O383" i="1"/>
  <c r="O382" i="1" s="1"/>
  <c r="O371" i="1" s="1"/>
  <c r="O359" i="1" s="1"/>
  <c r="O358" i="1" s="1"/>
  <c r="L604" i="1"/>
  <c r="M604" i="1" s="1"/>
  <c r="P29" i="1"/>
  <c r="P28" i="1" s="1"/>
  <c r="P27" i="1" s="1"/>
  <c r="M382" i="1"/>
  <c r="L49" i="1" a="1"/>
  <c r="N604" i="1" l="1"/>
  <c r="N603" i="1" s="1"/>
  <c r="N602" i="1" s="1"/>
  <c r="L49" i="1"/>
  <c r="M49" i="1" s="1"/>
  <c r="O604" i="1"/>
  <c r="O603" i="1" s="1"/>
  <c r="O602" i="1" s="1"/>
  <c r="Q383" i="1"/>
  <c r="P383" i="1"/>
  <c r="P382" i="1" s="1"/>
  <c r="P371" i="1" s="1"/>
  <c r="P359" i="1" s="1"/>
  <c r="P358" i="1" s="1"/>
  <c r="K12" i="6" a="1"/>
  <c r="K12" i="6" s="1"/>
  <c r="K13" i="6" a="1"/>
  <c r="K13" i="6" s="1"/>
  <c r="M371" i="1"/>
  <c r="M359" i="1" s="1"/>
  <c r="M358" i="1" s="1"/>
  <c r="M603" i="1"/>
  <c r="M602" i="1" s="1"/>
  <c r="L146" i="1" a="1"/>
  <c r="L13" i="6" l="1"/>
  <c r="N49" i="1"/>
  <c r="N48" i="1" s="1"/>
  <c r="L146" i="1"/>
  <c r="M146" i="1" s="1"/>
  <c r="L12" i="6"/>
  <c r="P604" i="1"/>
  <c r="P603" i="1" s="1"/>
  <c r="P602" i="1" s="1"/>
  <c r="Q604" i="1"/>
  <c r="M48" i="1"/>
  <c r="K10" i="6" s="1" a="1"/>
  <c r="K10" i="6" s="1"/>
  <c r="O49" i="1"/>
  <c r="O48" i="1" s="1"/>
  <c r="L136" i="1" a="1"/>
  <c r="L10" i="6" l="1"/>
  <c r="Q49" i="1"/>
  <c r="N146" i="1"/>
  <c r="Q146" i="1" s="1"/>
  <c r="L136" i="1"/>
  <c r="M136" i="1" s="1"/>
  <c r="P49" i="1"/>
  <c r="P48" i="1" s="1"/>
  <c r="M145" i="1"/>
  <c r="M144" i="1" s="1"/>
  <c r="O146" i="1"/>
  <c r="O145" i="1" s="1"/>
  <c r="O144" i="1" s="1"/>
  <c r="L202" i="1" a="1"/>
  <c r="N145" i="1" l="1"/>
  <c r="N144" i="1" s="1"/>
  <c r="N136" i="1"/>
  <c r="N135" i="1" s="1"/>
  <c r="P146" i="1"/>
  <c r="P145" i="1" s="1"/>
  <c r="P144" i="1" s="1"/>
  <c r="L202" i="1"/>
  <c r="M202" i="1" s="1"/>
  <c r="M135" i="1"/>
  <c r="O136" i="1"/>
  <c r="O135" i="1" s="1"/>
  <c r="L155" i="1" a="1"/>
  <c r="N202" i="1" l="1"/>
  <c r="Q202" i="1" s="1"/>
  <c r="M201" i="1"/>
  <c r="M200" i="1" s="1"/>
  <c r="P136" i="1"/>
  <c r="P135" i="1" s="1"/>
  <c r="L155" i="1"/>
  <c r="M155" i="1" s="1"/>
  <c r="O202" i="1"/>
  <c r="O201" i="1" s="1"/>
  <c r="O200" i="1" s="1"/>
  <c r="L78" i="1" a="1"/>
  <c r="N201" i="1" l="1"/>
  <c r="N200" i="1" s="1"/>
  <c r="N155" i="1"/>
  <c r="Q155" i="1" s="1"/>
  <c r="L78" i="1"/>
  <c r="M78" i="1" s="1"/>
  <c r="O155" i="1"/>
  <c r="O154" i="1" s="1"/>
  <c r="O153" i="1" s="1"/>
  <c r="P202" i="1"/>
  <c r="P201" i="1" s="1"/>
  <c r="P200" i="1" s="1"/>
  <c r="M154" i="1"/>
  <c r="M153" i="1" s="1"/>
  <c r="L339" i="1" a="1"/>
  <c r="N154" i="1" l="1"/>
  <c r="N153" i="1" s="1"/>
  <c r="N78" i="1"/>
  <c r="N77" i="1" s="1"/>
  <c r="N76" i="1" s="1"/>
  <c r="L339" i="1"/>
  <c r="M339" i="1" s="1"/>
  <c r="P155" i="1"/>
  <c r="P154" i="1" s="1"/>
  <c r="P153" i="1" s="1"/>
  <c r="O78" i="1"/>
  <c r="O77" i="1" s="1"/>
  <c r="O76" i="1" s="1"/>
  <c r="M77" i="1"/>
  <c r="M76" i="1" s="1"/>
  <c r="L458" i="1" a="1"/>
  <c r="N339" i="1" l="1"/>
  <c r="N338" i="1" s="1"/>
  <c r="N337" i="1" s="1"/>
  <c r="L458" i="1"/>
  <c r="M458" i="1" s="1"/>
  <c r="O339" i="1"/>
  <c r="O338" i="1" s="1"/>
  <c r="O337" i="1" s="1"/>
  <c r="M338" i="1"/>
  <c r="M337" i="1" s="1"/>
  <c r="P78" i="1"/>
  <c r="P77" i="1" s="1"/>
  <c r="P76" i="1" s="1"/>
  <c r="Q78" i="1"/>
  <c r="L444" i="1" a="1"/>
  <c r="N458" i="1" l="1"/>
  <c r="Q458" i="1" s="1"/>
  <c r="L444" i="1"/>
  <c r="M444" i="1" s="1"/>
  <c r="O458" i="1"/>
  <c r="O457" i="1" s="1"/>
  <c r="O456" i="1" s="1"/>
  <c r="P339" i="1"/>
  <c r="P338" i="1" s="1"/>
  <c r="P337" i="1" s="1"/>
  <c r="Q339" i="1"/>
  <c r="M457" i="1"/>
  <c r="M456" i="1" s="1"/>
  <c r="L470" i="1" a="1"/>
  <c r="N457" i="1" l="1"/>
  <c r="N456" i="1" s="1"/>
  <c r="N444" i="1"/>
  <c r="Q444" i="1" s="1"/>
  <c r="L470" i="1"/>
  <c r="M470" i="1" s="1"/>
  <c r="M443" i="1"/>
  <c r="M442" i="1" s="1"/>
  <c r="O444" i="1"/>
  <c r="O443" i="1" s="1"/>
  <c r="O442" i="1" s="1"/>
  <c r="P458" i="1"/>
  <c r="P457" i="1" s="1"/>
  <c r="P456" i="1" s="1"/>
  <c r="L433" i="1" a="1"/>
  <c r="N443" i="1" l="1"/>
  <c r="N442" i="1" s="1"/>
  <c r="N470" i="1"/>
  <c r="Q470" i="1" s="1"/>
  <c r="L433" i="1"/>
  <c r="M433" i="1" s="1"/>
  <c r="O470" i="1"/>
  <c r="O469" i="1" s="1"/>
  <c r="P444" i="1"/>
  <c r="P443" i="1" s="1"/>
  <c r="P442" i="1" s="1"/>
  <c r="M469" i="1"/>
  <c r="L99" i="1" a="1"/>
  <c r="N469" i="1" l="1"/>
  <c r="N433" i="1"/>
  <c r="Q433" i="1" s="1"/>
  <c r="L99" i="1"/>
  <c r="M99" i="1" s="1"/>
  <c r="O433" i="1"/>
  <c r="O432" i="1" s="1"/>
  <c r="O431" i="1" s="1"/>
  <c r="O430" i="1" s="1"/>
  <c r="M432" i="1"/>
  <c r="P470" i="1"/>
  <c r="P469" i="1" s="1"/>
  <c r="L356" i="1" a="1"/>
  <c r="N432" i="1" l="1"/>
  <c r="N431" i="1" s="1"/>
  <c r="N430" i="1" s="1"/>
  <c r="N99" i="1"/>
  <c r="N98" i="1" s="1"/>
  <c r="N97" i="1" s="1"/>
  <c r="L356" i="1"/>
  <c r="M356" i="1" s="1"/>
  <c r="M431" i="1"/>
  <c r="M430" i="1" s="1"/>
  <c r="M98" i="1"/>
  <c r="M97" i="1" s="1"/>
  <c r="O99" i="1"/>
  <c r="O98" i="1" s="1"/>
  <c r="O97" i="1" s="1"/>
  <c r="P433" i="1"/>
  <c r="P432" i="1" s="1"/>
  <c r="P431" i="1" s="1"/>
  <c r="P430" i="1" s="1"/>
  <c r="L476" i="1" a="1"/>
  <c r="Q99" i="1" l="1"/>
  <c r="N356" i="1"/>
  <c r="N355" i="1" s="1"/>
  <c r="N354" i="1" s="1"/>
  <c r="N353" i="1" s="1"/>
  <c r="N352" i="1" s="1"/>
  <c r="N351" i="1" s="1"/>
  <c r="L476" i="1"/>
  <c r="M476" i="1" s="1"/>
  <c r="P99" i="1"/>
  <c r="P98" i="1" s="1"/>
  <c r="P97" i="1" s="1"/>
  <c r="M355" i="1"/>
  <c r="M354" i="1" s="1"/>
  <c r="M353" i="1" s="1"/>
  <c r="M352" i="1" s="1"/>
  <c r="M351" i="1" s="1"/>
  <c r="O356" i="1"/>
  <c r="O355" i="1" s="1"/>
  <c r="O354" i="1" s="1"/>
  <c r="O353" i="1" s="1"/>
  <c r="O352" i="1" s="1"/>
  <c r="O351" i="1" s="1"/>
  <c r="L481" i="1" a="1"/>
  <c r="N476" i="1" l="1"/>
  <c r="N475" i="1" s="1"/>
  <c r="N468" i="1" s="1"/>
  <c r="N467" i="1" s="1"/>
  <c r="N429" i="1" s="1"/>
  <c r="Q356" i="1"/>
  <c r="O476" i="1"/>
  <c r="O475" i="1" s="1"/>
  <c r="O468" i="1" s="1"/>
  <c r="O467" i="1" s="1"/>
  <c r="O429" i="1" s="1"/>
  <c r="L481" i="1"/>
  <c r="M481" i="1" s="1"/>
  <c r="P356" i="1"/>
  <c r="P355" i="1" s="1"/>
  <c r="P354" i="1" s="1"/>
  <c r="P353" i="1" s="1"/>
  <c r="P352" i="1" s="1"/>
  <c r="P351" i="1" s="1"/>
  <c r="M475" i="1"/>
  <c r="N481" i="1" l="1"/>
  <c r="Q481" i="1" s="1"/>
  <c r="M468" i="1"/>
  <c r="M467" i="1" s="1"/>
  <c r="M429" i="1" s="1"/>
  <c r="K15" i="6" a="1"/>
  <c r="K15" i="6" s="1"/>
  <c r="M480" i="1"/>
  <c r="O481" i="1"/>
  <c r="O480" i="1" s="1"/>
  <c r="Q476" i="1"/>
  <c r="P476" i="1"/>
  <c r="P475" i="1" s="1"/>
  <c r="P468" i="1" s="1"/>
  <c r="P467" i="1" s="1"/>
  <c r="P429" i="1" s="1"/>
  <c r="M486" i="1"/>
  <c r="L326" i="1" a="1"/>
  <c r="N480" i="1" l="1"/>
  <c r="N486" i="1"/>
  <c r="L326" i="1"/>
  <c r="M326" i="1" s="1"/>
  <c r="K16" i="6"/>
  <c r="L15" i="6"/>
  <c r="L16" i="6" s="1"/>
  <c r="M485" i="1"/>
  <c r="O486" i="1"/>
  <c r="O485" i="1" s="1"/>
  <c r="O479" i="1" s="1"/>
  <c r="P481" i="1"/>
  <c r="P480" i="1" s="1"/>
  <c r="L491" i="1" a="1"/>
  <c r="N485" i="1" l="1"/>
  <c r="N479" i="1" s="1"/>
  <c r="Q486" i="1"/>
  <c r="N326" i="1"/>
  <c r="N325" i="1" s="1"/>
  <c r="N324" i="1" s="1"/>
  <c r="N293" i="1" s="1"/>
  <c r="M325" i="1"/>
  <c r="M324" i="1" s="1"/>
  <c r="M293" i="1" s="1"/>
  <c r="F22" i="6" s="1"/>
  <c r="G22" i="6" s="1"/>
  <c r="K24" i="6" a="1"/>
  <c r="K24" i="6" s="1"/>
  <c r="K25" i="6" a="1"/>
  <c r="K25" i="6" s="1"/>
  <c r="M479" i="1"/>
  <c r="L491" i="1"/>
  <c r="M491" i="1" s="1"/>
  <c r="O326" i="1"/>
  <c r="O325" i="1" s="1"/>
  <c r="O324" i="1" s="1"/>
  <c r="O293" i="1" s="1"/>
  <c r="P486" i="1"/>
  <c r="P485" i="1" s="1"/>
  <c r="P479" i="1" s="1"/>
  <c r="L532" i="1" a="1"/>
  <c r="L24" i="6" l="1"/>
  <c r="L25" i="6"/>
  <c r="N491" i="1"/>
  <c r="N490" i="1" s="1"/>
  <c r="N489" i="1" s="1"/>
  <c r="L532" i="1"/>
  <c r="M532" i="1" s="1"/>
  <c r="P326" i="1"/>
  <c r="P325" i="1" s="1"/>
  <c r="P324" i="1" s="1"/>
  <c r="P293" i="1" s="1"/>
  <c r="M490" i="1"/>
  <c r="M489" i="1" s="1"/>
  <c r="O491" i="1"/>
  <c r="O490" i="1" s="1"/>
  <c r="O489" i="1" s="1"/>
  <c r="L270" i="1" a="1"/>
  <c r="Q491" i="1" l="1"/>
  <c r="N532" i="1"/>
  <c r="N531" i="1" s="1"/>
  <c r="N530" i="1" s="1"/>
  <c r="M531" i="1"/>
  <c r="M530" i="1" s="1"/>
  <c r="F25" i="6" s="1"/>
  <c r="G25" i="6" s="1"/>
  <c r="L270" i="1"/>
  <c r="M270" i="1" s="1"/>
  <c r="O532" i="1"/>
  <c r="O531" i="1" s="1"/>
  <c r="O530" i="1" s="1"/>
  <c r="P491" i="1"/>
  <c r="P490" i="1" s="1"/>
  <c r="P489" i="1" s="1"/>
  <c r="L566" i="1" a="1"/>
  <c r="N270" i="1" l="1"/>
  <c r="N269" i="1" s="1"/>
  <c r="N268" i="1" s="1"/>
  <c r="N267" i="1" s="1"/>
  <c r="N266" i="1" s="1"/>
  <c r="L566" i="1"/>
  <c r="M566" i="1" s="1"/>
  <c r="O270" i="1"/>
  <c r="O269" i="1" s="1"/>
  <c r="O268" i="1" s="1"/>
  <c r="O267" i="1" s="1"/>
  <c r="O266" i="1" s="1"/>
  <c r="M269" i="1"/>
  <c r="P532" i="1"/>
  <c r="P531" i="1" s="1"/>
  <c r="P530" i="1" s="1"/>
  <c r="Q532" i="1"/>
  <c r="L141" i="1" a="1"/>
  <c r="N566" i="1" l="1"/>
  <c r="N565" i="1" s="1"/>
  <c r="N564" i="1" s="1"/>
  <c r="N563" i="1" s="1"/>
  <c r="M565" i="1"/>
  <c r="M564" i="1" s="1"/>
  <c r="M563" i="1" s="1"/>
  <c r="O254" i="1"/>
  <c r="O252" i="1" s="1"/>
  <c r="O251" i="1" s="1"/>
  <c r="L141" i="1"/>
  <c r="M141" i="1" s="1"/>
  <c r="M268" i="1"/>
  <c r="F24" i="6" a="1"/>
  <c r="F24" i="6" s="1"/>
  <c r="G24" i="6" s="1"/>
  <c r="O566" i="1"/>
  <c r="O565" i="1" s="1"/>
  <c r="O564" i="1" s="1"/>
  <c r="O563" i="1" s="1"/>
  <c r="P270" i="1"/>
  <c r="P269" i="1" s="1"/>
  <c r="P268" i="1" s="1"/>
  <c r="P267" i="1" s="1"/>
  <c r="P266" i="1" s="1"/>
  <c r="Q270" i="1"/>
  <c r="L213" i="1" a="1"/>
  <c r="N141" i="1" l="1"/>
  <c r="Q141" i="1" s="1"/>
  <c r="O141" i="1"/>
  <c r="O140" i="1" s="1"/>
  <c r="O134" i="1" s="1"/>
  <c r="P254" i="1"/>
  <c r="P252" i="1" s="1"/>
  <c r="P251" i="1" s="1"/>
  <c r="L213" i="1"/>
  <c r="M213" i="1" s="1"/>
  <c r="M140" i="1"/>
  <c r="M267" i="1"/>
  <c r="F19" i="2" a="1"/>
  <c r="F19" i="2" s="1"/>
  <c r="G19" i="2" s="1"/>
  <c r="P566" i="1"/>
  <c r="P565" i="1" s="1"/>
  <c r="P564" i="1" s="1"/>
  <c r="P563" i="1" s="1"/>
  <c r="Q566" i="1"/>
  <c r="L40" i="1" a="1"/>
  <c r="N140" i="1" l="1"/>
  <c r="N134" i="1" s="1"/>
  <c r="N213" i="1"/>
  <c r="Q213" i="1" s="1"/>
  <c r="M212" i="1"/>
  <c r="M211" i="1" s="1"/>
  <c r="L40" i="1"/>
  <c r="M40" i="1" s="1"/>
  <c r="F26" i="6"/>
  <c r="G26" i="6" s="1"/>
  <c r="M266" i="1"/>
  <c r="O213" i="1"/>
  <c r="O212" i="1" s="1"/>
  <c r="O211" i="1" s="1"/>
  <c r="P141" i="1"/>
  <c r="P140" i="1" s="1"/>
  <c r="P134" i="1" s="1"/>
  <c r="K20" i="6" a="1"/>
  <c r="K20" i="6" s="1"/>
  <c r="K21" i="6" a="1"/>
  <c r="K21" i="6" s="1"/>
  <c r="M134" i="1"/>
  <c r="L542" i="1" a="1"/>
  <c r="N212" i="1" l="1"/>
  <c r="N211" i="1" s="1"/>
  <c r="L21" i="6"/>
  <c r="N40" i="1"/>
  <c r="Q40" i="1" s="1"/>
  <c r="L542" i="1"/>
  <c r="M542" i="1" s="1"/>
  <c r="L20" i="6"/>
  <c r="L27" i="6" s="1"/>
  <c r="K27" i="6"/>
  <c r="O40" i="1"/>
  <c r="O39" i="1" s="1"/>
  <c r="O38" i="1" s="1"/>
  <c r="M39" i="1"/>
  <c r="P213" i="1"/>
  <c r="P212" i="1" s="1"/>
  <c r="P211" i="1" s="1"/>
  <c r="L115" i="1" a="1"/>
  <c r="N39" i="1" l="1"/>
  <c r="N38" i="1" s="1"/>
  <c r="N542" i="1"/>
  <c r="Q542" i="1" s="1"/>
  <c r="M541" i="1"/>
  <c r="M540" i="1" s="1"/>
  <c r="M478" i="1" s="1"/>
  <c r="M477" i="1" s="1"/>
  <c r="M357" i="1" s="1"/>
  <c r="L115" i="1"/>
  <c r="M115" i="1" s="1"/>
  <c r="M38" i="1"/>
  <c r="P40" i="1"/>
  <c r="P39" i="1" s="1"/>
  <c r="P38" i="1" s="1"/>
  <c r="O542" i="1"/>
  <c r="O541" i="1" s="1"/>
  <c r="O540" i="1" s="1"/>
  <c r="O478" i="1" s="1"/>
  <c r="O477" i="1" s="1"/>
  <c r="O357" i="1" s="1"/>
  <c r="L52" i="1" a="1"/>
  <c r="N541" i="1" l="1"/>
  <c r="N540" i="1" s="1"/>
  <c r="N478" i="1" s="1"/>
  <c r="N477" i="1" s="1"/>
  <c r="N357" i="1" s="1"/>
  <c r="N115" i="1"/>
  <c r="N114" i="1" s="1"/>
  <c r="N113" i="1" s="1"/>
  <c r="N112" i="1" s="1"/>
  <c r="N111" i="1" s="1"/>
  <c r="N110" i="1" s="1"/>
  <c r="L52" i="1"/>
  <c r="M52" i="1" s="1"/>
  <c r="P542" i="1"/>
  <c r="P541" i="1" s="1"/>
  <c r="P540" i="1" s="1"/>
  <c r="P478" i="1" s="1"/>
  <c r="P477" i="1" s="1"/>
  <c r="P357" i="1" s="1"/>
  <c r="O115" i="1"/>
  <c r="O114" i="1" s="1"/>
  <c r="O113" i="1" s="1"/>
  <c r="O112" i="1" s="1"/>
  <c r="O111" i="1" s="1"/>
  <c r="O110" i="1" s="1"/>
  <c r="M114" i="1"/>
  <c r="L614" i="1" a="1"/>
  <c r="N52" i="1" l="1"/>
  <c r="Q52" i="1" s="1"/>
  <c r="Q115" i="1"/>
  <c r="P115" i="1"/>
  <c r="P114" i="1" s="1"/>
  <c r="P113" i="1" s="1"/>
  <c r="P112" i="1" s="1"/>
  <c r="P111" i="1" s="1"/>
  <c r="P110" i="1" s="1"/>
  <c r="L614" i="1"/>
  <c r="M614" i="1" s="1"/>
  <c r="M113" i="1"/>
  <c r="O52" i="1"/>
  <c r="O51" i="1" s="1"/>
  <c r="O50" i="1" s="1"/>
  <c r="O37" i="1" s="1"/>
  <c r="M51" i="1"/>
  <c r="L121" i="1" a="1"/>
  <c r="N51" i="1" l="1"/>
  <c r="N50" i="1" s="1"/>
  <c r="N37" i="1" s="1"/>
  <c r="N614" i="1"/>
  <c r="N613" i="1" s="1"/>
  <c r="N612" i="1" s="1"/>
  <c r="N611" i="1" s="1"/>
  <c r="N562" i="1" s="1"/>
  <c r="N561" i="1" s="1"/>
  <c r="N560" i="1" s="1"/>
  <c r="M613" i="1"/>
  <c r="M612" i="1" s="1"/>
  <c r="M611" i="1" s="1"/>
  <c r="M562" i="1" s="1"/>
  <c r="M561" i="1" s="1"/>
  <c r="M560" i="1" s="1"/>
  <c r="F14" i="6" s="1"/>
  <c r="G14" i="6" s="1"/>
  <c r="L121" i="1"/>
  <c r="M121" i="1" s="1"/>
  <c r="M50" i="1"/>
  <c r="F10" i="6" a="1"/>
  <c r="F10" i="6" s="1"/>
  <c r="G10" i="6" s="1"/>
  <c r="M112" i="1"/>
  <c r="M111" i="1" s="1"/>
  <c r="M110" i="1" s="1"/>
  <c r="F23" i="6"/>
  <c r="G23" i="6" s="1"/>
  <c r="P52" i="1"/>
  <c r="P51" i="1" s="1"/>
  <c r="P50" i="1" s="1"/>
  <c r="P37" i="1" s="1"/>
  <c r="O614" i="1"/>
  <c r="O613" i="1" s="1"/>
  <c r="O612" i="1" s="1"/>
  <c r="O611" i="1" s="1"/>
  <c r="O562" i="1" s="1"/>
  <c r="O561" i="1" s="1"/>
  <c r="O560" i="1" s="1"/>
  <c r="L221" i="1" a="1"/>
  <c r="N121" i="1" l="1"/>
  <c r="Q121" i="1" s="1"/>
  <c r="L221" i="1"/>
  <c r="M221" i="1" s="1"/>
  <c r="O121" i="1"/>
  <c r="O120" i="1" s="1"/>
  <c r="O119" i="1" s="1"/>
  <c r="O118" i="1" s="1"/>
  <c r="O117" i="1" s="1"/>
  <c r="M120" i="1"/>
  <c r="P614" i="1"/>
  <c r="P613" i="1" s="1"/>
  <c r="P612" i="1" s="1"/>
  <c r="P611" i="1" s="1"/>
  <c r="P562" i="1" s="1"/>
  <c r="P561" i="1" s="1"/>
  <c r="P560" i="1" s="1"/>
  <c r="Q614" i="1"/>
  <c r="M37" i="1"/>
  <c r="F10" i="2" a="1"/>
  <c r="F10" i="2" s="1"/>
  <c r="G10" i="2" s="1"/>
  <c r="L177" i="1" a="1"/>
  <c r="N120" i="1" l="1"/>
  <c r="N119" i="1" s="1"/>
  <c r="N118" i="1" s="1"/>
  <c r="N117" i="1" s="1"/>
  <c r="N221" i="1"/>
  <c r="N220" i="1" s="1"/>
  <c r="N219" i="1" s="1"/>
  <c r="L177" i="1"/>
  <c r="M177" i="1" s="1"/>
  <c r="M220" i="1"/>
  <c r="O221" i="1"/>
  <c r="O220" i="1" s="1"/>
  <c r="O219" i="1" s="1"/>
  <c r="F12" i="6" a="1"/>
  <c r="F12" i="6" s="1"/>
  <c r="M119" i="1"/>
  <c r="P121" i="1"/>
  <c r="P120" i="1" s="1"/>
  <c r="P119" i="1" s="1"/>
  <c r="P118" i="1" s="1"/>
  <c r="P117" i="1" s="1"/>
  <c r="L96" i="1" a="1"/>
  <c r="Q221" i="1" l="1"/>
  <c r="N177" i="1"/>
  <c r="N176" i="1" s="1"/>
  <c r="N175" i="1" s="1"/>
  <c r="M219" i="1"/>
  <c r="F13" i="2" s="1" a="1"/>
  <c r="F13" i="2" s="1"/>
  <c r="G13" i="2" s="1"/>
  <c r="F15" i="6" a="1"/>
  <c r="F15" i="6" s="1"/>
  <c r="G15" i="6" s="1"/>
  <c r="P221" i="1"/>
  <c r="P220" i="1" s="1"/>
  <c r="P219" i="1" s="1"/>
  <c r="L96" i="1"/>
  <c r="M96" i="1" s="1"/>
  <c r="G12" i="6"/>
  <c r="M176" i="1"/>
  <c r="O177" i="1"/>
  <c r="O176" i="1" s="1"/>
  <c r="O175" i="1" s="1"/>
  <c r="O133" i="1" s="1"/>
  <c r="M118" i="1"/>
  <c r="M117" i="1" s="1"/>
  <c r="F12" i="2" a="1"/>
  <c r="F12" i="2" s="1"/>
  <c r="F13" i="6"/>
  <c r="G13" i="6" s="1"/>
  <c r="L73" i="1" a="1"/>
  <c r="N133" i="1" l="1"/>
  <c r="N132" i="1" s="1"/>
  <c r="N116" i="1" s="1"/>
  <c r="N109" i="1" s="1"/>
  <c r="N108" i="1" s="1"/>
  <c r="N96" i="1"/>
  <c r="N95" i="1" s="1"/>
  <c r="G16" i="6"/>
  <c r="F16" i="6"/>
  <c r="O132" i="1"/>
  <c r="O116" i="1" s="1"/>
  <c r="O109" i="1" s="1"/>
  <c r="O108" i="1" s="1"/>
  <c r="L73" i="1"/>
  <c r="M73" i="1" s="1"/>
  <c r="M175" i="1"/>
  <c r="M133" i="1" s="1"/>
  <c r="F20" i="6" a="1"/>
  <c r="F20" i="6" s="1"/>
  <c r="G12" i="2"/>
  <c r="G14" i="2" s="1"/>
  <c r="F14" i="2"/>
  <c r="M95" i="1"/>
  <c r="K18" i="6" s="1" a="1"/>
  <c r="K18" i="6" s="1"/>
  <c r="O96" i="1"/>
  <c r="O95" i="1" s="1"/>
  <c r="P177" i="1"/>
  <c r="P176" i="1" s="1"/>
  <c r="P175" i="1" s="1"/>
  <c r="P133" i="1" s="1"/>
  <c r="L89" i="1" a="1"/>
  <c r="L18" i="6" l="1"/>
  <c r="Q96" i="1"/>
  <c r="N73" i="1"/>
  <c r="N72" i="1" s="1"/>
  <c r="N61" i="1" s="1"/>
  <c r="N60" i="1" s="1"/>
  <c r="O73" i="1"/>
  <c r="O72" i="1" s="1"/>
  <c r="O61" i="1" s="1"/>
  <c r="O60" i="1" s="1"/>
  <c r="P132" i="1"/>
  <c r="P116" i="1" s="1"/>
  <c r="P109" i="1" s="1"/>
  <c r="P108" i="1" s="1"/>
  <c r="L89" i="1"/>
  <c r="M89" i="1" s="1"/>
  <c r="M72" i="1"/>
  <c r="P96" i="1"/>
  <c r="P95" i="1" s="1"/>
  <c r="F27" i="6"/>
  <c r="G20" i="6"/>
  <c r="G27" i="6" s="1"/>
  <c r="F21" i="6"/>
  <c r="G21" i="6" s="1"/>
  <c r="M132" i="1"/>
  <c r="M116" i="1" s="1"/>
  <c r="M109" i="1" s="1"/>
  <c r="M108" i="1" s="1"/>
  <c r="F18" i="2" a="1"/>
  <c r="F18" i="2" s="1"/>
  <c r="L23" i="1" a="1"/>
  <c r="N89" i="1" l="1"/>
  <c r="N88" i="1" s="1"/>
  <c r="N87" i="1" s="1"/>
  <c r="N86" i="1" s="1"/>
  <c r="L23" i="1"/>
  <c r="M23" i="1" s="1"/>
  <c r="P73" i="1"/>
  <c r="P72" i="1" s="1"/>
  <c r="P61" i="1" s="1"/>
  <c r="P60" i="1" s="1"/>
  <c r="Q73" i="1"/>
  <c r="M88" i="1"/>
  <c r="O89" i="1"/>
  <c r="O88" i="1" s="1"/>
  <c r="O87" i="1" s="1"/>
  <c r="O86" i="1" s="1"/>
  <c r="K17" i="6" a="1"/>
  <c r="K17" i="6" s="1"/>
  <c r="F17" i="6" a="1"/>
  <c r="F17" i="6" s="1"/>
  <c r="M61" i="1"/>
  <c r="F20" i="2"/>
  <c r="G18" i="2"/>
  <c r="G20" i="2" s="1"/>
  <c r="N23" i="1" l="1"/>
  <c r="N22" i="1" s="1"/>
  <c r="N14" i="1" s="1"/>
  <c r="N13" i="1" s="1"/>
  <c r="N12" i="1" s="1"/>
  <c r="N11" i="1" s="1"/>
  <c r="N10" i="1" s="1"/>
  <c r="N9" i="1" s="1"/>
  <c r="N8" i="1" s="1"/>
  <c r="P89" i="1"/>
  <c r="P88" i="1" s="1"/>
  <c r="P87" i="1" s="1"/>
  <c r="P86" i="1" s="1"/>
  <c r="O23" i="1"/>
  <c r="O22" i="1" s="1"/>
  <c r="O14" i="1" s="1"/>
  <c r="O13" i="1" s="1"/>
  <c r="O12" i="1" s="1"/>
  <c r="O11" i="1" s="1"/>
  <c r="O10" i="1" s="1"/>
  <c r="O9" i="1" s="1"/>
  <c r="O8" i="1" s="1"/>
  <c r="M22" i="1"/>
  <c r="F15" i="2" a="1"/>
  <c r="F15" i="2" s="1"/>
  <c r="M60" i="1"/>
  <c r="F18" i="6" a="1"/>
  <c r="F18" i="6" s="1"/>
  <c r="G18" i="6" s="1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9" i="6" a="1"/>
  <c r="F9" i="6" s="1"/>
  <c r="K9" i="6" a="1"/>
  <c r="K9" i="6" s="1"/>
  <c r="F19" i="6"/>
  <c r="Q23" i="1"/>
  <c r="P23" i="1"/>
  <c r="P22" i="1" s="1"/>
  <c r="P14" i="1" s="1"/>
  <c r="P13" i="1" s="1"/>
  <c r="P12" i="1" s="1"/>
  <c r="P11" i="1" s="1"/>
  <c r="P10" i="1" s="1"/>
  <c r="P9" i="1" s="1"/>
  <c r="P8" i="1" s="1"/>
  <c r="G15" i="2"/>
  <c r="G17" i="2" l="1"/>
  <c r="K11" i="6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K28" i="6" l="1"/>
  <c r="O11" i="6" s="1"/>
  <c r="F11" i="2"/>
  <c r="F21" i="2" s="1"/>
  <c r="G9" i="2"/>
  <c r="G11" i="2" s="1"/>
  <c r="G21" i="2" s="1"/>
  <c r="P5" i="4" s="1"/>
  <c r="P1" i="4" s="1"/>
  <c r="P3" i="4" s="1"/>
  <c r="O9" i="6" l="1"/>
  <c r="O10" i="6"/>
  <c r="O28" i="6"/>
  <c r="O23" i="6"/>
  <c r="O26" i="6"/>
  <c r="O22" i="6"/>
  <c r="O14" i="6"/>
  <c r="O13" i="6"/>
  <c r="O12" i="6"/>
  <c r="O15" i="6"/>
  <c r="O16" i="6"/>
  <c r="O25" i="6"/>
  <c r="O24" i="6"/>
  <c r="O21" i="6"/>
  <c r="O20" i="6"/>
  <c r="O27" i="6"/>
  <c r="O18" i="6"/>
  <c r="O17" i="6"/>
  <c r="O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tc={900D93CA-B22F-4B31-834C-600C23FE1D0C}</author>
    <author>tc={0E899624-B3BB-4281-9F49-323274A5BCEF}</author>
    <author>tc={B0E41028-9DE3-48CB-9B1A-16280EBE87E3}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18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1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55" authorId="12" shapeId="0" xr:uid="{900D93CA-B22F-4B31-834C-600C23FE1D0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60" authorId="13" shapeId="0" xr:uid="{0E899624-B3BB-4281-9F49-323274A5BCE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62" authorId="14" shapeId="0" xr:uid="{B0E41028-9DE3-48CB-9B1A-16280EBE87E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297" authorId="15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5" authorId="16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05" authorId="17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0" authorId="18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50" authorId="19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0" authorId="20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56" authorId="21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40" authorId="22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<sst xmlns="http://schemas.openxmlformats.org/spreadsheetml/2006/main" count="9976" uniqueCount="1058">
  <si>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</si>
  <si>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</si>
  <si>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</si>
  <si>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</si>
  <si>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</si>
  <si>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</si>
  <si>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</si>
  <si>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</si>
  <si>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</si>
  <si>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</si>
  <si>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</si>
  <si>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</si>
  <si>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</si>
  <si>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</si>
  <si>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</si>
  <si>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</si>
  <si>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</si>
  <si>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</si>
  <si>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</si>
  <si>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</si>
  <si>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</si>
  <si>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</si>
  <si>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</si>
  <si>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</si>
  <si>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</si>
  <si>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</si>
  <si>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</si>
  <si>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</si>
  <si>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</si>
  <si>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</si>
  <si>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</si>
  <si>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</si>
  <si>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</si>
  <si>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</si>
  <si>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</si>
  <si>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</si>
  <si>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</si>
  <si>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</si>
  <si>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</si>
  <si>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</si>
  <si>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</si>
  <si>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</si>
  <si>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</si>
  <si>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</si>
  <si>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</si>
  <si>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</si>
  <si>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</si>
  <si>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</si>
  <si>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</si>
  <si>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</si>
  <si>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</si>
  <si>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</si>
  <si>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</si>
  <si>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</si>
  <si>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</si>
  <si>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</si>
  <si>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</si>
  <si>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</si>
  <si>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</si>
  <si>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</si>
  <si>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</si>
  <si>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</si>
  <si>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</si>
  <si>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</si>
  <si>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</si>
  <si>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</si>
  <si>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</si>
  <si>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</si>
  <si>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</si>
  <si>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</si>
  <si>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</si>
  <si>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</si>
  <si>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</si>
  <si>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</si>
  <si>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</si>
  <si>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</si>
  <si>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</si>
  <si>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</si>
  <si>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</si>
  <si>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</si>
  <si>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</si>
  <si>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</si>
  <si>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</si>
  <si>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</si>
  <si>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</si>
  <si>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</si>
  <si>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</si>
  <si>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</si>
  <si>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</si>
  <si>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</si>
  <si>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</si>
  <si>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</si>
  <si>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</si>
  <si>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</si>
  <si>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</si>
  <si>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</si>
  <si>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</si>
  <si>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</si>
  <si>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</si>
  <si>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</si>
  <si>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</si>
  <si>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</si>
  <si>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</si>
  <si>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</si>
  <si>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</si>
  <si>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</si>
  <si>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</si>
  <si>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</si>
  <si>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</si>
  <si>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</si>
  <si>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</si>
  <si>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</si>
  <si>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</si>
  <si>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</si>
  <si>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</si>
  <si>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</si>
  <si>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</si>
  <si>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</si>
  <si>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</si>
  <si>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</si>
  <si>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</si>
  <si>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</si>
  <si>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</si>
  <si>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</si>
  <si>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</si>
  <si>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</si>
  <si>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</si>
  <si>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</si>
  <si>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</si>
  <si>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</si>
  <si>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</si>
  <si>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</si>
  <si>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</si>
  <si>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</si>
  <si>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</si>
  <si>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</si>
  <si>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</si>
  <si>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</si>
  <si>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</si>
  <si>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</si>
  <si>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</si>
  <si>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</si>
  <si>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</si>
  <si>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</si>
  <si>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</si>
  <si>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</si>
  <si>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</si>
  <si>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</si>
  <si>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</si>
  <si>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</si>
  <si>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</si>
  <si>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</si>
  <si>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</si>
  <si>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</si>
  <si>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</si>
  <si>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</si>
  <si>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</si>
  <si>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</si>
  <si>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</si>
  <si>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</si>
  <si>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</si>
  <si>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</si>
  <si>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</si>
  <si>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</si>
  <si>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</si>
  <si>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</si>
  <si>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</si>
  <si>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</si>
  <si>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</si>
  <si>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</si>
  <si>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</si>
  <si>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</si>
  <si>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</si>
  <si>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</si>
  <si>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</si>
  <si>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</si>
  <si>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</si>
  <si>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</si>
  <si>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</si>
  <si>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</si>
  <si>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</si>
  <si>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</si>
  <si>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</si>
  <si>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</si>
  <si>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</si>
  <si>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</si>
  <si>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</si>
  <si>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</si>
  <si>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</si>
  <si>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</si>
  <si>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</si>
  <si>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</si>
  <si>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</si>
  <si>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</si>
  <si>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</si>
  <si>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</si>
  <si>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</si>
  <si>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</si>
  <si>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</si>
  <si>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</si>
  <si>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</si>
  <si>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</si>
  <si>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</si>
  <si>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</si>
  <si>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</si>
  <si>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</si>
  <si>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</si>
  <si>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</si>
  <si>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</si>
  <si>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</si>
  <si>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</si>
  <si>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</si>
  <si>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</si>
  <si>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</si>
  <si>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</si>
  <si>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</si>
  <si>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</si>
  <si>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</si>
  <si>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</si>
  <si>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</si>
  <si>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</si>
  <si>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</si>
  <si>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</si>
  <si>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</si>
  <si>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</si>
  <si>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</si>
  <si>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</si>
  <si>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</si>
  <si>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</si>
  <si>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</si>
  <si>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</si>
  <si>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</si>
  <si>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</si>
  <si>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</si>
  <si>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</si>
  <si>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</si>
  <si>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</si>
  <si>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</si>
  <si>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</si>
  <si>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</si>
  <si>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</si>
  <si>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</si>
  <si>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</si>
  <si>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</si>
  <si>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</si>
  <si>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</si>
  <si>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</si>
  <si>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</si>
  <si>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</si>
  <si>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</si>
  <si>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</si>
  <si>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</si>
  <si>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</si>
  <si>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</si>
  <si>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</si>
  <si>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</si>
  <si>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</si>
  <si>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</si>
  <si>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</si>
  <si>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</si>
  <si>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</si>
  <si>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</si>
  <si>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</si>
  <si>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</si>
  <si>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</si>
  <si>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</si>
  <si>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</si>
  <si>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</si>
  <si>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</si>
  <si>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</si>
  <si>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</si>
  <si>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</si>
  <si>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</si>
  <si>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</si>
  <si>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</si>
  <si>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</si>
  <si>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</si>
  <si>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</si>
  <si>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</si>
  <si>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</si>
  <si>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</si>
  <si>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</si>
  <si>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</si>
  <si>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</si>
  <si>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</si>
  <si>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</si>
  <si>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</si>
  <si>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</si>
  <si>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</si>
  <si>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</si>
  <si>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</si>
  <si>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</si>
  <si>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</si>
  <si>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</si>
  <si>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</si>
  <si>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</si>
  <si>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</si>
  <si>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</si>
  <si>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</si>
  <si>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</si>
  <si>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</si>
  <si>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</si>
  <si>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</si>
  <si>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</si>
  <si>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</si>
  <si>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</si>
  <si>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</si>
  <si>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</si>
  <si>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</si>
  <si>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</si>
  <si>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</si>
  <si>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</si>
  <si>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</si>
  <si>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</si>
  <si>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</si>
  <si>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</si>
  <si>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</si>
  <si>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</si>
  <si>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</si>
  <si>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</si>
  <si>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</si>
  <si>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</si>
  <si>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</si>
  <si>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</si>
  <si>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</si>
  <si>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</si>
  <si>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</si>
  <si>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</si>
  <si>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</si>
  <si>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</si>
  <si>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</si>
  <si>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</si>
  <si>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</si>
  <si>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</si>
  <si>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</si>
  <si>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</si>
  <si>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</si>
  <si>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</si>
  <si>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</si>
  <si>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</si>
  <si>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</si>
  <si>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</si>
  <si>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</si>
  <si>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</si>
  <si>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</si>
  <si>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</si>
  <si>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</si>
  <si>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</si>
  <si>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</si>
  <si>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</si>
  <si>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</si>
  <si>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</si>
  <si>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</si>
  <si>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</si>
  <si>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</si>
  <si>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</si>
  <si>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</si>
  <si>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</si>
  <si>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</si>
  <si>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</si>
  <si>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</si>
  <si>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</si>
  <si>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</si>
  <si>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</si>
  <si>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</si>
  <si>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</si>
  <si>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</si>
  <si>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</si>
  <si>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</si>
  <si>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</si>
  <si>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</si>
  <si>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</si>
  <si>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</si>
  <si>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</si>
  <si>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</si>
  <si>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</si>
  <si>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</si>
  <si>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</si>
  <si>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</si>
  <si>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</si>
  <si>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</si>
  <si>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</si>
  <si>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</si>
  <si>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</si>
  <si>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</si>
  <si>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</si>
  <si>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</si>
  <si>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</si>
  <si>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</si>
  <si>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</si>
  <si>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</si>
  <si>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</si>
  <si>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</si>
  <si>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</si>
  <si>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</si>
  <si>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</si>
  <si>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</si>
  <si>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</si>
  <si>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</si>
  <si>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</si>
  <si>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</si>
  <si>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</si>
  <si>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</si>
  <si>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</si>
  <si>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</si>
  <si>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</si>
  <si>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</si>
  <si>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</si>
  <si>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</si>
  <si>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</si>
  <si>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</si>
  <si>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</si>
  <si>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</si>
  <si>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</si>
  <si>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</si>
  <si>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</si>
  <si>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</si>
  <si>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</si>
  <si>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</si>
  <si>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</si>
  <si>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</si>
  <si>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</si>
  <si>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</si>
  <si>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</si>
  <si>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</si>
  <si>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</si>
  <si>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</si>
  <si>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</si>
  <si>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</si>
  <si>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</si>
  <si>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</si>
  <si>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</si>
  <si>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</si>
  <si>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</si>
  <si>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</si>
  <si>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</si>
  <si>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</si>
  <si>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</si>
  <si>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</si>
  <si>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</si>
  <si>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</si>
  <si>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</si>
  <si>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</si>
  <si>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</si>
  <si>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</si>
  <si>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</si>
  <si>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</si>
  <si>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</si>
  <si>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</si>
  <si>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</si>
  <si>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</si>
  <si>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</si>
  <si>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</si>
  <si>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</si>
  <si>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</si>
  <si>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</si>
  <si>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</si>
  <si>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</si>
  <si>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</si>
  <si>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</si>
  <si>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</si>
  <si>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</si>
  <si>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</si>
  <si>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</si>
  <si>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</si>
  <si>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</si>
  <si>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</si>
  <si>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</si>
  <si>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</si>
  <si>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</si>
  <si>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</si>
  <si>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</si>
  <si>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</si>
  <si>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</si>
  <si>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</si>
  <si>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</si>
  <si>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</si>
  <si>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</si>
  <si>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</si>
  <si>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</si>
  <si>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</si>
  <si>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</si>
  <si>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</si>
  <si>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</si>
  <si>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</si>
  <si>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</si>
  <si>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</si>
  <si>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</si>
  <si>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</si>
  <si>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</si>
  <si>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</si>
  <si>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</si>
  <si>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</si>
  <si>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</si>
  <si>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</si>
  <si>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</si>
  <si>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</si>
  <si>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</si>
  <si>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</si>
  <si>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</si>
  <si>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</si>
  <si>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</si>
  <si>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</si>
  <si>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</si>
  <si>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</si>
  <si>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</si>
  <si>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</si>
  <si>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</si>
  <si>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</si>
  <si>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</si>
  <si>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</si>
  <si>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</si>
  <si>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</si>
  <si>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</si>
  <si>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</si>
  <si>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</si>
  <si>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</si>
  <si>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</si>
  <si>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</si>
  <si>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</si>
  <si>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</si>
  <si>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</si>
  <si>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</si>
  <si>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</si>
  <si>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</si>
  <si>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</si>
  <si>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</si>
  <si>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</si>
  <si>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</si>
  <si>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</si>
  <si>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</si>
  <si>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</si>
  <si>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</si>
  <si>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</si>
  <si>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</si>
  <si>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</si>
  <si>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</si>
  <si>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</si>
  <si>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</si>
  <si>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</si>
  <si>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</si>
  <si>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</si>
  <si>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</si>
  <si>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</si>
  <si>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</si>
  <si>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</si>
  <si>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</si>
  <si>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</si>
  <si>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</si>
  <si>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</si>
  <si>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</si>
  <si>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</si>
  <si>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</si>
  <si>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</si>
  <si>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</si>
  <si>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</si>
  <si>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</si>
  <si>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</si>
  <si>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</si>
  <si>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</si>
  <si>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</si>
  <si>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</si>
  <si>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</si>
  <si>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</si>
  <si>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</si>
  <si>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</si>
  <si>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</si>
  <si>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</si>
  <si>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</si>
  <si>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</si>
  <si>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</si>
  <si>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</si>
  <si>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</si>
  <si>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</si>
  <si>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</si>
  <si>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</si>
  <si>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</si>
  <si>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</si>
  <si>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</si>
  <si>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</si>
  <si>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</si>
  <si>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</si>
  <si>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</si>
  <si>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</si>
  <si>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</si>
  <si>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</si>
  <si>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</si>
  <si>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</si>
  <si>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</si>
  <si>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</si>
  <si>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</si>
  <si>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</si>
  <si>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</si>
  <si>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</si>
  <si>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</si>
  <si>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</si>
  <si>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</si>
  <si>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</si>
  <si>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</si>
  <si>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</si>
  <si>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</si>
  <si>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</si>
  <si>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</si>
  <si>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</si>
  <si>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</si>
  <si>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</si>
  <si>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</si>
  <si>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</si>
  <si>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</si>
  <si>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</si>
  <si>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</si>
  <si>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</si>
  <si>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</si>
  <si>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</si>
  <si>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</si>
  <si>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</si>
  <si>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</si>
  <si>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</si>
  <si>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</si>
  <si>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</si>
  <si>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</si>
  <si>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</si>
  <si>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</si>
  <si>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</si>
  <si>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</si>
  <si>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</si>
  <si>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</si>
  <si>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</si>
  <si>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</si>
  <si>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</si>
  <si>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</si>
  <si>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</si>
  <si>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</si>
  <si>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</si>
  <si>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</si>
  <si>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</si>
  <si>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</si>
  <si>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</si>
  <si>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</si>
  <si>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</si>
  <si>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</si>
  <si>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</si>
  <si>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</si>
  <si>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</si>
  <si>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</si>
  <si>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</si>
  <si>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</si>
  <si>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</si>
  <si>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</si>
  <si>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</si>
  <si>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</si>
  <si>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</si>
  <si>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</si>
  <si>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</si>
  <si>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</si>
  <si>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</si>
  <si>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</si>
  <si>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</si>
  <si>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</si>
  <si>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</si>
  <si>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</si>
  <si>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</si>
  <si>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</si>
  <si>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</si>
  <si>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</si>
  <si>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</si>
  <si>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</si>
  <si>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</si>
  <si>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</si>
  <si>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</si>
  <si>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</si>
  <si>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</si>
  <si>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</si>
  <si>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</si>
  <si>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</si>
  <si>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</si>
  <si>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</si>
  <si>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</si>
  <si>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</si>
  <si>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</si>
  <si>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</si>
  <si>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</si>
  <si>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</si>
  <si>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</si>
  <si>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</si>
  <si>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</si>
  <si>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</si>
  <si>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</si>
  <si>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</si>
  <si>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</si>
  <si>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</si>
  <si>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</si>
  <si>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</si>
  <si>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</si>
  <si>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</si>
  <si>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</si>
  <si>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</si>
  <si>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</si>
  <si>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</si>
  <si>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</si>
  <si>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</si>
  <si>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</si>
  <si>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</si>
  <si>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</si>
  <si>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</si>
  <si>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</si>
  <si>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</si>
  <si>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</si>
  <si>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</si>
  <si>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</si>
  <si>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</si>
  <si>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</si>
  <si>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</si>
  <si>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</si>
  <si>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</si>
  <si>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</si>
  <si>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</si>
  <si>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</si>
  <si>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</si>
  <si>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</si>
  <si>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</si>
  <si>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</si>
  <si>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</si>
  <si>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</si>
  <si>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</si>
  <si>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</si>
  <si>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</si>
  <si>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</si>
  <si>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</si>
  <si>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</si>
  <si>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</si>
  <si>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</si>
  <si>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</si>
  <si>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</si>
  <si>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</si>
  <si>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</si>
  <si>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</si>
  <si>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</si>
  <si>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</si>
  <si>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</si>
  <si>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</si>
  <si>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</si>
  <si>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</si>
  <si>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</si>
  <si>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</si>
  <si>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</si>
  <si>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</si>
  <si>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</si>
  <si>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</si>
  <si>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</si>
  <si>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</si>
  <si>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</si>
  <si>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</si>
  <si>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</si>
  <si>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</si>
  <si>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</si>
  <si>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</si>
  <si>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</si>
  <si>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</si>
  <si>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</si>
  <si>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</si>
  <si>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</si>
  <si>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</si>
  <si>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</si>
  <si>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</si>
  <si>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</si>
  <si>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</si>
  <si>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</si>
  <si>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</si>
  <si>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</si>
  <si>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</si>
  <si>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</si>
  <si>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</si>
  <si>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</si>
  <si>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</si>
  <si>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</si>
  <si>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</si>
  <si>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</si>
  <si>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</si>
  <si>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</si>
  <si>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</si>
  <si>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</si>
  <si>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</si>
  <si>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</si>
  <si>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</si>
  <si>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</si>
  <si>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</si>
  <si>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</si>
  <si>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</si>
  <si>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</si>
  <si>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</si>
  <si>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</si>
  <si>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</si>
  <si>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</si>
  <si>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</si>
  <si>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</si>
  <si>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</si>
  <si>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</si>
  <si>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</si>
  <si>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</si>
  <si>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</si>
  <si>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</si>
  <si>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</si>
  <si>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</si>
  <si>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</si>
  <si>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</si>
  <si>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</si>
  <si>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</si>
  <si>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</si>
  <si>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</si>
  <si>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</si>
  <si>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</si>
  <si>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</si>
  <si>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</si>
  <si>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</si>
  <si>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</si>
  <si>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</si>
  <si>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</si>
  <si>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</si>
  <si>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</si>
  <si>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</si>
  <si>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</si>
  <si>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</si>
  <si>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</si>
  <si>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</si>
  <si>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</si>
  <si>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</si>
  <si>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</si>
  <si>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</si>
  <si>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</si>
  <si>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</si>
  <si>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</si>
  <si>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</si>
  <si>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</si>
  <si>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</si>
  <si>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</si>
  <si>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</si>
  <si>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</si>
  <si>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</si>
  <si>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</si>
  <si>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</si>
  <si>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</si>
  <si>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</si>
  <si>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</si>
  <si>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</si>
  <si>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</si>
  <si>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</si>
  <si>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</si>
  <si>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</si>
  <si>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</si>
  <si>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</si>
  <si>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</si>
  <si>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</si>
  <si>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</si>
  <si>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</si>
  <si>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</si>
  <si>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</si>
  <si>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</si>
  <si>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</si>
  <si>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</si>
  <si>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</si>
  <si>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</si>
  <si>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</si>
  <si>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</si>
  <si>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</si>
  <si>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</si>
  <si>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</si>
  <si>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</si>
  <si>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</si>
  <si>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</si>
  <si>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</si>
  <si>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</si>
  <si>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</si>
  <si>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</si>
  <si>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</si>
  <si>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</si>
  <si>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</si>
  <si>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</si>
  <si>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</si>
  <si>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</si>
  <si>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</si>
  <si>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</si>
  <si>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</si>
  <si>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</si>
  <si>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</si>
  <si>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</si>
  <si>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</si>
  <si>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</si>
  <si>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</si>
  <si>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</si>
  <si>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</si>
  <si>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</si>
  <si>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</si>
  <si>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</si>
  <si>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</si>
  <si>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</si>
  <si>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</si>
  <si>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</si>
  <si>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</si>
  <si>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</si>
  <si>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</si>
  <si>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</si>
  <si>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</si>
  <si>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</si>
  <si>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</si>
  <si>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</si>
  <si>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</si>
  <si>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</si>
  <si>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</si>
  <si>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</si>
  <si>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</si>
  <si>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</si>
  <si>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</si>
  <si>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</si>
  <si>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</si>
  <si>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</si>
  <si>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</si>
  <si>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</si>
  <si>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</si>
  <si>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</si>
  <si>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</si>
  <si>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</si>
  <si>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</si>
  <si>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</si>
  <si>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</si>
  <si>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</si>
  <si>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</si>
  <si>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</si>
  <si>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</si>
  <si>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</si>
  <si>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</si>
  <si>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</si>
  <si>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</si>
  <si>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</si>
  <si>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</si>
  <si>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</si>
  <si>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</si>
  <si>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</si>
  <si>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</si>
  <si>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</si>
  <si>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</si>
  <si>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</si>
  <si>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</si>
  <si>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</si>
  <si>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</si>
  <si>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</si>
  <si>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</si>
  <si>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</si>
  <si>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</si>
  <si>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</si>
  <si>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</si>
  <si>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</si>
  <si>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</si>
  <si>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</si>
  <si>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</si>
  <si>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</si>
  <si>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</si>
  <si>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</si>
  <si>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</si>
  <si>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</si>
  <si>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</si>
  <si>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</si>
  <si>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</si>
  <si>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</si>
  <si>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</si>
  <si>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</si>
  <si>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</si>
  <si>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</si>
  <si>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</si>
  <si>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</si>
  <si>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</si>
  <si>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</si>
  <si>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</si>
  <si>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</si>
  <si>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</si>
  <si>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</si>
  <si>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</si>
  <si>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</si>
  <si>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</si>
  <si>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</si>
  <si>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</si>
  <si>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</si>
  <si>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</si>
  <si>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</si>
  <si>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</si>
  <si>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</si>
  <si>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</si>
  <si>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</si>
  <si>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</si>
  <si>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</si>
  <si>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</si>
  <si>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</si>
  <si>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</si>
  <si>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</si>
  <si>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</si>
  <si>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</si>
  <si>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</si>
  <si>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</si>
  <si>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</si>
  <si>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</si>
  <si>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</si>
  <si>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</si>
  <si>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</si>
  <si>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</si>
  <si>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</si>
  <si>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</si>
  <si>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</si>
  <si>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</si>
  <si>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</si>
  <si>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</si>
  <si>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</si>
  <si>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</si>
  <si>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</si>
  <si>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</si>
  <si>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</si>
  <si>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</si>
  <si>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</si>
  <si>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</si>
  <si>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</si>
  <si>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</si>
  <si>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</si>
  <si>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</si>
  <si>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</si>
  <si>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</si>
  <si>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</si>
  <si>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</si>
  <si>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</si>
  <si>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</si>
  <si>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</si>
  <si>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</si>
  <si>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</si>
  <si>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</si>
  <si>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</si>
  <si>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</si>
  <si>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</si>
  <si>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</si>
  <si>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</si>
  <si>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</si>
  <si>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</si>
  <si>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</si>
  <si>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</si>
  <si>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</si>
  <si>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</si>
  <si>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</si>
  <si>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</si>
  <si>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</si>
  <si>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</si>
  <si>
    <t>M</t>
  </si>
  <si>
    <t>WA.2378.EBA.962.301.M</t>
  </si>
  <si>
    <t>WA.2378.EBA.962.301.M.524114</t>
  </si>
  <si>
    <t>Dukungan Kegiatan Metode dan Kurikulum Pendidikan KP</t>
  </si>
  <si>
    <t>N</t>
  </si>
  <si>
    <t>Dukungan Kegiatan Peserta Didik dan Sarana Prasarana Pendidikan KP</t>
  </si>
  <si>
    <t>O</t>
  </si>
  <si>
    <t>Dukungan Kegiatan Ketenagaan Pendidikan KP</t>
  </si>
  <si>
    <t>usulan 524</t>
  </si>
  <si>
    <t>Update Data : Jumat, 20 Januari 2023</t>
  </si>
  <si>
    <t>Matrik Semula Menjadi Usulan Revisi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</si>
</sst>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  <numFmt numFmtId="168" formatCode="_-* #,##0.00_-;\-* #,##0.00_-;_-* &quot;-&quot;_-;_-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  <xf numFmtId="9" fontId="10" fillId="0" borderId="0" applyFont="0" applyFill="0" applyBorder="0" applyAlignment="0" applyProtection="0"/>
  </cellStyleXfs>
  <cellXfs count="513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0" fontId="14" fillId="0" borderId="15" xfId="1" applyFont="1" applyBorder="1" applyAlignment="1">
      <alignment horizontal="left" vertical="top" indent="2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4" xfId="1" applyFont="1" applyBorder="1" applyAlignment="1">
      <alignment vertical="top"/>
    </xf>
    <xf numFmtId="164" fontId="7" fillId="0" borderId="35" xfId="1" applyNumberFormat="1" applyFont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4" borderId="36" xfId="1" applyFont="1" applyFill="1" applyBorder="1" applyAlignment="1">
      <alignment vertical="top" wrapText="1"/>
    </xf>
    <xf numFmtId="164" fontId="9" fillId="4" borderId="36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7" xfId="1" applyFont="1" applyFill="1" applyBorder="1" applyAlignment="1">
      <alignment horizontal="center" vertical="top"/>
    </xf>
    <xf numFmtId="0" fontId="9" fillId="22" borderId="36" xfId="1" applyFont="1" applyFill="1" applyBorder="1" applyAlignment="1">
      <alignment horizontal="center" vertical="top"/>
    </xf>
    <xf numFmtId="0" fontId="9" fillId="22" borderId="36" xfId="1" applyFont="1" applyFill="1" applyBorder="1" applyAlignment="1">
      <alignment vertical="top" wrapText="1"/>
    </xf>
    <xf numFmtId="164" fontId="9" fillId="22" borderId="36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7" xfId="1" applyFont="1" applyFill="1" applyBorder="1" applyAlignment="1">
      <alignment horizontal="center" vertical="top"/>
    </xf>
    <xf numFmtId="0" fontId="9" fillId="25" borderId="36" xfId="1" applyFont="1" applyFill="1" applyBorder="1" applyAlignment="1">
      <alignment horizontal="center" vertical="top"/>
    </xf>
    <xf numFmtId="0" fontId="9" fillId="25" borderId="36" xfId="1" applyFont="1" applyFill="1" applyBorder="1" applyAlignment="1">
      <alignment vertical="top" wrapText="1"/>
    </xf>
    <xf numFmtId="164" fontId="9" fillId="25" borderId="36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7" xfId="1" applyFont="1" applyFill="1" applyBorder="1" applyAlignment="1">
      <alignment horizontal="center" vertical="top"/>
    </xf>
    <xf numFmtId="0" fontId="9" fillId="17" borderId="36" xfId="1" applyFont="1" applyFill="1" applyBorder="1" applyAlignment="1">
      <alignment horizontal="center" vertical="top"/>
    </xf>
    <xf numFmtId="0" fontId="9" fillId="17" borderId="36" xfId="1" applyFont="1" applyFill="1" applyBorder="1" applyAlignment="1">
      <alignment vertical="top" wrapText="1"/>
    </xf>
    <xf numFmtId="164" fontId="9" fillId="17" borderId="36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7" xfId="1" applyFont="1" applyFill="1" applyBorder="1" applyAlignment="1">
      <alignment horizontal="center" vertical="top"/>
    </xf>
    <xf numFmtId="0" fontId="19" fillId="17" borderId="36" xfId="0" applyFont="1" applyFill="1" applyBorder="1"/>
    <xf numFmtId="0" fontId="19" fillId="17" borderId="36" xfId="0" applyFont="1" applyFill="1" applyBorder="1" applyAlignment="1">
      <alignment horizontal="center"/>
    </xf>
    <xf numFmtId="41" fontId="19" fillId="17" borderId="36" xfId="2" applyFont="1" applyFill="1" applyBorder="1"/>
    <xf numFmtId="41" fontId="19" fillId="17" borderId="25" xfId="2" applyFont="1" applyFill="1" applyBorder="1"/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33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41" fontId="8" fillId="16" borderId="10" xfId="2" applyFont="1" applyFill="1" applyBorder="1" applyAlignment="1">
      <alignment horizontal="center" vertical="top"/>
    </xf>
    <xf numFmtId="41" fontId="2" fillId="0" borderId="0" xfId="2" applyFont="1"/>
    <xf numFmtId="168" fontId="18" fillId="0" borderId="0" xfId="1" applyNumberFormat="1" applyFont="1"/>
    <xf numFmtId="0" fontId="8" fillId="0" borderId="10" xfId="1" applyFont="1" applyBorder="1" applyAlignment="1">
      <alignment horizontal="center" vertical="top"/>
    </xf>
    <xf numFmtId="0" fontId="8" fillId="0" borderId="10" xfId="1" applyFont="1" applyBorder="1" applyAlignment="1">
      <alignment vertical="top" wrapText="1"/>
    </xf>
    <xf numFmtId="164" fontId="8" fillId="0" borderId="10" xfId="1" applyNumberFormat="1" applyFont="1" applyBorder="1" applyAlignment="1">
      <alignment vertical="top"/>
    </xf>
    <xf numFmtId="164" fontId="8" fillId="0" borderId="15" xfId="1" applyNumberFormat="1" applyFont="1" applyBorder="1" applyAlignment="1">
      <alignment vertical="top"/>
    </xf>
    <xf numFmtId="167" fontId="25" fillId="4" borderId="36" xfId="1" applyNumberFormat="1" applyFont="1" applyFill="1" applyBorder="1" applyAlignment="1">
      <alignment vertical="top"/>
    </xf>
    <xf numFmtId="41" fontId="29" fillId="12" borderId="10" xfId="2" applyFont="1" applyFill="1" applyBorder="1" applyAlignment="1">
      <alignment vertical="top"/>
    </xf>
    <xf numFmtId="167" fontId="25" fillId="4" borderId="10" xfId="1" applyNumberFormat="1" applyFont="1" applyFill="1" applyBorder="1" applyAlignment="1">
      <alignment vertical="top"/>
    </xf>
    <xf numFmtId="167" fontId="28" fillId="23" borderId="10" xfId="1" applyNumberFormat="1" applyFont="1" applyFill="1" applyBorder="1" applyAlignment="1">
      <alignment vertical="top"/>
    </xf>
    <xf numFmtId="167" fontId="28" fillId="22" borderId="36" xfId="1" applyNumberFormat="1" applyFont="1" applyFill="1" applyBorder="1" applyAlignment="1">
      <alignment vertical="top"/>
    </xf>
    <xf numFmtId="167" fontId="28" fillId="17" borderId="36" xfId="1" applyNumberFormat="1" applyFont="1" applyFill="1" applyBorder="1" applyAlignment="1">
      <alignment vertical="top"/>
    </xf>
    <xf numFmtId="41" fontId="2" fillId="0" borderId="35" xfId="2" applyFont="1" applyBorder="1" applyAlignment="1">
      <alignment vertical="top"/>
    </xf>
    <xf numFmtId="41" fontId="28" fillId="2" borderId="10" xfId="2" applyFont="1" applyFill="1" applyBorder="1" applyAlignment="1">
      <alignment vertical="top"/>
    </xf>
    <xf numFmtId="41" fontId="29" fillId="3" borderId="10" xfId="2" applyFont="1" applyFill="1" applyBorder="1" applyAlignment="1">
      <alignment vertical="top"/>
    </xf>
    <xf numFmtId="41" fontId="28" fillId="10" borderId="10" xfId="2" applyFont="1" applyFill="1" applyBorder="1" applyAlignment="1">
      <alignment vertical="top"/>
    </xf>
    <xf numFmtId="41" fontId="29" fillId="11" borderId="10" xfId="2" applyFont="1" applyFill="1" applyBorder="1" applyAlignment="1">
      <alignment vertical="top"/>
    </xf>
    <xf numFmtId="41" fontId="29" fillId="13" borderId="10" xfId="2" applyFont="1" applyFill="1" applyBorder="1" applyAlignment="1">
      <alignment vertical="top"/>
    </xf>
    <xf numFmtId="41" fontId="29" fillId="14" borderId="10" xfId="2" applyFont="1" applyFill="1" applyBorder="1" applyAlignment="1">
      <alignment vertical="top"/>
    </xf>
    <xf numFmtId="41" fontId="29" fillId="16" borderId="10" xfId="2" applyFont="1" applyFill="1" applyBorder="1" applyAlignment="1">
      <alignment vertical="top"/>
    </xf>
    <xf numFmtId="41" fontId="29" fillId="15" borderId="10" xfId="2" applyFont="1" applyFill="1" applyBorder="1" applyAlignment="1">
      <alignment vertical="top"/>
    </xf>
    <xf numFmtId="41" fontId="29" fillId="18" borderId="10" xfId="2" applyFont="1" applyFill="1" applyBorder="1" applyAlignment="1">
      <alignment vertical="top"/>
    </xf>
    <xf numFmtId="41" fontId="28" fillId="19" borderId="10" xfId="2" applyFont="1" applyFill="1" applyBorder="1" applyAlignment="1">
      <alignment vertical="top"/>
    </xf>
    <xf numFmtId="41" fontId="29" fillId="8" borderId="10" xfId="2" applyFont="1" applyFill="1" applyBorder="1" applyAlignment="1">
      <alignment vertical="top"/>
    </xf>
    <xf numFmtId="41" fontId="28" fillId="20" borderId="10" xfId="2" applyFont="1" applyFill="1" applyBorder="1" applyAlignment="1">
      <alignment vertical="top"/>
    </xf>
    <xf numFmtId="41" fontId="29" fillId="21" borderId="10" xfId="2" applyFont="1" applyFill="1" applyBorder="1" applyAlignment="1">
      <alignment vertical="top"/>
    </xf>
    <xf numFmtId="41" fontId="28" fillId="22" borderId="36" xfId="2" applyFont="1" applyFill="1" applyBorder="1" applyAlignment="1">
      <alignment vertical="top"/>
    </xf>
    <xf numFmtId="41" fontId="29" fillId="30" borderId="10" xfId="2" applyFont="1" applyFill="1" applyBorder="1" applyAlignment="1">
      <alignment vertical="top"/>
    </xf>
    <xf numFmtId="41" fontId="30" fillId="17" borderId="36" xfId="2" applyFont="1" applyFill="1" applyBorder="1"/>
    <xf numFmtId="41" fontId="28" fillId="17" borderId="10" xfId="2" applyFont="1" applyFill="1" applyBorder="1" applyAlignment="1">
      <alignment vertical="top"/>
    </xf>
    <xf numFmtId="41" fontId="29" fillId="28" borderId="10" xfId="2" applyFont="1" applyFill="1" applyBorder="1" applyAlignment="1">
      <alignment vertical="top"/>
    </xf>
    <xf numFmtId="41" fontId="28" fillId="17" borderId="36" xfId="2" applyFont="1" applyFill="1" applyBorder="1" applyAlignment="1">
      <alignment vertical="top"/>
    </xf>
    <xf numFmtId="41" fontId="29" fillId="32" borderId="10" xfId="2" applyFont="1" applyFill="1" applyBorder="1" applyAlignment="1">
      <alignment vertical="top"/>
    </xf>
    <xf numFmtId="41" fontId="29" fillId="34" borderId="10" xfId="2" applyFont="1" applyFill="1" applyBorder="1" applyAlignment="1">
      <alignment vertical="top"/>
    </xf>
    <xf numFmtId="41" fontId="28" fillId="31" borderId="10" xfId="2" applyFont="1" applyFill="1" applyBorder="1" applyAlignment="1">
      <alignment vertical="top"/>
    </xf>
    <xf numFmtId="41" fontId="29" fillId="24" borderId="10" xfId="2" applyFont="1" applyFill="1" applyBorder="1" applyAlignment="1">
      <alignment vertical="top"/>
    </xf>
    <xf numFmtId="41" fontId="28" fillId="25" borderId="36" xfId="2" applyFont="1" applyFill="1" applyBorder="1" applyAlignment="1">
      <alignment vertical="top"/>
    </xf>
    <xf numFmtId="41" fontId="29" fillId="26" borderId="10" xfId="2" applyFont="1" applyFill="1" applyBorder="1" applyAlignment="1">
      <alignment vertical="top"/>
    </xf>
    <xf numFmtId="41" fontId="29" fillId="27" borderId="10" xfId="2" applyFont="1" applyFill="1" applyBorder="1" applyAlignment="1">
      <alignment vertical="top"/>
    </xf>
    <xf numFmtId="41" fontId="29" fillId="29" borderId="10" xfId="2" applyFont="1" applyFill="1" applyBorder="1" applyAlignment="1">
      <alignment vertical="top"/>
    </xf>
    <xf numFmtId="41" fontId="28" fillId="4" borderId="36" xfId="2" applyFont="1" applyFill="1" applyBorder="1" applyAlignment="1">
      <alignment vertical="top"/>
    </xf>
    <xf numFmtId="41" fontId="28" fillId="33" borderId="10" xfId="2" applyFont="1" applyFill="1" applyBorder="1" applyAlignment="1">
      <alignment vertical="top"/>
    </xf>
    <xf numFmtId="167" fontId="29" fillId="12" borderId="10" xfId="2" applyNumberFormat="1" applyFont="1" applyFill="1" applyBorder="1" applyAlignment="1">
      <alignment vertical="top"/>
    </xf>
    <xf numFmtId="167" fontId="29" fillId="13" borderId="10" xfId="1" applyNumberFormat="1" applyFont="1" applyFill="1" applyBorder="1" applyAlignment="1">
      <alignment vertical="top"/>
    </xf>
    <xf numFmtId="167" fontId="29" fillId="12" borderId="10" xfId="1" applyNumberFormat="1" applyFont="1" applyFill="1" applyBorder="1" applyAlignment="1">
      <alignment vertical="top"/>
    </xf>
    <xf numFmtId="167" fontId="29" fillId="15" borderId="10" xfId="1" applyNumberFormat="1" applyFont="1" applyFill="1" applyBorder="1" applyAlignment="1">
      <alignment vertical="top"/>
    </xf>
    <xf numFmtId="167" fontId="29" fillId="14" borderId="10" xfId="1" applyNumberFormat="1" applyFont="1" applyFill="1" applyBorder="1" applyAlignment="1">
      <alignment vertical="top"/>
    </xf>
    <xf numFmtId="167" fontId="29" fillId="24" borderId="10" xfId="1" applyNumberFormat="1" applyFont="1" applyFill="1" applyBorder="1" applyAlignment="1">
      <alignment vertical="top"/>
    </xf>
    <xf numFmtId="167" fontId="29" fillId="16" borderId="10" xfId="1" applyNumberFormat="1" applyFont="1" applyFill="1" applyBorder="1" applyAlignment="1">
      <alignment vertical="top"/>
    </xf>
    <xf numFmtId="167" fontId="29" fillId="18" borderId="10" xfId="1" applyNumberFormat="1" applyFont="1" applyFill="1" applyBorder="1" applyAlignment="1">
      <alignment vertical="top"/>
    </xf>
    <xf numFmtId="167" fontId="29" fillId="21" borderId="10" xfId="1" applyNumberFormat="1" applyFont="1" applyFill="1" applyBorder="1" applyAlignment="1">
      <alignment vertical="top"/>
    </xf>
    <xf numFmtId="0" fontId="15" fillId="0" borderId="0" xfId="1" applyFont="1"/>
    <xf numFmtId="0" fontId="4" fillId="0" borderId="0" xfId="1" applyFont="1" applyAlignment="1">
      <alignment vertical="top"/>
    </xf>
    <xf numFmtId="0" fontId="1" fillId="0" borderId="0" xfId="1" applyAlignment="1">
      <alignment vertical="top"/>
    </xf>
    <xf numFmtId="10" fontId="4" fillId="0" borderId="0" xfId="18" applyNumberFormat="1" applyFont="1" applyAlignment="1">
      <alignment vertical="top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/>
    </xf>
    <xf numFmtId="0" fontId="9" fillId="31" borderId="10" xfId="1" applyFont="1" applyFill="1" applyBorder="1" applyAlignment="1">
      <alignment horizontal="left" vertical="top" wrapText="1"/>
    </xf>
    <xf numFmtId="164" fontId="7" fillId="6" borderId="10" xfId="1" applyNumberFormat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20" borderId="10" xfId="1" applyFont="1" applyFill="1" applyBorder="1" applyAlignment="1">
      <alignment horizontal="left" vertical="top"/>
    </xf>
    <xf numFmtId="0" fontId="33" fillId="0" borderId="10" xfId="1" applyFont="1" applyBorder="1" applyAlignment="1">
      <alignment vertical="top" wrapText="1"/>
    </xf>
    <xf numFmtId="0" fontId="33" fillId="0" borderId="10" xfId="1" applyFont="1" applyBorder="1" applyAlignment="1">
      <alignment horizontal="center" vertical="top"/>
    </xf>
    <xf numFmtId="41" fontId="33" fillId="0" borderId="10" xfId="2" applyFont="1" applyFill="1" applyBorder="1" applyAlignment="1">
      <alignment horizontal="center" vertical="top"/>
    </xf>
    <xf numFmtId="164" fontId="33" fillId="0" borderId="10" xfId="1" applyNumberFormat="1" applyFont="1" applyBorder="1" applyAlignment="1">
      <alignment vertical="top"/>
    </xf>
    <xf numFmtId="167" fontId="33" fillId="0" borderId="10" xfId="1" applyNumberFormat="1" applyFont="1" applyBorder="1" applyAlignment="1">
      <alignment vertical="top"/>
    </xf>
    <xf numFmtId="41" fontId="33" fillId="0" borderId="10" xfId="2" applyFont="1" applyBorder="1" applyAlignment="1">
      <alignment vertical="top"/>
    </xf>
    <xf numFmtId="0" fontId="33" fillId="35" borderId="10" xfId="1" applyFont="1" applyFill="1" applyBorder="1" applyAlignment="1">
      <alignment vertical="top" wrapText="1"/>
    </xf>
    <xf numFmtId="0" fontId="33" fillId="35" borderId="10" xfId="1" applyFont="1" applyFill="1" applyBorder="1" applyAlignment="1">
      <alignment horizontal="center" vertical="top"/>
    </xf>
    <xf numFmtId="164" fontId="33" fillId="35" borderId="10" xfId="1" applyNumberFormat="1" applyFont="1" applyFill="1" applyBorder="1" applyAlignment="1">
      <alignment vertical="top"/>
    </xf>
    <xf numFmtId="41" fontId="33" fillId="35" borderId="10" xfId="2" applyFont="1" applyFill="1" applyBorder="1" applyAlignment="1">
      <alignment vertical="top"/>
    </xf>
    <xf numFmtId="0" fontId="33" fillId="0" borderId="10" xfId="1" quotePrefix="1" applyFont="1" applyBorder="1" applyAlignment="1">
      <alignment vertical="top" wrapText="1"/>
    </xf>
    <xf numFmtId="0" fontId="34" fillId="0" borderId="0" xfId="1" applyFont="1" applyAlignment="1">
      <alignment vertical="top"/>
    </xf>
    <xf numFmtId="164" fontId="7" fillId="9" borderId="15" xfId="1" applyNumberFormat="1" applyFont="1" applyFill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top"/>
    </xf>
    <xf numFmtId="0" fontId="7" fillId="9" borderId="31" xfId="1" applyFont="1" applyFill="1" applyBorder="1" applyAlignment="1">
      <alignment horizontal="center" vertical="center"/>
    </xf>
    <xf numFmtId="1" fontId="15" fillId="0" borderId="31" xfId="1" applyNumberFormat="1" applyFont="1" applyBorder="1" applyAlignment="1">
      <alignment horizontal="center" vertical="top"/>
    </xf>
  </cellXfs>
  <cellStyles count="19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" xfId="18" builtinId="5"/>
    <cellStyle name="Percent 2" xfId="4" xr:uid="{91EB8ABD-7E92-4F86-9DCF-1919C24EDAFC}"/>
  </cellStyles>
  <dxfs count="11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155301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3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3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1219200</xdr:colOff>
          <xdr:row>621</xdr:row>
          <xdr:rowOff>98612</xdr:rowOff>
        </xdr:from>
        <xdr:to>
          <xdr:col>9</xdr:col>
          <xdr:colOff>746840</xdr:colOff>
          <xdr:row>626</xdr:row>
          <xdr:rowOff>117812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4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06635" y="112022965"/>
              <a:ext cx="3221099" cy="8708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12</xdr:col>
      <xdr:colOff>295835</xdr:colOff>
      <xdr:row>624</xdr:row>
      <xdr:rowOff>116541</xdr:rowOff>
    </xdr:from>
    <xdr:to>
      <xdr:col>13</xdr:col>
      <xdr:colOff>735106</xdr:colOff>
      <xdr:row>627</xdr:row>
      <xdr:rowOff>80682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F3A11B-95C5-94C4-8208-3BA7D7E88AD6}"/>
            </a:ext>
          </a:extLst>
        </xdr:cNvPr>
        <xdr:cNvSpPr txBox="1"/>
      </xdr:nvSpPr>
      <xdr:spPr>
        <a:xfrm>
          <a:off x="16055788" y="72981670"/>
          <a:ext cx="1559859" cy="475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3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4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18" dT="2023-01-17T04:07:31.19" personId="{AE2ADCB6-10A2-4F42-A437-15C54D5DEABE}" id="{C6DBA6A2-BA83-4A53-81E1-0431EF197875}">
    <text>Mengakomodir kajian serapan tenaga kerja</text>
  </threadedComment>
  <threadedComment ref="I241" dT="2023-01-17T04:36:37.99" personId="{AE2ADCB6-10A2-4F42-A437-15C54D5DEABE}" id="{BE4CEA14-7051-4A17-9D79-88665FB0EE39}">
    <text>LMS terstandart</text>
  </threadedComment>
  <threadedComment ref="I255" dT="2023-01-17T04:48:04.35" personId="{AE2ADCB6-10A2-4F42-A437-15C54D5DEABE}" id="{900D93CA-B22F-4B31-834C-600C23FE1D0C}">
    <text>Workshop Kurikulum Prodi Teknis dan Spesifik</text>
  </threadedComment>
  <threadedComment ref="I260" dT="2023-01-17T04:08:49.58" personId="{AE2ADCB6-10A2-4F42-A437-15C54D5DEABE}" id="{0E899624-B3BB-4281-9F49-323274A5BCEF}">
    <text>Pedoman Penerimaan Peserta Didik dan Pedoman Pakaian seragam</text>
  </threadedComment>
  <threadedComment ref="I262" dT="2023-01-17T04:06:48.98" personId="{AE2ADCB6-10A2-4F42-A437-15C54D5DEABE}" id="{B0E41028-9DE3-48CB-9B1A-16280EBE87E3}">
    <text>Mengakomodir kajian kebutuhan tenaga kerja</text>
  </threadedComment>
  <threadedComment ref="M297" dT="2023-01-13T09:16:57.89" personId="{AE2ADCB6-10A2-4F42-A437-15C54D5DEABE}" id="{56069160-C091-401A-8482-A2CE16F54AE0}">
    <text>Realisasi TA. 2022 : Rp56.114.700</text>
  </threadedComment>
  <threadedComment ref="C305" dT="2022-12-25T08:43:40.33" personId="{AE2ADCB6-10A2-4F42-A437-15C54D5DEABE}" id="{C405D841-BFEB-49D4-8CE3-A2CA2D5830B0}">
    <text>Tidak sesuai dengan urutan di Laporan Cetak POK</text>
  </threadedComment>
  <threadedComment ref="I305" dT="2022-12-25T08:43:40.33" personId="{AE2ADCB6-10A2-4F42-A437-15C54D5DEABE}" id="{7F912369-5A71-4EB4-9D4C-E4ADBBF61267}">
    <text>Tidak sesuai dengan urutan di Laporan Cetak POK</text>
  </threadedComment>
  <threadedComment ref="C350" dT="2022-12-26T01:31:02.60" personId="{AE2ADCB6-10A2-4F42-A437-15C54D5DEABE}" id="{0B88A4B6-047A-4794-AA12-15DD239858C8}">
    <text>Tidak sesuai urutan laporan cetak POK dari SAKTI</text>
  </threadedComment>
  <threadedComment ref="I350" dT="2022-12-26T01:31:02.60" personId="{AE2ADCB6-10A2-4F42-A437-15C54D5DEABE}" id="{A86B11F6-5EFB-4814-967F-8DEA5521F9B9}">
    <text>Tidak sesuai urutan laporan cetak POK dari SAKTI</text>
  </threadedComment>
  <threadedComment ref="I360" dT="2023-01-17T07:39:46.01" personId="{AE2ADCB6-10A2-4F42-A437-15C54D5DEABE}" id="{0105A74E-3D72-4081-B44B-AABF69C60738}">
    <text>Dikurangi 100 juta</text>
  </threadedComment>
  <threadedComment ref="I360" dT="2023-01-17T08:00:09.52" personId="{AE2ADCB6-10A2-4F42-A437-15C54D5DEABE}" id="{7A9275D3-C428-4F3C-A154-FF8BB05D4A18}" parentId="{0105A74E-3D72-4081-B44B-AABF69C60738}">
    <text>Disisakan 100 juta</text>
  </threadedComment>
  <threadedComment ref="I456" dT="2023-01-17T08:06:43.88" personId="{AE2ADCB6-10A2-4F42-A437-15C54D5DEABE}" id="{1528C44B-479A-4204-8E5A-0AE25564DB9B}">
    <text>Menjadi pagu 200 juta</text>
  </threadedComment>
  <threadedComment ref="I540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T1004"/>
  <sheetViews>
    <sheetView showGridLines="0" view="pageBreakPreview" zoomScaleNormal="100" zoomScaleSheetLayoutView="100" workbookViewId="0">
      <pane xSplit="4" ySplit="8" topLeftCell="E14" activePane="bottomRight" state="frozen"/>
      <selection activeCell="F44" sqref="F44"/>
      <selection pane="topRight" activeCell="F44" sqref="F44"/>
      <selection pane="bottomLeft" activeCell="F44" sqref="F44"/>
      <selection pane="bottomRight" activeCell="G24" activeCellId="1" sqref="G20 G24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customWidth="1"/>
    <col min="15" max="15" width="14" style="453"/>
    <col min="16" max="16" width="15" style="9" bestFit="1" customWidth="1"/>
    <col min="17" max="17" width="16.88671875" style="9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469" t="s">
        <v>1009</v>
      </c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2"/>
      <c r="N2" s="2"/>
      <c r="O2" s="45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465" t="s">
        <v>511</v>
      </c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2"/>
      <c r="N3" s="2"/>
      <c r="O3" s="45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472" t="s">
        <v>512</v>
      </c>
      <c r="C5" s="472"/>
      <c r="D5" s="10" t="s">
        <v>513</v>
      </c>
    </row>
    <row r="6" spans="2:16374" ht="24" customHeight="1" x14ac:dyDescent="0.3">
      <c r="B6" s="473" t="s">
        <v>514</v>
      </c>
      <c r="C6" s="475" t="s">
        <v>515</v>
      </c>
      <c r="D6" s="475" t="s">
        <v>516</v>
      </c>
      <c r="E6" s="477" t="s">
        <v>948</v>
      </c>
      <c r="F6" s="478"/>
      <c r="G6" s="479" t="s">
        <v>953</v>
      </c>
      <c r="H6" s="481" t="s">
        <v>1001</v>
      </c>
      <c r="I6" s="481"/>
      <c r="J6" s="464" t="s">
        <v>1020</v>
      </c>
      <c r="K6" s="464"/>
      <c r="L6" s="269">
        <v>524</v>
      </c>
    </row>
    <row r="7" spans="2:16374" ht="39.6" x14ac:dyDescent="0.25">
      <c r="B7" s="474"/>
      <c r="C7" s="476"/>
      <c r="D7" s="476"/>
      <c r="E7" s="27" t="s">
        <v>949</v>
      </c>
      <c r="F7" s="27" t="s">
        <v>1003</v>
      </c>
      <c r="G7" s="480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470" t="s">
        <v>517</v>
      </c>
      <c r="D8" s="471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1055</v>
      </c>
    </row>
    <row r="9" spans="2:16374" ht="19.5" customHeight="1" x14ac:dyDescent="0.25">
      <c r="B9" s="456">
        <v>1</v>
      </c>
      <c r="C9" s="466" t="s">
        <v>499</v>
      </c>
      <c r="D9" s="325" t="s">
        <v>500</v>
      </c>
      <c r="E9" s="326" cm="1">
        <f t="array" ref="E9">SUM(_xlfn._xlws.FILTER('Usulan Revisi Subkoord'!$G$8:$G$619,'Usulan Revisi Subkoord'!$AC$8:$AC$619=D9,0))</f>
        <v>364329000</v>
      </c>
      <c r="F9" s="326" cm="1">
        <f t="array" aca="1" ref="F9" ca="1">SUM(_xlfn._xlws.FILTER('Usulan Revisi Subkoord'!$M$8:$M$619,'Usulan Revisi Subkoord'!$AC$8:$AC$619=D9,0))</f>
        <v>631863000</v>
      </c>
      <c r="G9" s="327">
        <f ca="1">E9-F9</f>
        <v>-267534000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Subkoord'!$G$9:$G$619,(IFERROR(SEARCH(Draft!$L$6,'Usulan Revisi Subkoord'!$B$9:$B$619,1),"")&lt;&gt;"")*('Usulan Revisi Subkoord'!$AC$9:$AC$619=Draft!$D9),0))</f>
        <v>214304000</v>
      </c>
      <c r="K9" s="324" cm="1">
        <f t="array" aca="1" ref="K9" ca="1">SUM(_xlfn._xlws.FILTER('Usulan Revisi Subkoord'!$M$9:$M$619,(IFERROR(SEARCH(Draft!$L$6,'Usulan Revisi Subkoord'!$H$9:$H$619,1),"")&lt;&gt;"")*('Usulan Revisi Subkoord'!$AC$9:$AC$619=Draft!$D9),0))</f>
        <v>454188000</v>
      </c>
      <c r="L9" s="337">
        <f ca="1">J9-K9</f>
        <v>-239884000</v>
      </c>
      <c r="N9" s="455">
        <f>J9/$J$28</f>
        <v>4.720130971828855E-2</v>
      </c>
      <c r="O9" s="455">
        <f ca="1">K9/$K$28</f>
        <v>0.10003671633907925</v>
      </c>
      <c r="P9" s="266">
        <v>256374000</v>
      </c>
    </row>
    <row r="10" spans="2:16374" ht="19.5" customHeight="1" x14ac:dyDescent="0.25">
      <c r="B10" s="457"/>
      <c r="C10" s="467"/>
      <c r="D10" s="329" t="s">
        <v>501</v>
      </c>
      <c r="E10" s="326" cm="1">
        <f t="array" ref="E10">SUM(_xlfn._xlws.FILTER('Usulan Revisi Subkoord'!$G$8:$G$619,'Usulan Revisi Subkoord'!$AC$8:$AC$619=D10,0))</f>
        <v>258356000</v>
      </c>
      <c r="F10" s="326" cm="1">
        <f t="array" aca="1" ref="F10" ca="1">SUM(_xlfn._xlws.FILTER('Usulan Revisi Subkoord'!$M$8:$M$619,'Usulan Revisi Subkoord'!$AC$8:$AC$619=D10,0))</f>
        <v>509665000</v>
      </c>
      <c r="G10" s="327">
        <f ca="1">E10-F10</f>
        <v>-251309000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Subkoord'!$G$9:$G$619,(IFERROR(SEARCH(Draft!$L$6,'Usulan Revisi Subkoord'!$B$9:$B$619,1),"")&lt;&gt;"")*('Usulan Revisi Subkoord'!$AC$9:$AC$619=Draft!$D10),0))</f>
        <v>206306000</v>
      </c>
      <c r="K10" s="324" cm="1">
        <f t="array" aca="1" ref="K10" ca="1">SUM(_xlfn._xlws.FILTER('Usulan Revisi Subkoord'!$M$9:$M$619,(IFERROR(SEARCH(Draft!$L$6,'Usulan Revisi Subkoord'!$H$9:$H$619,1),"")&lt;&gt;"")*('Usulan Revisi Subkoord'!$AC$9:$AC$619=Draft!$D10),0))</f>
        <v>384215000</v>
      </c>
      <c r="L10" s="337">
        <f ca="1">J10-K10</f>
        <v>-177909000</v>
      </c>
      <c r="N10" s="455">
        <f t="shared" ref="N10:N28" si="0">J10/$J$28</f>
        <v>4.5439718356825989E-2</v>
      </c>
      <c r="O10" s="455">
        <f ca="1">K10/$K$28</f>
        <v>8.4624884339126821E-2</v>
      </c>
      <c r="P10" s="266">
        <v>369732000</v>
      </c>
    </row>
    <row r="11" spans="2:16374" ht="19.5" customHeight="1" x14ac:dyDescent="0.25">
      <c r="B11" s="458"/>
      <c r="C11" s="468"/>
      <c r="D11" s="330" t="s">
        <v>518</v>
      </c>
      <c r="E11" s="331">
        <f>SUM(E9:E10)</f>
        <v>622685000</v>
      </c>
      <c r="F11" s="331">
        <f ca="1">SUM(F9:F10)</f>
        <v>1141528000</v>
      </c>
      <c r="G11" s="336">
        <f ca="1">SUM(G9:G10)</f>
        <v>-518843000</v>
      </c>
      <c r="H11" s="332">
        <f ca="1">SUM(H9:H10)</f>
        <v>1002740000</v>
      </c>
      <c r="I11" s="332">
        <f ca="1">SUM(I9:I10)</f>
        <v>-380055000</v>
      </c>
      <c r="J11" s="333">
        <f t="shared" ref="J11:L11" si="1">SUM(J9:J10)</f>
        <v>420610000</v>
      </c>
      <c r="K11" s="333">
        <f t="shared" ca="1" si="1"/>
        <v>838403000</v>
      </c>
      <c r="L11" s="338">
        <f t="shared" ca="1" si="1"/>
        <v>-417793000</v>
      </c>
      <c r="N11" s="455">
        <f t="shared" si="0"/>
        <v>9.264102807511454E-2</v>
      </c>
      <c r="O11" s="455">
        <f t="shared" ref="O11:O28" ca="1" si="2">K11/$K$28</f>
        <v>0.18466160067820606</v>
      </c>
    </row>
    <row r="12" spans="2:16374" ht="19.5" customHeight="1" x14ac:dyDescent="0.3">
      <c r="B12" s="456">
        <v>2</v>
      </c>
      <c r="C12" s="466" t="s">
        <v>507</v>
      </c>
      <c r="D12" s="354" t="s">
        <v>508</v>
      </c>
      <c r="E12" s="349" cm="1">
        <f t="array" ref="E12">SUM(_xlfn._xlws.FILTER('Usulan Revisi Subkoord'!$G$8:$G$619,'Usulan Revisi Subkoord'!$AC$8:$AC$619=D12,0))</f>
        <v>10084852000</v>
      </c>
      <c r="F12" s="349" cm="1">
        <f t="array" aca="1" ref="F12" ca="1">SUM(_xlfn._xlws.FILTER('Usulan Revisi Subkoord'!$M$8:$M$619,'Usulan Revisi Subkoord'!$AC$8:$AC$619=D12,0))</f>
        <v>9602001000</v>
      </c>
      <c r="G12" s="350">
        <f ca="1">E12-F12</f>
        <v>482851000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Subkoord'!$G$9:$G$619,(IFERROR(SEARCH(Draft!$L$6,'Usulan Revisi Subkoord'!$B$9:$B$619,1),"")&lt;&gt;"")*('Usulan Revisi Subkoord'!$AC$9:$AC$619=Draft!$D12),0))</f>
        <v>1983463000</v>
      </c>
      <c r="K12" s="351" cm="1">
        <f t="array" aca="1" ref="K12" ca="1">SUM(_xlfn._xlws.FILTER('Usulan Revisi Subkoord'!$M$9:$M$619,(IFERROR(SEARCH(Draft!$L$6,'Usulan Revisi Subkoord'!$H$9:$H$619,1),"")&lt;&gt;"")*('Usulan Revisi Subkoord'!$AC$9:$AC$619=Draft!$D12),0))</f>
        <v>1631862000</v>
      </c>
      <c r="L12" s="353">
        <f t="shared" ref="L12:L15" ca="1" si="3">J12-K12</f>
        <v>351601000</v>
      </c>
      <c r="N12" s="455">
        <f t="shared" si="0"/>
        <v>0.43686562722938327</v>
      </c>
      <c r="O12" s="455">
        <f t="shared" ca="1" si="2"/>
        <v>0.35942410631395488</v>
      </c>
      <c r="Q12" s="11"/>
    </row>
    <row r="13" spans="2:16374" ht="30" x14ac:dyDescent="0.3">
      <c r="B13" s="457"/>
      <c r="C13" s="467"/>
      <c r="D13" s="355" t="s">
        <v>1046</v>
      </c>
      <c r="E13" s="326">
        <f>SUM('Usulan Revisi Subkoord'!G119,'Usulan Revisi Subkoord'!G360,'Usulan Revisi Subkoord'!G371,'Usulan Revisi Subkoord'!G384,'Usulan Revisi Subkoord'!G397,'Usulan Revisi Subkoord'!G405,'Usulan Revisi Subkoord'!G413)</f>
        <v>1584852000</v>
      </c>
      <c r="F13" s="326">
        <f ca="1">SUM('Usulan Revisi Subkoord'!M119,'Usulan Revisi Subkoord'!M360,'Usulan Revisi Subkoord'!M371,'Usulan Revisi Subkoord'!M384,'Usulan Revisi Subkoord'!M397,'Usulan Revisi Subkoord'!M405,'Usulan Revisi Subkoord'!M413)</f>
        <v>1102001000</v>
      </c>
      <c r="G13" s="327">
        <f ca="1">E13-F13</f>
        <v>482851000</v>
      </c>
      <c r="H13" s="324"/>
      <c r="I13" s="328"/>
      <c r="J13" s="324" cm="1">
        <f t="array" ref="J13">SUM(_xlfn._xlws.FILTER('Usulan Revisi Subkoord'!$G$9:$G$619,(IFERROR(SEARCH(Draft!$L$6,'Usulan Revisi Subkoord'!$B$9:$B$619,1),"")&lt;&gt;"")*('Usulan Revisi Subkoord'!$AB$9:$AB$619=Draft!$D13),0))</f>
        <v>1197452000</v>
      </c>
      <c r="K13" s="324" cm="1">
        <f t="array" aca="1" ref="K13" ca="1">SUM(_xlfn._xlws.FILTER('Usulan Revisi Subkoord'!$M$9:$M$619,(IFERROR(SEARCH(Draft!$L$6,'Usulan Revisi Subkoord'!$H$9:$H$619,1),"")&lt;&gt;"")*('Usulan Revisi Subkoord'!$AB$9:$AB$619=Draft!$D13),0))</f>
        <v>845851000</v>
      </c>
      <c r="L13" s="324">
        <f t="shared" ca="1" si="3"/>
        <v>351601000</v>
      </c>
      <c r="N13" s="455">
        <f t="shared" si="0"/>
        <v>0.26374357326407372</v>
      </c>
      <c r="O13" s="455">
        <f t="shared" ca="1" si="2"/>
        <v>0.18630205234864533</v>
      </c>
      <c r="Q13" s="11"/>
    </row>
    <row r="14" spans="2:16374" ht="19.5" customHeight="1" x14ac:dyDescent="0.3">
      <c r="B14" s="457"/>
      <c r="C14" s="467"/>
      <c r="D14" s="356" t="s">
        <v>433</v>
      </c>
      <c r="E14" s="326">
        <f>'Usulan Revisi Subkoord'!G560</f>
        <v>8500000000</v>
      </c>
      <c r="F14" s="326">
        <f ca="1">'Usulan Revisi Subkoord'!M560</f>
        <v>8500000000</v>
      </c>
      <c r="G14" s="324">
        <f ca="1">E14-F14</f>
        <v>0</v>
      </c>
      <c r="H14" s="324"/>
      <c r="I14" s="328"/>
      <c r="J14" s="324" cm="1">
        <f t="array" ref="J14">SUM(_xlfn._xlws.FILTER('Usulan Revisi Subkoord'!$G$9:$G$619,(IFERROR(SEARCH(Draft!$L$6,'Usulan Revisi Subkoord'!$B$9:$B$619,1),"")&lt;&gt;"")*('Usulan Revisi Subkoord'!$AB$9:$AB$619=Draft!$D14),0))</f>
        <v>786011000</v>
      </c>
      <c r="K14" s="324" cm="1">
        <f t="array" aca="1" ref="K14" ca="1">SUM(_xlfn._xlws.FILTER('Usulan Revisi Subkoord'!$M$9:$M$619,(IFERROR(SEARCH(Draft!$L$6,'Usulan Revisi Subkoord'!$H$9:$H$619,1),"")&lt;&gt;"")*('Usulan Revisi Subkoord'!$AB$9:$AB$619=Draft!$D14),0))</f>
        <v>786011000</v>
      </c>
      <c r="L14" s="324">
        <f t="shared" ca="1" si="3"/>
        <v>0</v>
      </c>
      <c r="N14" s="455">
        <f t="shared" si="0"/>
        <v>0.17312205396530955</v>
      </c>
      <c r="O14" s="455">
        <f t="shared" ca="1" si="2"/>
        <v>0.17312205396530955</v>
      </c>
      <c r="Q14" s="11"/>
    </row>
    <row r="15" spans="2:16374" ht="19.5" customHeight="1" x14ac:dyDescent="0.3">
      <c r="B15" s="457"/>
      <c r="C15" s="467"/>
      <c r="D15" s="354" t="s">
        <v>509</v>
      </c>
      <c r="E15" s="349" cm="1">
        <f t="array" ref="E15">SUM(_xlfn._xlws.FILTER('Usulan Revisi Subkoord'!$G$8:$G$619,'Usulan Revisi Subkoord'!$AC$8:$AC$619=D15,0))</f>
        <v>823732000</v>
      </c>
      <c r="F15" s="349" cm="1">
        <f t="array" aca="1" ref="F15" ca="1">SUM(_xlfn._xlws.FILTER('Usulan Revisi Subkoord'!$M$8:$M$619,'Usulan Revisi Subkoord'!$AC$8:$AC$619=D15,0))</f>
        <v>572789000</v>
      </c>
      <c r="G15" s="350">
        <f ca="1"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Subkoord'!$G$9:$G$619,(IFERROR(SEARCH(Draft!$L$6,'Usulan Revisi Subkoord'!$B$9:$B$619,1),"")&lt;&gt;"")*('Usulan Revisi Subkoord'!$AC$9:$AC$619=Draft!$D15),0))</f>
        <v>610232000</v>
      </c>
      <c r="K15" s="351" cm="1">
        <f t="array" aca="1" ref="K15" ca="1">SUM(_xlfn._xlws.FILTER('Usulan Revisi Subkoord'!$M$9:$M$619,(IFERROR(SEARCH(Draft!$L$6,'Usulan Revisi Subkoord'!$H$9:$H$619,1),"")&lt;&gt;"")*('Usulan Revisi Subkoord'!$AC$9:$AC$619=Draft!$D15),0))</f>
        <v>422689000</v>
      </c>
      <c r="L15" s="353">
        <f t="shared" ca="1" si="3"/>
        <v>187543000</v>
      </c>
      <c r="N15" s="455">
        <f t="shared" si="0"/>
        <v>0.13440602896824444</v>
      </c>
      <c r="O15" s="455">
        <f t="shared" ca="1" si="2"/>
        <v>9.3098936107182631E-2</v>
      </c>
      <c r="Q15" s="11"/>
      <c r="S15" s="265"/>
    </row>
    <row r="16" spans="2:16374" ht="19.5" customHeight="1" x14ac:dyDescent="0.25">
      <c r="B16" s="458"/>
      <c r="C16" s="468"/>
      <c r="D16" s="330" t="s">
        <v>519</v>
      </c>
      <c r="E16" s="331">
        <f>SUM(E12,E15)</f>
        <v>10908584000</v>
      </c>
      <c r="F16" s="331">
        <f t="shared" ref="F16:G16" ca="1" si="4">SUM(F12,F15)</f>
        <v>10174790000</v>
      </c>
      <c r="G16" s="331">
        <f t="shared" ca="1" si="4"/>
        <v>733794000</v>
      </c>
      <c r="H16" s="332">
        <f ca="1">SUM(H12:H15)</f>
        <v>10616943000</v>
      </c>
      <c r="I16" s="332">
        <f ca="1">SUM(I12:I15)</f>
        <v>291641000</v>
      </c>
      <c r="J16" s="333">
        <f t="shared" ref="J16" si="5">SUM(J12,J15)</f>
        <v>2593695000</v>
      </c>
      <c r="K16" s="333">
        <f t="shared" ref="K16" ca="1" si="6">SUM(K12,K15)</f>
        <v>2054551000</v>
      </c>
      <c r="L16" s="338">
        <f t="shared" ref="L16" ca="1" si="7">SUM(L12,L15)</f>
        <v>539144000</v>
      </c>
      <c r="N16" s="455">
        <f t="shared" si="0"/>
        <v>0.57127165619762776</v>
      </c>
      <c r="O16" s="455">
        <f t="shared" ca="1" si="2"/>
        <v>0.4525230424211375</v>
      </c>
      <c r="Q16" s="266"/>
      <c r="R16" s="266"/>
      <c r="S16" s="268"/>
    </row>
    <row r="17" spans="2:15" ht="19.5" customHeight="1" x14ac:dyDescent="0.25">
      <c r="B17" s="456">
        <v>3</v>
      </c>
      <c r="C17" s="466" t="s">
        <v>502</v>
      </c>
      <c r="D17" s="357" t="s">
        <v>503</v>
      </c>
      <c r="E17" s="326" cm="1">
        <f t="array" ref="E17">SUM(_xlfn._xlws.FILTER('Usulan Revisi Subkoord'!$G$8:$G$619,'Usulan Revisi Subkoord'!$AC$8:$AC$619=D17,0))</f>
        <v>525378000</v>
      </c>
      <c r="F17" s="326" cm="1">
        <f t="array" aca="1" ref="F17" ca="1">SUM(_xlfn._xlws.FILTER('Usulan Revisi Subkoord'!$M$8:$M$619,'Usulan Revisi Subkoord'!$AC$8:$AC$619=D17,0))</f>
        <v>514778000</v>
      </c>
      <c r="G17" s="324">
        <f ca="1">E17-F17</f>
        <v>10600000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Subkoord'!$G$9:$G$619,(IFERROR(SEARCH(Draft!$L$6,'Usulan Revisi Subkoord'!$B$9:$B$619,1),"")&lt;&gt;"")*('Usulan Revisi Subkoord'!$AC$9:$AC$619=Draft!$D17),0))</f>
        <v>364353000</v>
      </c>
      <c r="K17" s="324" cm="1">
        <f t="array" aca="1" ref="K17" ca="1">SUM(_xlfn._xlws.FILTER('Usulan Revisi Subkoord'!$M$9:$M$619,(IFERROR(SEARCH(Draft!$L$6,'Usulan Revisi Subkoord'!$H$9:$H$619,1),"")&lt;&gt;"")*('Usulan Revisi Subkoord'!$AC$9:$AC$619=Draft!$D17),0))</f>
        <v>364353000</v>
      </c>
      <c r="L17" s="324">
        <f t="shared" ref="L17:L18" ca="1" si="8">J17-K17</f>
        <v>0</v>
      </c>
      <c r="N17" s="455">
        <f t="shared" si="0"/>
        <v>8.0250199715299703E-2</v>
      </c>
      <c r="O17" s="455">
        <f t="shared" ca="1" si="2"/>
        <v>8.0250199715299703E-2</v>
      </c>
    </row>
    <row r="18" spans="2:15" ht="19.5" customHeight="1" x14ac:dyDescent="0.25">
      <c r="B18" s="457"/>
      <c r="C18" s="467"/>
      <c r="D18" s="357" t="s">
        <v>504</v>
      </c>
      <c r="E18" s="326" cm="1">
        <f t="array" ref="E18">SUM(_xlfn._xlws.FILTER('Usulan Revisi Subkoord'!$G$8:$G$619,'Usulan Revisi Subkoord'!$AC$8:$AC$619=D18,0))</f>
        <v>219670000</v>
      </c>
      <c r="F18" s="326" cm="1">
        <f t="array" aca="1" ref="F18" ca="1">SUM(_xlfn._xlws.FILTER('Usulan Revisi Subkoord'!$M$8:$M$619,'Usulan Revisi Subkoord'!$AC$8:$AC$619=D18,0))</f>
        <v>247670000</v>
      </c>
      <c r="G18" s="327">
        <f ca="1">E18-F18</f>
        <v>-28000000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Subkoord'!$G$9:$G$619,(IFERROR(SEARCH(Draft!$L$6,'Usulan Revisi Subkoord'!$B$9:$B$619,1),"")&lt;&gt;"")*('Usulan Revisi Subkoord'!$AC$9:$AC$619=Draft!$D18),0))</f>
        <v>135170000</v>
      </c>
      <c r="K18" s="324" cm="1">
        <f t="array" aca="1" ref="K18" ca="1">SUM(_xlfn._xlws.FILTER('Usulan Revisi Subkoord'!$M$9:$M$619,(IFERROR(SEARCH(Draft!$L$6,'Usulan Revisi Subkoord'!$H$9:$H$619,1),"")&lt;&gt;"")*('Usulan Revisi Subkoord'!$AC$9:$AC$619=Draft!$D18),0))</f>
        <v>135170000</v>
      </c>
      <c r="L18" s="324">
        <f t="shared" ca="1" si="8"/>
        <v>0</v>
      </c>
      <c r="N18" s="455">
        <f t="shared" si="0"/>
        <v>2.9771730973855191E-2</v>
      </c>
      <c r="O18" s="455">
        <f t="shared" ca="1" si="2"/>
        <v>2.9771730973855191E-2</v>
      </c>
    </row>
    <row r="19" spans="2:15" ht="19.5" customHeight="1" x14ac:dyDescent="0.25">
      <c r="B19" s="458"/>
      <c r="C19" s="468"/>
      <c r="D19" s="334" t="s">
        <v>520</v>
      </c>
      <c r="E19" s="331">
        <f>SUM(E17:E18)</f>
        <v>745048000</v>
      </c>
      <c r="F19" s="331">
        <f ca="1">SUM(F17:F18)</f>
        <v>762448000</v>
      </c>
      <c r="G19" s="336">
        <f ca="1">SUM(G17:G18)</f>
        <v>-17400000</v>
      </c>
      <c r="H19" s="332">
        <f ca="1">SUM(H17:H18)</f>
        <v>801298000</v>
      </c>
      <c r="I19" s="332">
        <f ca="1">SUM(I17:I18)</f>
        <v>-56250000</v>
      </c>
      <c r="J19" s="333">
        <f t="shared" ref="J19:L19" si="9">SUM(J17:J18)</f>
        <v>499523000</v>
      </c>
      <c r="K19" s="333">
        <f t="shared" ca="1" si="9"/>
        <v>499523000</v>
      </c>
      <c r="L19" s="333">
        <f t="shared" ca="1" si="9"/>
        <v>0</v>
      </c>
      <c r="N19" s="455">
        <f t="shared" si="0"/>
        <v>0.11002193068915489</v>
      </c>
      <c r="O19" s="455">
        <f t="shared" ca="1" si="2"/>
        <v>0.11002193068915489</v>
      </c>
    </row>
    <row r="20" spans="2:15" ht="19.5" customHeight="1" x14ac:dyDescent="0.25">
      <c r="B20" s="456">
        <v>4</v>
      </c>
      <c r="C20" s="459" t="s">
        <v>505</v>
      </c>
      <c r="D20" s="348" t="s">
        <v>506</v>
      </c>
      <c r="E20" s="349" cm="1">
        <f t="array" ref="E20">SUM(_xlfn._xlws.FILTER('Usulan Revisi Subkoord'!$G$8:$G$619,'Usulan Revisi Subkoord'!$AC$8:$AC$619=D20,0))</f>
        <v>3525843000</v>
      </c>
      <c r="F20" s="349" cm="1">
        <f t="array" aca="1" ref="F20" ca="1">SUM(_xlfn._xlws.FILTER('Usulan Revisi Subkoord'!$M$8:$M$619,'Usulan Revisi Subkoord'!$AC$8:$AC$619=D20,0))</f>
        <v>3680943000</v>
      </c>
      <c r="G20" s="350">
        <f ca="1">E20-F20</f>
        <v>-155100000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Subkoord'!$G$9:$G$619,(IFERROR(SEARCH(Draft!$L$6,'Usulan Revisi Subkoord'!$B$9:$B$619,1),"")&lt;&gt;"")*('Usulan Revisi Subkoord'!$AC$9:$AC$619=Draft!$D20),0))</f>
        <v>723135000</v>
      </c>
      <c r="K20" s="351" cm="1">
        <f t="array" aca="1" ref="K20" ca="1">SUM(_xlfn._xlws.FILTER('Usulan Revisi Subkoord'!$M$9:$M$619,(IFERROR(SEARCH(Draft!$L$6,'Usulan Revisi Subkoord'!$H$9:$H$619,1),"")&lt;&gt;"")*('Usulan Revisi Subkoord'!$AC$9:$AC$619=Draft!$D20),0))</f>
        <v>807235000</v>
      </c>
      <c r="L20" s="353">
        <f t="shared" ref="L20:L24" ca="1" si="10">J20-K20</f>
        <v>-84100000</v>
      </c>
      <c r="N20" s="455">
        <f t="shared" si="0"/>
        <v>0.15927336448752513</v>
      </c>
      <c r="O20" s="455">
        <f t="shared" ca="1" si="2"/>
        <v>0.17779672451490711</v>
      </c>
    </row>
    <row r="21" spans="2:15" ht="19.5" customHeight="1" x14ac:dyDescent="0.25">
      <c r="B21" s="457"/>
      <c r="C21" s="460"/>
      <c r="D21" s="356" t="s">
        <v>131</v>
      </c>
      <c r="E21" s="326">
        <f>E20-SUM(E22:E23)</f>
        <v>870185000</v>
      </c>
      <c r="F21" s="326">
        <f ca="1">F20-SUM(F22:F23)</f>
        <v>1025285000</v>
      </c>
      <c r="G21" s="341">
        <f t="shared" ref="G21:G23" ca="1" si="11">E21-F21</f>
        <v>-155100000</v>
      </c>
      <c r="H21" s="324"/>
      <c r="I21" s="328"/>
      <c r="J21" s="342" cm="1">
        <f t="array" ref="J21">SUM(_xlfn._xlws.FILTER('Usulan Revisi Subkoord'!$G$9:$G$619,(IFERROR(SEARCH(Draft!$L$6,'Usulan Revisi Subkoord'!$B$9:$B$619,1),"")&lt;&gt;"")*('Usulan Revisi Subkoord'!$AB$9:$AB$619=Draft!$D21),0))</f>
        <v>723135000</v>
      </c>
      <c r="K21" s="342" cm="1">
        <f t="array" aca="1" ref="K21" ca="1">SUM(_xlfn._xlws.FILTER('Usulan Revisi Subkoord'!$M$9:$M$619,(IFERROR(SEARCH(Draft!$L$6,'Usulan Revisi Subkoord'!$H$9:$H$619,1),"")&lt;&gt;"")*('Usulan Revisi Subkoord'!$AB$9:$AB$619=Draft!$D21),0))</f>
        <v>807235000</v>
      </c>
      <c r="L21" s="343">
        <f t="shared" ca="1" si="10"/>
        <v>-84100000</v>
      </c>
      <c r="N21" s="455">
        <f t="shared" si="0"/>
        <v>0.15927336448752513</v>
      </c>
      <c r="O21" s="455">
        <f t="shared" ca="1" si="2"/>
        <v>0.17779672451490711</v>
      </c>
    </row>
    <row r="22" spans="2:15" ht="19.5" customHeight="1" x14ac:dyDescent="0.25">
      <c r="B22" s="457"/>
      <c r="C22" s="460"/>
      <c r="D22" s="339" t="s">
        <v>236</v>
      </c>
      <c r="E22" s="326">
        <f>'Usulan Revisi Subkoord'!G293</f>
        <v>2195658000</v>
      </c>
      <c r="F22" s="326">
        <f ca="1">'Usulan Revisi Subkoord'!M293</f>
        <v>2195658000</v>
      </c>
      <c r="G22" s="324">
        <f t="shared" ca="1" si="11"/>
        <v>0</v>
      </c>
      <c r="H22" s="324"/>
      <c r="I22" s="328"/>
      <c r="J22" s="324" cm="1">
        <f t="array" ref="J22">SUM(_xlfn._xlws.FILTER('Usulan Revisi Subkoord'!$G$9:$G$619,(IFERROR(SEARCH(Draft!$L$6,'Usulan Revisi Subkoord'!$B$9:$B$619,1),"")&lt;&gt;"")*('Usulan Revisi Subkoord'!$AB$9:$AB$619=Draft!$D22),0))</f>
        <v>0</v>
      </c>
      <c r="K22" s="324" cm="1">
        <f t="array" ref="K22">SUM(_xlfn._xlws.FILTER('Usulan Revisi Subkoord'!$M$9:$M$619,(IFERROR(SEARCH(Draft!$L$6,'Usulan Revisi Subkoord'!$H$9:$H$619,1),"")&lt;&gt;"")*('Usulan Revisi Subkoord'!$AB$9:$AB$619=Draft!$D22),0))</f>
        <v>0</v>
      </c>
      <c r="L22" s="324">
        <f t="shared" si="10"/>
        <v>0</v>
      </c>
      <c r="N22" s="455">
        <f t="shared" si="0"/>
        <v>0</v>
      </c>
      <c r="O22" s="455">
        <f t="shared" ca="1" si="2"/>
        <v>0</v>
      </c>
    </row>
    <row r="23" spans="2:15" ht="19.5" customHeight="1" x14ac:dyDescent="0.25">
      <c r="B23" s="457"/>
      <c r="C23" s="460"/>
      <c r="D23" s="339" t="s">
        <v>1043</v>
      </c>
      <c r="E23" s="326">
        <f>'Usulan Revisi Subkoord'!G113+'Usulan Revisi Subkoord'!G354</f>
        <v>460000000</v>
      </c>
      <c r="F23" s="326">
        <f ca="1">'Usulan Revisi Subkoord'!M113+'Usulan Revisi Subkoord'!M354</f>
        <v>460000000</v>
      </c>
      <c r="G23" s="324">
        <f t="shared" ca="1" si="11"/>
        <v>0</v>
      </c>
      <c r="H23" s="324"/>
      <c r="I23" s="328"/>
      <c r="J23" s="324" cm="1">
        <f t="array" ref="J23">SUM(_xlfn._xlws.FILTER('Usulan Revisi Subkoord'!$G$9:$G$619,(IFERROR(SEARCH(Draft!$L$6,'Usulan Revisi Subkoord'!$B$9:$B$619,1),"")&lt;&gt;"")*('Usulan Revisi Subkoord'!$AB$9:$AB$619=Draft!$D23),0))</f>
        <v>0</v>
      </c>
      <c r="K23" s="324" cm="1">
        <f t="array" ref="K23">SUM(_xlfn._xlws.FILTER('Usulan Revisi Subkoord'!$M$9:$M$619,(IFERROR(SEARCH(Draft!$L$6,'Usulan Revisi Subkoord'!$H$9:$H$619,1),"")&lt;&gt;"")*('Usulan Revisi Subkoord'!$AB$9:$AB$619=Draft!$D23),0))</f>
        <v>0</v>
      </c>
      <c r="L23" s="324">
        <f t="shared" si="10"/>
        <v>0</v>
      </c>
      <c r="N23" s="455">
        <f t="shared" si="0"/>
        <v>0</v>
      </c>
      <c r="O23" s="455">
        <f t="shared" ca="1" si="2"/>
        <v>0</v>
      </c>
    </row>
    <row r="24" spans="2:15" ht="19.5" customHeight="1" x14ac:dyDescent="0.25">
      <c r="B24" s="457"/>
      <c r="C24" s="460"/>
      <c r="D24" s="348" t="s">
        <v>510</v>
      </c>
      <c r="E24" s="349" cm="1">
        <f t="array" ref="E24">SUM(_xlfn._xlws.FILTER('Usulan Revisi Subkoord'!$G$8:$G$619,'Usulan Revisi Subkoord'!$AC$8:$AC$619=D24,0))</f>
        <v>7486020000</v>
      </c>
      <c r="F24" s="349" cm="1">
        <f t="array" aca="1" ref="F24" ca="1">SUM(_xlfn._xlws.FILTER('Usulan Revisi Subkoord'!$M$8:$M$619,'Usulan Revisi Subkoord'!$AC$8:$AC$619=D24,0))</f>
        <v>7528471000</v>
      </c>
      <c r="G24" s="350">
        <f ca="1">E24-F24</f>
        <v>-42451000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Subkoord'!$G$9:$G$619,(IFERROR(SEARCH(Draft!$L$6,'Usulan Revisi Subkoord'!$B$9:$B$619,1),"")&lt;&gt;"")*('Usulan Revisi Subkoord'!$AC$9:$AC$619=Draft!$D24),0))</f>
        <v>303250000</v>
      </c>
      <c r="K24" s="351" cm="1">
        <f t="array" aca="1" ref="K24" ca="1">SUM(_xlfn._xlws.FILTER('Usulan Revisi Subkoord'!$M$9:$M$619,(IFERROR(SEARCH(Draft!$L$6,'Usulan Revisi Subkoord'!$H$9:$H$619,1),"")&lt;&gt;"")*('Usulan Revisi Subkoord'!$AC$9:$AC$619=Draft!$D24),0))</f>
        <v>340501000</v>
      </c>
      <c r="L24" s="353">
        <f t="shared" ca="1" si="10"/>
        <v>-37251000</v>
      </c>
      <c r="N24" s="455">
        <f t="shared" si="0"/>
        <v>6.6792020550577688E-2</v>
      </c>
      <c r="O24" s="455">
        <f t="shared" ca="1" si="2"/>
        <v>7.4996701696594406E-2</v>
      </c>
    </row>
    <row r="25" spans="2:15" ht="19.5" customHeight="1" x14ac:dyDescent="0.25">
      <c r="B25" s="457"/>
      <c r="C25" s="460"/>
      <c r="D25" s="339" t="s">
        <v>393</v>
      </c>
      <c r="E25" s="326">
        <f>SUM('Usulan Revisi Subkoord'!G479,'Usulan Revisi Subkoord'!G489,'Usulan Revisi Subkoord'!G499,'Usulan Revisi Subkoord'!G510,'Usulan Revisi Subkoord'!G520,'Usulan Revisi Subkoord'!G530,'Usulan Revisi Subkoord'!G550)</f>
        <v>450000000</v>
      </c>
      <c r="F25" s="326">
        <f ca="1">SUM('Usulan Revisi Subkoord'!M479,'Usulan Revisi Subkoord'!M489,'Usulan Revisi Subkoord'!M499,'Usulan Revisi Subkoord'!M510,'Usulan Revisi Subkoord'!M520,'Usulan Revisi Subkoord'!M530,'Usulan Revisi Subkoord'!M550)</f>
        <v>492451000</v>
      </c>
      <c r="G25" s="341">
        <f t="shared" ref="G25:G26" ca="1" si="12">E25-F25</f>
        <v>-42451000</v>
      </c>
      <c r="H25" s="324"/>
      <c r="I25" s="328"/>
      <c r="J25" s="324" cm="1">
        <f t="array" ref="J25">SUM(_xlfn._xlws.FILTER('Usulan Revisi Subkoord'!$G$9:$G$619,(IFERROR(SEARCH(Draft!$L$6,'Usulan Revisi Subkoord'!$B$9:$B$619,1),"")&lt;&gt;"")*('Usulan Revisi Subkoord'!$AB$9:$AB$619=Draft!$D25),0))</f>
        <v>303250000</v>
      </c>
      <c r="K25" s="324" cm="1">
        <f t="array" aca="1" ref="K25" ca="1">SUM(_xlfn._xlws.FILTER('Usulan Revisi Subkoord'!$M$9:$M$619,(IFERROR(SEARCH(Draft!$L$6,'Usulan Revisi Subkoord'!$H$9:$H$619,1),"")&lt;&gt;"")*('Usulan Revisi Subkoord'!$AB$9:$AB$619=Draft!$D25),0))</f>
        <v>340501000</v>
      </c>
      <c r="L25" s="343">
        <f t="shared" ref="L25:L26" ca="1" si="13">J25-K25</f>
        <v>-37251000</v>
      </c>
      <c r="N25" s="455">
        <f t="shared" si="0"/>
        <v>6.6792020550577688E-2</v>
      </c>
      <c r="O25" s="455">
        <f t="shared" ca="1" si="2"/>
        <v>7.4996701696594406E-2</v>
      </c>
    </row>
    <row r="26" spans="2:15" ht="19.5" customHeight="1" x14ac:dyDescent="0.25">
      <c r="B26" s="457"/>
      <c r="C26" s="460"/>
      <c r="D26" s="339" t="s">
        <v>1044</v>
      </c>
      <c r="E26" s="326">
        <f>'Usulan Revisi Subkoord'!G267</f>
        <v>7036020000</v>
      </c>
      <c r="F26" s="326">
        <f ca="1">'Usulan Revisi Subkoord'!M267</f>
        <v>7036020000</v>
      </c>
      <c r="G26" s="342">
        <f t="shared" ca="1" si="12"/>
        <v>0</v>
      </c>
      <c r="H26" s="324"/>
      <c r="I26" s="328"/>
      <c r="J26" s="324" cm="1">
        <f t="array" ref="J26">SUM(_xlfn._xlws.FILTER('Usulan Revisi Subkoord'!$G$9:$G$619,(IFERROR(SEARCH(Draft!$L$6,'Usulan Revisi Subkoord'!$B$9:$B$619,1),"")&lt;&gt;"")*('Usulan Revisi Subkoord'!$AB$9:$AB$619=Draft!$D26),0))</f>
        <v>0</v>
      </c>
      <c r="K26" s="324" cm="1">
        <f t="array" ref="K26">SUM(_xlfn._xlws.FILTER('Usulan Revisi Subkoord'!$M$9:$M$619,(IFERROR(SEARCH(Draft!$L$6,'Usulan Revisi Subkoord'!$H$9:$H$619,1),"")&lt;&gt;"")*('Usulan Revisi Subkoord'!$AB$9:$AB$619=Draft!$D26),0))</f>
        <v>0</v>
      </c>
      <c r="L26" s="324">
        <f t="shared" si="13"/>
        <v>0</v>
      </c>
      <c r="N26" s="455">
        <f t="shared" si="0"/>
        <v>0</v>
      </c>
      <c r="O26" s="455">
        <f t="shared" ca="1" si="2"/>
        <v>0</v>
      </c>
    </row>
    <row r="27" spans="2:15" ht="19.5" customHeight="1" x14ac:dyDescent="0.25">
      <c r="B27" s="458"/>
      <c r="C27" s="461"/>
      <c r="D27" s="335" t="s">
        <v>521</v>
      </c>
      <c r="E27" s="331">
        <f>SUM(E20,E24)</f>
        <v>11011863000</v>
      </c>
      <c r="F27" s="331">
        <f ca="1">SUM(F20,F24)</f>
        <v>11209414000</v>
      </c>
      <c r="G27" s="336">
        <f ca="1">SUM(G20,G24)</f>
        <v>-197551000</v>
      </c>
      <c r="H27" s="332">
        <f ca="1">SUM(H20:H24)</f>
        <v>11410284000</v>
      </c>
      <c r="I27" s="332">
        <f ca="1">SUM(I20:I24)</f>
        <v>-398421000</v>
      </c>
      <c r="J27" s="333">
        <f t="shared" ref="J27:L27" si="14">SUM(J20,J24)</f>
        <v>1026385000</v>
      </c>
      <c r="K27" s="333">
        <f t="shared" ca="1" si="14"/>
        <v>1147736000</v>
      </c>
      <c r="L27" s="338">
        <f t="shared" ca="1" si="14"/>
        <v>-121351000</v>
      </c>
      <c r="N27" s="455">
        <f t="shared" si="0"/>
        <v>0.22606538503810283</v>
      </c>
      <c r="O27" s="455">
        <f t="shared" ca="1" si="2"/>
        <v>0.25279342621150153</v>
      </c>
    </row>
    <row r="28" spans="2:15" ht="24" customHeight="1" x14ac:dyDescent="0.25">
      <c r="B28" s="462" t="s">
        <v>522</v>
      </c>
      <c r="C28" s="463"/>
      <c r="D28" s="463"/>
      <c r="E28" s="142">
        <f t="shared" ref="E28:L28" si="15">SUM(E11,E16,E19,E27)</f>
        <v>23288180000</v>
      </c>
      <c r="F28" s="142">
        <f t="shared" ca="1" si="15"/>
        <v>23288180000</v>
      </c>
      <c r="G28" s="142">
        <f t="shared" ca="1" si="15"/>
        <v>0</v>
      </c>
      <c r="H28" s="142">
        <f t="shared" ca="1" si="15"/>
        <v>23831265000</v>
      </c>
      <c r="I28" s="142">
        <f t="shared" ca="1" si="15"/>
        <v>-543085000</v>
      </c>
      <c r="J28" s="312">
        <f t="shared" si="15"/>
        <v>4540213000</v>
      </c>
      <c r="K28" s="312">
        <f t="shared" ca="1" si="15"/>
        <v>4540213000</v>
      </c>
      <c r="L28" s="312">
        <f t="shared" ca="1" si="15"/>
        <v>0</v>
      </c>
      <c r="N28" s="455">
        <f t="shared" si="0"/>
        <v>1</v>
      </c>
      <c r="O28" s="455">
        <f t="shared" ca="1" si="2"/>
        <v>1</v>
      </c>
    </row>
    <row r="29" spans="2:15" x14ac:dyDescent="0.25">
      <c r="B29" s="452" t="s">
        <v>1056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  <mergeCell ref="B20:B27"/>
    <mergeCell ref="C20:C27"/>
    <mergeCell ref="B28:D28"/>
    <mergeCell ref="J6:K6"/>
    <mergeCell ref="B3:L3"/>
    <mergeCell ref="B17:B19"/>
    <mergeCell ref="C17:C19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469" t="s">
        <v>1009</v>
      </c>
      <c r="C2" s="469"/>
      <c r="D2" s="469"/>
      <c r="E2" s="469"/>
      <c r="F2" s="469"/>
      <c r="G2" s="469"/>
      <c r="H2" s="469"/>
      <c r="I2" s="46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465" t="s">
        <v>511</v>
      </c>
      <c r="C3" s="465"/>
      <c r="D3" s="465"/>
      <c r="E3" s="465"/>
      <c r="F3" s="465"/>
      <c r="G3" s="465"/>
      <c r="H3" s="465"/>
      <c r="I3" s="46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472" t="s">
        <v>512</v>
      </c>
      <c r="C5" s="472"/>
      <c r="D5" s="10" t="s">
        <v>513</v>
      </c>
    </row>
    <row r="6" spans="2:16373" ht="19.8" customHeight="1" x14ac:dyDescent="0.3">
      <c r="B6" s="473" t="s">
        <v>514</v>
      </c>
      <c r="C6" s="475" t="s">
        <v>515</v>
      </c>
      <c r="D6" s="475" t="s">
        <v>516</v>
      </c>
      <c r="E6" s="477" t="s">
        <v>948</v>
      </c>
      <c r="F6" s="478"/>
      <c r="G6" s="479" t="s">
        <v>953</v>
      </c>
      <c r="H6" s="481" t="s">
        <v>1001</v>
      </c>
      <c r="I6" s="481"/>
      <c r="J6" s="11"/>
    </row>
    <row r="7" spans="2:16373" ht="39.6" x14ac:dyDescent="0.3">
      <c r="B7" s="474"/>
      <c r="C7" s="476"/>
      <c r="D7" s="476"/>
      <c r="E7" s="27" t="s">
        <v>949</v>
      </c>
      <c r="F7" s="27" t="s">
        <v>1003</v>
      </c>
      <c r="G7" s="480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470" t="s">
        <v>517</v>
      </c>
      <c r="D8" s="471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456">
        <v>1</v>
      </c>
      <c r="C9" s="466" t="s">
        <v>499</v>
      </c>
      <c r="D9" s="14" t="s">
        <v>500</v>
      </c>
      <c r="E9" s="223" cm="1">
        <f t="array" ref="E9">SUM(_xlfn._xlws.FILTER('Usulan Revisi Subkoord'!$G$8:$G$619,'Usulan Revisi Subkoord'!$S$8:$S$619=D9,0))</f>
        <v>364329000</v>
      </c>
      <c r="F9" s="223" cm="1">
        <f t="array" aca="1" ref="F9" ca="1">SUM(_xlfn._xlws.FILTER('Usulan Revisi Subkoord'!$M$8:$M$619,'Usulan Revisi Subkoord'!$S$8:$S$619=D9,0))</f>
        <v>631863000</v>
      </c>
      <c r="G9" s="230">
        <f ca="1">E9-F9</f>
        <v>-267534000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457"/>
      <c r="C10" s="467"/>
      <c r="D10" s="217" t="s">
        <v>501</v>
      </c>
      <c r="E10" s="223" cm="1">
        <f t="array" ref="E10">SUM(_xlfn._xlws.FILTER('Usulan Revisi Subkoord'!$G$8:$G$619,'Usulan Revisi Subkoord'!$S$8:$S$619=D10,0))</f>
        <v>258356000</v>
      </c>
      <c r="F10" s="223" cm="1">
        <f t="array" aca="1" ref="F10" ca="1">SUM(_xlfn._xlws.FILTER('Usulan Revisi Subkoord'!$M$8:$M$619,'Usulan Revisi Subkoord'!$S$8:$S$619=D10,0))</f>
        <v>509665000</v>
      </c>
      <c r="G10" s="230">
        <f ca="1">E10-F10</f>
        <v>-251309000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458"/>
      <c r="C11" s="468"/>
      <c r="D11" s="218" t="s">
        <v>518</v>
      </c>
      <c r="E11" s="140">
        <f>SUM(E9:E10)</f>
        <v>622685000</v>
      </c>
      <c r="F11" s="140">
        <f ca="1">SUM(F9:F10)</f>
        <v>1141528000</v>
      </c>
      <c r="G11" s="318">
        <f ca="1">SUM(G9:G10)</f>
        <v>-518843000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456">
        <v>2</v>
      </c>
      <c r="C12" s="466" t="s">
        <v>507</v>
      </c>
      <c r="D12" s="219" t="s">
        <v>508</v>
      </c>
      <c r="E12" s="223" cm="1">
        <f t="array" ref="E12">SUM(_xlfn._xlws.FILTER('Usulan Revisi Subkoord'!$G$8:$G$619,'Usulan Revisi Subkoord'!$S$8:$S$619=D12,0))</f>
        <v>10084852000</v>
      </c>
      <c r="F12" s="223" cm="1">
        <f t="array" aca="1" ref="F12" ca="1">SUM(_xlfn._xlws.FILTER('Usulan Revisi Subkoord'!$M$8:$M$619,'Usulan Revisi Subkoord'!$S$8:$S$619=D12,0))</f>
        <v>9602001000</v>
      </c>
      <c r="G12" s="264">
        <f ca="1">E12-F12</f>
        <v>482851000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457"/>
      <c r="C13" s="467"/>
      <c r="D13" s="219" t="s">
        <v>509</v>
      </c>
      <c r="E13" s="223" cm="1">
        <f t="array" ref="E13">SUM(_xlfn._xlws.FILTER('Usulan Revisi Subkoord'!$G$8:$G$619,'Usulan Revisi Subkoord'!$S$8:$S$619=D13,0))</f>
        <v>823732000</v>
      </c>
      <c r="F13" s="223" cm="1">
        <f t="array" aca="1" ref="F13" ca="1">SUM(_xlfn._xlws.FILTER('Usulan Revisi Subkoord'!$M$8:$M$619,'Usulan Revisi Subkoord'!$S$8:$S$619=D13,0))</f>
        <v>572789000</v>
      </c>
      <c r="G13" s="264">
        <f ca="1"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458"/>
      <c r="C14" s="468"/>
      <c r="D14" s="218" t="s">
        <v>519</v>
      </c>
      <c r="E14" s="140">
        <f>SUM(E12:E13)</f>
        <v>10908584000</v>
      </c>
      <c r="F14" s="140">
        <f ca="1">SUM(F12:F13)</f>
        <v>10174790000</v>
      </c>
      <c r="G14" s="141">
        <f ca="1">SUM(G12:G13)</f>
        <v>733794000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Subkoord'!$G$9:$G$619,IFERROR(SEARCH("524",'Usulan Revisi Subkoord'!$B$9:$B$619,1),"")&lt;&gt;""),0)</f>
        <v>4540213000</v>
      </c>
      <c r="Q14" s="266" cm="1">
        <f t="array" aca="1" ref="Q14" ca="1">SUM(_xlfn._xlws.FILTER('Usulan Revisi Subkoord'!$M$9:$M$619,IFERROR(SEARCH("524",'Usulan Revisi Subkoord'!$H$9:$H$619,1),"")&lt;&gt;""),0)</f>
        <v>4540213000</v>
      </c>
      <c r="R14" s="268">
        <f ca="1">Q14-P14</f>
        <v>0</v>
      </c>
    </row>
    <row r="15" spans="2:16373" ht="19.5" customHeight="1" x14ac:dyDescent="0.25">
      <c r="B15" s="456">
        <v>3</v>
      </c>
      <c r="C15" s="466" t="s">
        <v>502</v>
      </c>
      <c r="D15" s="219" t="s">
        <v>503</v>
      </c>
      <c r="E15" s="223" cm="1">
        <f t="array" ref="E15">SUM(_xlfn._xlws.FILTER('Usulan Revisi Subkoord'!$G$8:$G$619,'Usulan Revisi Subkoord'!$S$8:$S$619=D15,0))</f>
        <v>525378000</v>
      </c>
      <c r="F15" s="223" cm="1">
        <f t="array" aca="1" ref="F15" ca="1">SUM(_xlfn._xlws.FILTER('Usulan Revisi Subkoord'!$M$8:$M$619,'Usulan Revisi Subkoord'!$S$8:$S$619=D15,0))</f>
        <v>514778000</v>
      </c>
      <c r="G15" s="264">
        <f ca="1">E15-F15</f>
        <v>10600000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457"/>
      <c r="C16" s="467"/>
      <c r="D16" s="219" t="s">
        <v>504</v>
      </c>
      <c r="E16" s="223" cm="1">
        <f t="array" ref="E16">SUM(_xlfn._xlws.FILTER('Usulan Revisi Subkoord'!$G$8:$G$619,'Usulan Revisi Subkoord'!$S$8:$S$619=D16,0))</f>
        <v>219670000</v>
      </c>
      <c r="F16" s="223" cm="1">
        <f t="array" aca="1" ref="F16" ca="1">SUM(_xlfn._xlws.FILTER('Usulan Revisi Subkoord'!$M$8:$M$619,'Usulan Revisi Subkoord'!$S$8:$S$619=D16,0))</f>
        <v>247670000</v>
      </c>
      <c r="G16" s="230">
        <f ca="1">E16-F16</f>
        <v>-28000000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458"/>
      <c r="C17" s="468"/>
      <c r="D17" s="220" t="s">
        <v>520</v>
      </c>
      <c r="E17" s="140">
        <f>SUM(E15:E16)</f>
        <v>745048000</v>
      </c>
      <c r="F17" s="140">
        <f ca="1">SUM(F15:F16)</f>
        <v>762448000</v>
      </c>
      <c r="G17" s="318">
        <f ca="1">SUM(G15:G16)</f>
        <v>-17400000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456">
        <v>4</v>
      </c>
      <c r="C18" s="459" t="s">
        <v>505</v>
      </c>
      <c r="D18" s="221" t="s">
        <v>506</v>
      </c>
      <c r="E18" s="223" cm="1">
        <f t="array" ref="E18">SUM(_xlfn._xlws.FILTER('Usulan Revisi Subkoord'!$G$8:$G$619,'Usulan Revisi Subkoord'!$S$8:$S$619=D18,0))</f>
        <v>3525843000</v>
      </c>
      <c r="F18" s="223" cm="1">
        <f t="array" aca="1" ref="F18" ca="1">SUM(_xlfn._xlws.FILTER('Usulan Revisi Subkoord'!$M$8:$M$619,'Usulan Revisi Subkoord'!$S$8:$S$619=D18,0))</f>
        <v>3680943000</v>
      </c>
      <c r="G18" s="230">
        <f ca="1">E18-F18</f>
        <v>-155100000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457"/>
      <c r="C19" s="460"/>
      <c r="D19" s="221" t="s">
        <v>510</v>
      </c>
      <c r="E19" s="223" cm="1">
        <f t="array" ref="E19">SUM(_xlfn._xlws.FILTER('Usulan Revisi Subkoord'!$G$8:$G$619,'Usulan Revisi Subkoord'!$S$8:$S$619=D19,0))</f>
        <v>7486020000</v>
      </c>
      <c r="F19" s="223" cm="1">
        <f t="array" aca="1" ref="F19" ca="1">SUM(_xlfn._xlws.FILTER('Usulan Revisi Subkoord'!$M$8:$M$619,'Usulan Revisi Subkoord'!$S$8:$S$619=D19,0))</f>
        <v>7528471000</v>
      </c>
      <c r="G19" s="230">
        <f ca="1">E19-F19</f>
        <v>-42451000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458"/>
      <c r="C20" s="461"/>
      <c r="D20" s="222" t="s">
        <v>521</v>
      </c>
      <c r="E20" s="140">
        <f>SUM(E18:E19)</f>
        <v>11011863000</v>
      </c>
      <c r="F20" s="140">
        <f ca="1">SUM(F18:F19)</f>
        <v>11209414000</v>
      </c>
      <c r="G20" s="318">
        <f ca="1">SUM(G18:G19)</f>
        <v>-197551000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462" t="s">
        <v>522</v>
      </c>
      <c r="C21" s="463"/>
      <c r="D21" s="463"/>
      <c r="E21" s="142">
        <f>SUM(E11,E14,E17,E20)</f>
        <v>23288180000</v>
      </c>
      <c r="F21" s="142">
        <f ca="1">SUM(F11,F14,F17,F20)</f>
        <v>23288180000</v>
      </c>
      <c r="G21" s="319">
        <f ca="1"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E6:F6"/>
    <mergeCell ref="H6:I6"/>
    <mergeCell ref="B3:I3"/>
    <mergeCell ref="B2:I2"/>
    <mergeCell ref="G6:G7"/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5:C5"/>
    <mergeCell ref="B6:B7"/>
    <mergeCell ref="C6:C7"/>
    <mergeCell ref="D6:D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AC1020"/>
  <sheetViews>
    <sheetView showGridLines="0" tabSelected="1" view="pageBreakPreview" topLeftCell="C325" zoomScale="85" zoomScaleNormal="130" zoomScaleSheetLayoutView="85" workbookViewId="0">
      <selection activeCell="O332" sqref="O332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hidden="1" customWidth="1"/>
    <col min="21" max="22" width="12.6640625" style="4" hidden="1" customWidth="1"/>
    <col min="23" max="28" width="14" style="4" hidden="1" customWidth="1"/>
    <col min="29" max="29" width="32.77734375" style="231" bestFit="1" customWidth="1"/>
    <col min="30" max="16384" width="14" style="4"/>
  </cols>
  <sheetData>
    <row r="1" spans="1:29" s="17" customFormat="1" ht="13.2" x14ac:dyDescent="0.25">
      <c r="A1" s="8"/>
      <c r="B1" s="20" t="s">
        <v>1057</v>
      </c>
      <c r="C1" s="18"/>
      <c r="D1" s="18"/>
      <c r="E1" s="18"/>
      <c r="F1" s="18"/>
      <c r="G1" s="18"/>
      <c r="H1" s="20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19"/>
      <c r="L4" s="401"/>
      <c r="M4" s="401"/>
      <c r="N4" s="347"/>
      <c r="O4" s="347"/>
      <c r="P4" s="347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508" t="s">
        <v>950</v>
      </c>
      <c r="I5" s="322"/>
      <c r="J5" s="263" t="s">
        <v>1004</v>
      </c>
      <c r="K5" s="263"/>
      <c r="L5" s="263" t="s">
        <v>999</v>
      </c>
      <c r="M5" s="267"/>
      <c r="O5" s="267"/>
      <c r="P5" s="402"/>
      <c r="Q5" s="252"/>
      <c r="R5" s="214"/>
      <c r="AC5" s="310"/>
    </row>
    <row r="6" spans="1:29" ht="26.4" x14ac:dyDescent="0.25">
      <c r="A6" s="28"/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509" t="s">
        <v>5</v>
      </c>
      <c r="H6" s="511" t="s">
        <v>0</v>
      </c>
      <c r="I6" s="391" t="s">
        <v>1</v>
      </c>
      <c r="J6" s="390" t="s">
        <v>2</v>
      </c>
      <c r="K6" s="390" t="s">
        <v>3</v>
      </c>
      <c r="L6" s="392" t="s">
        <v>4</v>
      </c>
      <c r="M6" s="392" t="s">
        <v>5</v>
      </c>
      <c r="N6" s="393" t="s">
        <v>953</v>
      </c>
      <c r="O6" s="394" t="s">
        <v>1014</v>
      </c>
      <c r="P6" s="395" t="s">
        <v>953</v>
      </c>
      <c r="Q6" s="395" t="s">
        <v>954</v>
      </c>
      <c r="R6" s="392" t="s">
        <v>530</v>
      </c>
      <c r="S6" s="392" t="s">
        <v>531</v>
      </c>
      <c r="T6" s="484" t="s">
        <v>981</v>
      </c>
      <c r="U6" s="484"/>
      <c r="V6" s="392"/>
      <c r="W6" s="483" t="s">
        <v>979</v>
      </c>
      <c r="X6" s="483"/>
      <c r="Y6" s="242"/>
      <c r="Z6" s="483" t="s">
        <v>984</v>
      </c>
      <c r="AA6" s="483"/>
      <c r="AB6" s="344" t="s">
        <v>1045</v>
      </c>
      <c r="AC6" s="308" t="s">
        <v>1011</v>
      </c>
    </row>
    <row r="7" spans="1:29" s="22" customFormat="1" ht="13.2" x14ac:dyDescent="0.25">
      <c r="A7" s="34"/>
      <c r="B7" s="396">
        <v>1</v>
      </c>
      <c r="C7" s="396">
        <v>2</v>
      </c>
      <c r="D7" s="397">
        <v>3</v>
      </c>
      <c r="E7" s="397">
        <v>4</v>
      </c>
      <c r="F7" s="396">
        <v>5</v>
      </c>
      <c r="G7" s="510">
        <v>6</v>
      </c>
      <c r="H7" s="512">
        <v>1</v>
      </c>
      <c r="I7" s="396">
        <v>2</v>
      </c>
      <c r="J7" s="397">
        <v>3</v>
      </c>
      <c r="K7" s="397">
        <v>4</v>
      </c>
      <c r="L7" s="396">
        <v>5</v>
      </c>
      <c r="M7" s="396">
        <v>6</v>
      </c>
      <c r="N7" s="243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hidden="1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 ca="1">SUM(M9,M108)</f>
        <v>23288180000</v>
      </c>
      <c r="N8" s="413">
        <f ca="1">SUM(N9,N108)</f>
        <v>0</v>
      </c>
      <c r="O8" s="146">
        <f ca="1">SUM(O9,O108)</f>
        <v>-713074000</v>
      </c>
      <c r="P8" s="146">
        <f ca="1">SUM(P9,P108)</f>
        <v>573609000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1000000000</v>
      </c>
      <c r="N9" s="414">
        <f t="shared" ca="1" si="0"/>
        <v>0</v>
      </c>
      <c r="O9" s="147">
        <f t="shared" ref="O9:P11" ca="1" si="1">O10</f>
        <v>-180519000</v>
      </c>
      <c r="P9" s="147">
        <f t="shared" ca="1" si="1"/>
        <v>-176919000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1000000000</v>
      </c>
      <c r="N10" s="415">
        <f t="shared" ca="1" si="0"/>
        <v>0</v>
      </c>
      <c r="O10" s="148">
        <f t="shared" ca="1" si="1"/>
        <v>-180519000</v>
      </c>
      <c r="P10" s="148">
        <f t="shared" ca="1" si="1"/>
        <v>-176919000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85" t="s">
        <v>553</v>
      </c>
      <c r="F11" s="485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ca="1" si="0"/>
        <v>1000000000</v>
      </c>
      <c r="N11" s="416">
        <f t="shared" ca="1" si="0"/>
        <v>0</v>
      </c>
      <c r="O11" s="149">
        <f t="shared" ca="1" si="1"/>
        <v>-180519000</v>
      </c>
      <c r="P11" s="149">
        <f t="shared" ca="1" si="1"/>
        <v>-176919000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1000000000</v>
      </c>
      <c r="N12" s="417">
        <f ca="1">SUM(N13,N37,N60,N86)</f>
        <v>0</v>
      </c>
      <c r="O12" s="150">
        <f ca="1">SUM(O13,O37,O60,O86)</f>
        <v>-180519000</v>
      </c>
      <c r="P12" s="150">
        <f ca="1">SUM(P13,P37,P60,P86)</f>
        <v>-176919000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 ca="1">SUM(M14,M27)</f>
        <v>186242000</v>
      </c>
      <c r="N13" s="407">
        <f ca="1">SUM(N14,N27)</f>
        <v>-50000</v>
      </c>
      <c r="O13" s="151">
        <f ca="1">SUM(O14,O27)</f>
        <v>-105719000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131673000</v>
      </c>
      <c r="N14" s="408">
        <f ca="1">SUM(N15,N20,N22,N24)</f>
        <v>0</v>
      </c>
      <c r="O14" s="152">
        <f ca="1">SUM(O15,O20,O22,O24)</f>
        <v>-105769000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418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497" t="s">
        <v>555</v>
      </c>
      <c r="J16" s="498" cm="1">
        <f t="array" aca="1" ref="J16" ca="1">INDIRECT($J$5&amp;ROW())</f>
        <v>533</v>
      </c>
      <c r="K16" s="498" t="s">
        <v>26</v>
      </c>
      <c r="L16" s="499" cm="1">
        <f t="array" aca="1" ref="L16" ca="1">INDIRECT($L$5&amp;ROW())</f>
        <v>75000</v>
      </c>
      <c r="M16" s="500">
        <f ca="1">ROUNDDOWN(J16*L16,-3)</f>
        <v>39975000</v>
      </c>
      <c r="N16" s="501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 detil","")</f>
        <v>Rev detil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497" t="s">
        <v>556</v>
      </c>
      <c r="J17" s="498" cm="1">
        <f t="array" aca="1" ref="J17" ca="1">INDIRECT($J$5&amp;ROW())</f>
        <v>1</v>
      </c>
      <c r="K17" s="498" t="s">
        <v>120</v>
      </c>
      <c r="L17" s="500" cm="1">
        <f t="array" aca="1" ref="L17" ca="1">INDIRECT($L$5&amp;ROW())</f>
        <v>750000</v>
      </c>
      <c r="M17" s="500">
        <f ca="1">ROUNDDOWN(J17*L17,-3)</f>
        <v>750000</v>
      </c>
      <c r="N17" s="502">
        <f t="shared" ref="N17:N19" ca="1" si="2">G17-M17</f>
        <v>2250000</v>
      </c>
      <c r="O17" s="154">
        <f ca="1">M17-Y17</f>
        <v>0</v>
      </c>
      <c r="P17" s="154">
        <f t="shared" ref="P17:P19" ca="1" si="3">IF(N17=0,O17-N17,IF(N17&lt;0,N17+O17,IF(N17&gt;0,N17-O17)))</f>
        <v>2250000</v>
      </c>
      <c r="Q17" s="253" t="str">
        <f ca="1">IF(AND(ISBLANK(H17),N17&lt;&gt;0),"Rev detil","")</f>
        <v>Rev detil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340">
        <f t="shared" ca="1" si="2"/>
        <v>0</v>
      </c>
      <c r="O18" s="154">
        <f ca="1">M18-Y18</f>
        <v>0</v>
      </c>
      <c r="P18" s="154">
        <f t="shared" ca="1" si="3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340">
        <f t="shared" ca="1" si="2"/>
        <v>0</v>
      </c>
      <c r="O19" s="154">
        <f ca="1">M19-Y19</f>
        <v>0</v>
      </c>
      <c r="P19" s="154">
        <f t="shared" ca="1" si="3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418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hidden="1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340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418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hidden="1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340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hidden="1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0</v>
      </c>
      <c r="N24" s="419">
        <f>SUM(N25:N26)</f>
        <v>0</v>
      </c>
      <c r="O24" s="155">
        <f>SUM(O25:O26)</f>
        <v>-111769000</v>
      </c>
      <c r="P24" s="155">
        <f>SUM(P25:P26)</f>
        <v>-111769000</v>
      </c>
      <c r="Q24" s="279"/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hidden="1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0</v>
      </c>
      <c r="K25" s="65" t="s">
        <v>479</v>
      </c>
      <c r="L25" s="67">
        <v>1000000</v>
      </c>
      <c r="M25" s="67">
        <f>ROUNDDOWN(J25*L25,-3)</f>
        <v>0</v>
      </c>
      <c r="N25" s="340">
        <f t="shared" ref="N25:N26" si="4">G25-M25</f>
        <v>0</v>
      </c>
      <c r="O25" s="154">
        <f>M25-Y25</f>
        <v>-83790000</v>
      </c>
      <c r="P25" s="154">
        <f t="shared" ref="P25:P26" si="5">IF(N25=0,O25-N25,IF(N25&lt;0,N25+O25,IF(N25&gt;0,N25-O25)))</f>
        <v>-83790000</v>
      </c>
      <c r="Q25" s="253" t="str">
        <f>IF(AND(ISBLANK(H25),N25&lt;&gt;0),"Rev","")</f>
        <v/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hidden="1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0</v>
      </c>
      <c r="K26" s="65" t="s">
        <v>479</v>
      </c>
      <c r="L26" s="67">
        <v>782257.14285714284</v>
      </c>
      <c r="M26" s="67">
        <f>ROUNDDOWN(J26*L26,-3)</f>
        <v>0</v>
      </c>
      <c r="N26" s="340">
        <f t="shared" si="4"/>
        <v>0</v>
      </c>
      <c r="O26" s="154">
        <f>M26-Y26</f>
        <v>-27979000</v>
      </c>
      <c r="P26" s="154">
        <f t="shared" si="5"/>
        <v>-27979000</v>
      </c>
      <c r="Q26" s="253" t="str">
        <f>IF(AND(ISBLANK(H26),N26&lt;&gt;0),"Rev","")</f>
        <v/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54569000</v>
      </c>
      <c r="N27" s="443">
        <f ca="1">SUM(N28,N33,N35)</f>
        <v>-50000</v>
      </c>
      <c r="O27" s="152">
        <f ca="1">SUM(O28,O33,O35)</f>
        <v>50000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44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497" t="s">
        <v>555</v>
      </c>
      <c r="J29" s="498" cm="1">
        <f t="array" aca="1" ref="J29" ca="1">INDIRECT($J$5&amp;ROW())</f>
        <v>124</v>
      </c>
      <c r="K29" s="498" t="s">
        <v>26</v>
      </c>
      <c r="L29" s="500" cm="1">
        <f t="array" aca="1" ref="L29" ca="1">INDIRECT($L$5&amp;ROW())</f>
        <v>75000</v>
      </c>
      <c r="M29" s="500">
        <f ca="1">ROUNDDOWN(J29*L29,-3)</f>
        <v>9300000</v>
      </c>
      <c r="N29" s="502">
        <f t="shared" ref="N29:N32" ca="1" si="6">G29-M29</f>
        <v>1200000</v>
      </c>
      <c r="O29" s="154">
        <f ca="1">M29-Y29</f>
        <v>0</v>
      </c>
      <c r="P29" s="154">
        <f t="shared" ref="P29:P32" ca="1" si="7">IF(N29=0,O29-N29,IF(N29&lt;0,N29+O29,IF(N29&gt;0,N29-O29)))</f>
        <v>1200000</v>
      </c>
      <c r="Q29" s="253" t="str">
        <f t="shared" ref="Q29:Q32" ca="1" si="8">IF(AND(ISBLANK(H29),N29&lt;&gt;0),"Rev detil","")</f>
        <v>Rev detil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497" t="s">
        <v>556</v>
      </c>
      <c r="J30" s="498" cm="1">
        <f t="array" aca="1" ref="J30" ca="1">INDIRECT($J$5&amp;ROW())</f>
        <v>1</v>
      </c>
      <c r="K30" s="498" t="s">
        <v>120</v>
      </c>
      <c r="L30" s="500" cm="1">
        <f t="array" aca="1" ref="L30" ca="1">INDIRECT($L$5&amp;ROW())</f>
        <v>750000</v>
      </c>
      <c r="M30" s="500">
        <f ca="1">ROUNDDOWN(J30*L30,-3)</f>
        <v>750000</v>
      </c>
      <c r="N30" s="502">
        <f t="shared" ca="1" si="6"/>
        <v>1250000</v>
      </c>
      <c r="O30" s="154">
        <f ca="1">M30-Y30</f>
        <v>0</v>
      </c>
      <c r="P30" s="154">
        <f t="shared" ca="1" si="7"/>
        <v>1250000</v>
      </c>
      <c r="Q30" s="253" t="str">
        <f t="shared" ca="1" si="8"/>
        <v>Rev detil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497" t="s">
        <v>557</v>
      </c>
      <c r="J31" s="498" cm="1">
        <f t="array" aca="1" ref="J31" ca="1">INDIRECT($J$5&amp;ROW())</f>
        <v>3</v>
      </c>
      <c r="K31" s="498" t="s">
        <v>120</v>
      </c>
      <c r="L31" s="500" cm="1">
        <f t="array" aca="1" ref="L31" ca="1">INDIRECT($L$5&amp;ROW())</f>
        <v>1500000</v>
      </c>
      <c r="M31" s="500">
        <f ca="1">ROUNDDOWN(J31*L31,-3)</f>
        <v>4500000</v>
      </c>
      <c r="N31" s="501">
        <f t="shared" ca="1" si="6"/>
        <v>-1500000</v>
      </c>
      <c r="O31" s="154">
        <f ca="1">M31-Y31</f>
        <v>0</v>
      </c>
      <c r="P31" s="154">
        <f t="shared" ca="1" si="7"/>
        <v>-1500000</v>
      </c>
      <c r="Q31" s="253" t="str">
        <f t="shared" ca="1" si="8"/>
        <v>Rev detil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497" t="s">
        <v>558</v>
      </c>
      <c r="J32" s="498" cm="1">
        <f t="array" aca="1" ref="J32" ca="1">INDIRECT($J$5&amp;ROW())</f>
        <v>3</v>
      </c>
      <c r="K32" s="498" t="s">
        <v>120</v>
      </c>
      <c r="L32" s="500" cm="1">
        <f t="array" aca="1" ref="L32" ca="1">INDIRECT($L$5&amp;ROW())</f>
        <v>1000000</v>
      </c>
      <c r="M32" s="500">
        <f ca="1">ROUNDDOWN(J32*L32,-3)</f>
        <v>3000000</v>
      </c>
      <c r="N32" s="501">
        <f t="shared" ca="1" si="6"/>
        <v>-1000000</v>
      </c>
      <c r="O32" s="154">
        <f ca="1">M32-Y32</f>
        <v>0</v>
      </c>
      <c r="P32" s="154">
        <f t="shared" ca="1" si="7"/>
        <v>-1000000</v>
      </c>
      <c r="Q32" s="253" t="str">
        <f t="shared" ca="1" si="8"/>
        <v>Rev detil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418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hidden="1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340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32019000</v>
      </c>
      <c r="N35" s="418">
        <f>N36</f>
        <v>0</v>
      </c>
      <c r="O35" s="153">
        <f>O36</f>
        <v>50000</v>
      </c>
      <c r="P35" s="153">
        <f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hidden="1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2910883</v>
      </c>
      <c r="M36" s="67">
        <f>ROUNDDOWN(J36*L36,-3)</f>
        <v>32019000</v>
      </c>
      <c r="N36" s="340">
        <f>G36-M36</f>
        <v>0</v>
      </c>
      <c r="O36" s="154">
        <f>M36-Y36</f>
        <v>50000</v>
      </c>
      <c r="P36" s="154">
        <f>IF(N36=0,O36-N36,IF(N36&lt;0,N36+O36,IF(N36&gt;0,N36-O36)))</f>
        <v>50000</v>
      </c>
      <c r="Q36" s="253" t="str">
        <f>IF(AND(ISBLANK(H36),N36&lt;&gt;0),"Rev","")</f>
        <v/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135552000</v>
      </c>
      <c r="N37" s="409">
        <f ca="1">SUM(N38,N50)</f>
        <v>-16750000</v>
      </c>
      <c r="O37" s="151">
        <f ca="1">SUM(O38,O50)</f>
        <v>-51750000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44300000</v>
      </c>
      <c r="N38" s="445">
        <f ca="1">SUM(N39,N44,N46,N48)</f>
        <v>-9250000</v>
      </c>
      <c r="O38" s="152">
        <f ca="1">SUM(O39,O44,O46,O48)</f>
        <v>-35750000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20300000</v>
      </c>
      <c r="N39" s="444">
        <f ca="1">SUM(N40:N43)</f>
        <v>-9250000</v>
      </c>
      <c r="O39" s="153">
        <f ca="1">SUM(O40:O43)</f>
        <v>-750000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497" t="s">
        <v>555</v>
      </c>
      <c r="J40" s="498">
        <v>190</v>
      </c>
      <c r="K40" s="498" t="s">
        <v>26</v>
      </c>
      <c r="L40" s="500" cm="1">
        <f t="array" aca="1" ref="L40" ca="1">INDIRECT($L$5&amp;ROW())</f>
        <v>75000</v>
      </c>
      <c r="M40" s="500">
        <f ca="1">ROUNDDOWN(J40*L40,-3)</f>
        <v>14250000</v>
      </c>
      <c r="N40" s="501">
        <f t="shared" ref="N40:N43" ca="1" si="9">G40-M40</f>
        <v>-6750000</v>
      </c>
      <c r="O40" s="154">
        <f ca="1">M40-Y40</f>
        <v>-750000</v>
      </c>
      <c r="P40" s="154">
        <f t="shared" ref="P40:P43" ca="1" si="10">IF(N40=0,O40-N40,IF(N40&lt;0,N40+O40,IF(N40&gt;0,N40-O40)))</f>
        <v>-7500000</v>
      </c>
      <c r="Q40" s="253" t="str">
        <f t="shared" ref="Q40:Q42" ca="1" si="11">IF(AND(ISBLANK(H40),N40&lt;&gt;0),"Rev detil","")</f>
        <v>Rev detil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497" t="s">
        <v>563</v>
      </c>
      <c r="J41" s="498" cm="1">
        <f t="array" aca="1" ref="J41" ca="1">INDIRECT($J$5&amp;ROW())</f>
        <v>2</v>
      </c>
      <c r="K41" s="498" t="s">
        <v>120</v>
      </c>
      <c r="L41" s="500" cm="1">
        <f t="array" aca="1" ref="L41" ca="1">INDIRECT($L$5&amp;ROW())</f>
        <v>1500000</v>
      </c>
      <c r="M41" s="500">
        <f ca="1">ROUNDDOWN(J41*L41,-3)</f>
        <v>3000000</v>
      </c>
      <c r="N41" s="501">
        <f t="shared" ca="1" si="9"/>
        <v>-1500000</v>
      </c>
      <c r="O41" s="154">
        <f ca="1">M41-Y41</f>
        <v>0</v>
      </c>
      <c r="P41" s="154">
        <f t="shared" ca="1" si="10"/>
        <v>-1500000</v>
      </c>
      <c r="Q41" s="253" t="str">
        <f t="shared" ca="1" si="11"/>
        <v>Rev detil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497" t="s">
        <v>564</v>
      </c>
      <c r="J42" s="498" cm="1">
        <f t="array" aca="1" ref="J42" ca="1">INDIRECT($J$5&amp;ROW())</f>
        <v>2</v>
      </c>
      <c r="K42" s="498" t="s">
        <v>120</v>
      </c>
      <c r="L42" s="500" cm="1">
        <f t="array" aca="1" ref="L42" ca="1">INDIRECT($L$5&amp;ROW())</f>
        <v>1000000</v>
      </c>
      <c r="M42" s="500">
        <f ca="1">ROUNDDOWN(J42*L42,-3)</f>
        <v>2000000</v>
      </c>
      <c r="N42" s="501">
        <f t="shared" ca="1" si="9"/>
        <v>-1000000</v>
      </c>
      <c r="O42" s="154">
        <f ca="1">M42-Y42</f>
        <v>0</v>
      </c>
      <c r="P42" s="154">
        <f t="shared" ca="1" si="10"/>
        <v>-1000000</v>
      </c>
      <c r="Q42" s="253" t="str">
        <f t="shared" ca="1" si="11"/>
        <v>Rev detil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340">
        <f t="shared" ca="1" si="9"/>
        <v>0</v>
      </c>
      <c r="O43" s="154">
        <f ca="1">M43-Y43</f>
        <v>0</v>
      </c>
      <c r="P43" s="154">
        <f t="shared" ca="1" si="10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hidden="1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0</v>
      </c>
      <c r="N44" s="418">
        <f ca="1">N45</f>
        <v>0</v>
      </c>
      <c r="O44" s="153">
        <f ca="1">O45</f>
        <v>-31000000</v>
      </c>
      <c r="P44" s="153">
        <f ca="1">P45</f>
        <v>-31000000</v>
      </c>
      <c r="Q44" s="279"/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hidden="1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0</v>
      </c>
      <c r="N45" s="340">
        <f ca="1">G45-M45</f>
        <v>0</v>
      </c>
      <c r="O45" s="154">
        <f ca="1">M45-Y45</f>
        <v>-31000000</v>
      </c>
      <c r="P45" s="154">
        <f ca="1">IF(N45=0,O45-N45,IF(N45&lt;0,N45+O45,IF(N45&gt;0,N45-O45)))</f>
        <v>-31000000</v>
      </c>
      <c r="Q45" s="253" t="str">
        <f ca="1">IF(AND(ISBLANK(H45),N45&lt;&gt;0),"Rev","")</f>
        <v/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hidden="1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400"/>
      <c r="K46" s="74"/>
      <c r="L46" s="76"/>
      <c r="M46" s="76">
        <f ca="1">M47</f>
        <v>0</v>
      </c>
      <c r="N46" s="420">
        <f ca="1">N47</f>
        <v>0</v>
      </c>
      <c r="O46" s="157">
        <f ca="1">O47</f>
        <v>-4000000</v>
      </c>
      <c r="P46" s="157">
        <f ca="1">P47</f>
        <v>-4000000</v>
      </c>
      <c r="Q46" s="279"/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hidden="1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0</v>
      </c>
      <c r="N47" s="340">
        <f ca="1">G47-M47</f>
        <v>0</v>
      </c>
      <c r="O47" s="154">
        <f ca="1">M47-Y47</f>
        <v>-4000000</v>
      </c>
      <c r="P47" s="154">
        <f ca="1">IF(N47=0,O47-N47,IF(N47&lt;0,N47+O47,IF(N47&gt;0,N47-O47)))</f>
        <v>-4000000</v>
      </c>
      <c r="Q47" s="253" t="str">
        <f ca="1">IF(AND(ISBLANK(H47),N47&lt;&gt;0),"Rev","")</f>
        <v/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419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hidden="1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340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91252000</v>
      </c>
      <c r="N50" s="446">
        <f ca="1">SUM(N51,N56,N58)</f>
        <v>-7500000</v>
      </c>
      <c r="O50" s="156">
        <f ca="1">SUM(O51,O56,O58)</f>
        <v>-16000000</v>
      </c>
      <c r="P50" s="156">
        <f ca="1">SUM(P51,P56,P58)</f>
        <v>-23500000</v>
      </c>
      <c r="Q50" s="279" t="s">
        <v>1007</v>
      </c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447">
        <f ca="1">SUM(N52:N55)</f>
        <v>-7500000</v>
      </c>
      <c r="O51" s="155">
        <f ca="1">SUM(O52:O55)</f>
        <v>0</v>
      </c>
      <c r="P51" s="155">
        <f ca="1">SUM(P52:P55)</f>
        <v>-7500000</v>
      </c>
      <c r="Q51" s="279" t="s">
        <v>1007</v>
      </c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497" t="s">
        <v>555</v>
      </c>
      <c r="J52" s="498" cm="1">
        <f t="array" aca="1" ref="J52" ca="1">INDIRECT($J$5&amp;ROW())</f>
        <v>200</v>
      </c>
      <c r="K52" s="498" t="s">
        <v>26</v>
      </c>
      <c r="L52" s="500" cm="1">
        <f t="array" aca="1" ref="L52" ca="1">INDIRECT($L$5&amp;ROW())</f>
        <v>75000</v>
      </c>
      <c r="M52" s="500">
        <f ca="1">ROUNDDOWN(J52*L52,-3)</f>
        <v>15000000</v>
      </c>
      <c r="N52" s="501">
        <f t="shared" ref="N52:N55" ca="1" si="12">G52-M52</f>
        <v>-7500000</v>
      </c>
      <c r="O52" s="154">
        <f ca="1">M52-Y52</f>
        <v>0</v>
      </c>
      <c r="P52" s="154">
        <f t="shared" ref="P52:P55" ca="1" si="13">IF(N52=0,O52-N52,IF(N52&lt;0,N52+O52,IF(N52&gt;0,N52-O52)))</f>
        <v>-7500000</v>
      </c>
      <c r="Q52" s="253" t="str">
        <f ca="1">IF(AND(ISBLANK(H52),N52&lt;&gt;0),"Rev detil","")</f>
        <v>Rev detil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340">
        <f t="shared" ca="1" si="12"/>
        <v>0</v>
      </c>
      <c r="O53" s="154">
        <f ca="1">M53-Y53</f>
        <v>0</v>
      </c>
      <c r="P53" s="154">
        <f t="shared" ca="1" si="13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340">
        <f t="shared" ca="1" si="12"/>
        <v>0</v>
      </c>
      <c r="O54" s="154">
        <f ca="1">M54-Y54</f>
        <v>0</v>
      </c>
      <c r="P54" s="154">
        <f t="shared" ca="1" si="13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340">
        <f t="shared" ca="1" si="12"/>
        <v>0</v>
      </c>
      <c r="O55" s="154">
        <f ca="1">M55-Y55</f>
        <v>0</v>
      </c>
      <c r="P55" s="154">
        <f t="shared" ca="1" si="13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4000000</v>
      </c>
      <c r="N56" s="420">
        <f ca="1">N57</f>
        <v>0</v>
      </c>
      <c r="O56" s="157">
        <f ca="1">O57</f>
        <v>-16000000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hidden="1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4000000</v>
      </c>
      <c r="N57" s="340">
        <f ca="1">G57-M57</f>
        <v>0</v>
      </c>
      <c r="O57" s="154">
        <f ca="1">M57-Y57</f>
        <v>-16000000</v>
      </c>
      <c r="P57" s="154">
        <f ca="1">IF(N57=0,O57-N57,IF(N57&lt;0,N57+O57,IF(N57&gt;0,N57-O57)))</f>
        <v>-16000000</v>
      </c>
      <c r="Q57" s="253" t="str">
        <f ca="1">IF(AND(ISBLANK(H57),N57&lt;&gt;0),"Rev","")</f>
        <v/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419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hidden="1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340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466536000</v>
      </c>
      <c r="N60" s="430">
        <f ca="1">SUM(N61,N76)</f>
        <v>8800000</v>
      </c>
      <c r="O60" s="158">
        <f ca="1">SUM(O61,O76)</f>
        <v>6700000</v>
      </c>
      <c r="P60" s="158">
        <f ca="1">SUM(P61,P76)</f>
        <v>19100000</v>
      </c>
      <c r="Q60" s="279" t="s">
        <v>1007</v>
      </c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396020000</v>
      </c>
      <c r="N61" s="421">
        <f ca="1">SUM(N62,N68,N70,N72,N74)</f>
        <v>8800000</v>
      </c>
      <c r="O61" s="156">
        <f ca="1">SUM(O62,O68,O70,O72,O74)</f>
        <v>5700000</v>
      </c>
      <c r="P61" s="156">
        <f ca="1">SUM(P62,P68,P70,P72,P74)</f>
        <v>18100000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36000000</v>
      </c>
      <c r="N62" s="419">
        <f ca="1">SUM(N63:N67)</f>
        <v>38000000</v>
      </c>
      <c r="O62" s="155">
        <f ca="1">SUM(O63:O67)</f>
        <v>7500000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340">
        <f t="shared" ref="N63:N67" ca="1" si="14">G63-M63</f>
        <v>0</v>
      </c>
      <c r="O63" s="154">
        <f ca="1">M63-Y63</f>
        <v>7500000</v>
      </c>
      <c r="P63" s="154">
        <f t="shared" ref="P63:P67" ca="1" si="15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497" t="s">
        <v>556</v>
      </c>
      <c r="J64" s="498">
        <v>6</v>
      </c>
      <c r="K64" s="498" t="s">
        <v>120</v>
      </c>
      <c r="L64" s="500" cm="1">
        <f t="array" aca="1" ref="L64" ca="1">INDIRECT($L$5&amp;ROW())</f>
        <v>1000000</v>
      </c>
      <c r="M64" s="500">
        <f ca="1">ROUNDDOWN(J64*L64,-3)</f>
        <v>6000000</v>
      </c>
      <c r="N64" s="502">
        <f t="shared" ca="1" si="14"/>
        <v>2000000</v>
      </c>
      <c r="O64" s="154">
        <f ca="1">M64-Y64</f>
        <v>0</v>
      </c>
      <c r="P64" s="154">
        <f t="shared" ca="1" si="15"/>
        <v>2000000</v>
      </c>
      <c r="Q64" s="253" t="str">
        <f t="shared" ref="Q64:Q67" ca="1" si="16">IF(AND(ISBLANK(H64),N64&lt;&gt;0),"Rev detil","")</f>
        <v>Rev detil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497" t="s">
        <v>557</v>
      </c>
      <c r="J65" s="498">
        <v>6</v>
      </c>
      <c r="K65" s="498" t="s">
        <v>120</v>
      </c>
      <c r="L65" s="500" cm="1">
        <f t="array" aca="1" ref="L65" ca="1">INDIRECT($L$5&amp;ROW())</f>
        <v>1500000</v>
      </c>
      <c r="M65" s="500">
        <f ca="1">ROUNDDOWN(J65*L65,-3)</f>
        <v>9000000</v>
      </c>
      <c r="N65" s="502">
        <f t="shared" ca="1" si="14"/>
        <v>3000000</v>
      </c>
      <c r="O65" s="154">
        <f ca="1">M65-Y65</f>
        <v>0</v>
      </c>
      <c r="P65" s="154">
        <f t="shared" ca="1" si="15"/>
        <v>3000000</v>
      </c>
      <c r="Q65" s="253" t="str">
        <f t="shared" ca="1" si="16"/>
        <v>Rev detil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497" t="s">
        <v>558</v>
      </c>
      <c r="J66" s="498">
        <v>6</v>
      </c>
      <c r="K66" s="498" t="s">
        <v>120</v>
      </c>
      <c r="L66" s="500" cm="1">
        <f t="array" aca="1" ref="L66" ca="1">INDIRECT($L$5&amp;ROW())</f>
        <v>1000000</v>
      </c>
      <c r="M66" s="500">
        <f ca="1">ROUNDDOWN(J66*L66,-3)</f>
        <v>6000000</v>
      </c>
      <c r="N66" s="502">
        <f t="shared" ca="1" si="14"/>
        <v>2000000</v>
      </c>
      <c r="O66" s="154">
        <f ca="1">M66-Y66</f>
        <v>0</v>
      </c>
      <c r="P66" s="154">
        <f t="shared" ca="1" si="15"/>
        <v>2000000</v>
      </c>
      <c r="Q66" s="253" t="str">
        <f t="shared" ca="1" si="16"/>
        <v>Rev detil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503"/>
      <c r="J67" s="504"/>
      <c r="K67" s="504"/>
      <c r="L67" s="505"/>
      <c r="M67" s="505"/>
      <c r="N67" s="506">
        <f t="shared" si="14"/>
        <v>31000000</v>
      </c>
      <c r="O67" s="154">
        <f>M67-Y67</f>
        <v>0</v>
      </c>
      <c r="P67" s="154">
        <f t="shared" si="15"/>
        <v>31000000</v>
      </c>
      <c r="Q67" s="253" t="str">
        <f t="shared" si="16"/>
        <v>Rev detil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44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497" t="s">
        <v>955</v>
      </c>
      <c r="J69" s="498" cm="1">
        <f t="array" aca="1" ref="J69" ca="1">INDIRECT($J$5&amp;ROW())</f>
        <v>1</v>
      </c>
      <c r="K69" s="498" t="s">
        <v>120</v>
      </c>
      <c r="L69" s="500" cm="1">
        <f t="array" aca="1" ref="L69" ca="1">INDIRECT($L$5&amp;ROW())</f>
        <v>31000000</v>
      </c>
      <c r="M69" s="500">
        <f ca="1">ROUNDDOWN(J69*L69,-3)</f>
        <v>31000000</v>
      </c>
      <c r="N69" s="501">
        <f ca="1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 detil","")</f>
        <v>Rev detil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23400000</v>
      </c>
      <c r="N70" s="419">
        <f ca="1">N71</f>
        <v>1800000</v>
      </c>
      <c r="O70" s="155">
        <f ca="1">O71</f>
        <v>-1800000</v>
      </c>
      <c r="P70" s="155">
        <f ca="1">P71</f>
        <v>3600000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497" t="s">
        <v>559</v>
      </c>
      <c r="J71" s="498">
        <v>26</v>
      </c>
      <c r="K71" s="498" t="s">
        <v>33</v>
      </c>
      <c r="L71" s="500" cm="1">
        <f t="array" aca="1" ref="L71" ca="1">INDIRECT($L$5&amp;ROW())</f>
        <v>900000</v>
      </c>
      <c r="M71" s="500">
        <f ca="1">ROUNDDOWN(J71*L71,-3)</f>
        <v>23400000</v>
      </c>
      <c r="N71" s="502">
        <f ca="1">G71-M71</f>
        <v>1800000</v>
      </c>
      <c r="O71" s="154">
        <f ca="1">M71-Y71</f>
        <v>-1800000</v>
      </c>
      <c r="P71" s="154">
        <f ca="1">IF(N71=0,O71-N71,IF(N71&lt;0,N71+O71,IF(N71&gt;0,N71-O71)))</f>
        <v>3600000</v>
      </c>
      <c r="Q71" s="253" t="str">
        <f ca="1">IF(AND(ISBLANK(H71),N71&lt;&gt;0),"Rev detil","")</f>
        <v>Rev detil</v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419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hidden="1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340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419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hidden="1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340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421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hidden="1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419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hidden="1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340">
        <f t="shared" ref="N78:N81" ca="1" si="17">G78-M78</f>
        <v>0</v>
      </c>
      <c r="O78" s="154">
        <f ca="1">M78-Y78</f>
        <v>0</v>
      </c>
      <c r="P78" s="154">
        <f t="shared" ref="P78:P81" ca="1" si="18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hidden="1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340">
        <f t="shared" ca="1" si="17"/>
        <v>0</v>
      </c>
      <c r="O79" s="154">
        <f ca="1">M79-Y79</f>
        <v>0</v>
      </c>
      <c r="P79" s="154">
        <f t="shared" ca="1" si="18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hidden="1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340">
        <f t="shared" ca="1" si="17"/>
        <v>0</v>
      </c>
      <c r="O80" s="154">
        <f ca="1">M80-Y80</f>
        <v>0</v>
      </c>
      <c r="P80" s="154">
        <f t="shared" ca="1" si="18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hidden="1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340">
        <f t="shared" ca="1" si="17"/>
        <v>0</v>
      </c>
      <c r="O81" s="154">
        <f ca="1">M81-Y81</f>
        <v>1000000</v>
      </c>
      <c r="P81" s="154">
        <f t="shared" ca="1" si="18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hidden="1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418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hidden="1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340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hidden="1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419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hidden="1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340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211670000</v>
      </c>
      <c r="N86" s="430">
        <f ca="1">SUM(N87,N97)</f>
        <v>8000000</v>
      </c>
      <c r="O86" s="158">
        <f ca="1">SUM(O87,O97)</f>
        <v>-29750000</v>
      </c>
      <c r="P86" s="158">
        <f ca="1">SUM(P87,P97)</f>
        <v>-21750000</v>
      </c>
      <c r="Q86" s="279" t="s">
        <v>1007</v>
      </c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108750000</v>
      </c>
      <c r="N87" s="421">
        <f ca="1">SUM(N88,N93,N95)</f>
        <v>8000000</v>
      </c>
      <c r="O87" s="156">
        <f ca="1">SUM(O88,O93,O95)</f>
        <v>-23250000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42750000</v>
      </c>
      <c r="N88" s="419">
        <f ca="1">SUM(N89:N92)</f>
        <v>8000000</v>
      </c>
      <c r="O88" s="155">
        <f ca="1">SUM(O89:O92)</f>
        <v>3750000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340">
        <f t="shared" ref="N89:N92" ca="1" si="19">G89-M89</f>
        <v>0</v>
      </c>
      <c r="O89" s="154">
        <f ca="1">M89-Y89</f>
        <v>3750000</v>
      </c>
      <c r="P89" s="154">
        <f t="shared" ref="P89:P92" ca="1" si="20">IF(N89=0,O89-N89,IF(N89&lt;0,N89+O89,IF(N89&gt;0,N89-O89)))</f>
        <v>3750000</v>
      </c>
      <c r="Q89" s="279" t="s">
        <v>1007</v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497" t="s">
        <v>556</v>
      </c>
      <c r="J90" s="498">
        <v>6</v>
      </c>
      <c r="K90" s="498" t="s">
        <v>120</v>
      </c>
      <c r="L90" s="500" cm="1">
        <f t="array" aca="1" ref="L90" ca="1">INDIRECT($L$5&amp;ROW())</f>
        <v>1500000</v>
      </c>
      <c r="M90" s="500">
        <f ca="1">ROUNDDOWN(J90*L90,-3)</f>
        <v>9000000</v>
      </c>
      <c r="N90" s="502">
        <f t="shared" ca="1" si="19"/>
        <v>3000000</v>
      </c>
      <c r="O90" s="154">
        <f ca="1">M90-Y90</f>
        <v>0</v>
      </c>
      <c r="P90" s="154">
        <f t="shared" ca="1" si="20"/>
        <v>3000000</v>
      </c>
      <c r="Q90" s="253" t="str">
        <f t="shared" ref="Q90:Q92" ca="1" si="21">IF(AND(ISBLANK(H90),N90&lt;&gt;0),"Rev detil","")</f>
        <v>Rev detil</v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497" t="s">
        <v>557</v>
      </c>
      <c r="J91" s="498">
        <v>6</v>
      </c>
      <c r="K91" s="498" t="s">
        <v>120</v>
      </c>
      <c r="L91" s="500" cm="1">
        <f t="array" aca="1" ref="L91" ca="1">INDIRECT($L$5&amp;ROW())</f>
        <v>1500000</v>
      </c>
      <c r="M91" s="500">
        <f ca="1">ROUNDDOWN(J91*L91,-3)</f>
        <v>9000000</v>
      </c>
      <c r="N91" s="502">
        <f t="shared" ca="1" si="19"/>
        <v>3000000</v>
      </c>
      <c r="O91" s="154">
        <f ca="1">M91-Y91</f>
        <v>0</v>
      </c>
      <c r="P91" s="154">
        <f t="shared" ca="1" si="20"/>
        <v>3000000</v>
      </c>
      <c r="Q91" s="253" t="str">
        <f t="shared" ca="1" si="21"/>
        <v>Rev detil</v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497" t="s">
        <v>558</v>
      </c>
      <c r="J92" s="498">
        <v>6</v>
      </c>
      <c r="K92" s="498" t="s">
        <v>120</v>
      </c>
      <c r="L92" s="500" cm="1">
        <f t="array" aca="1" ref="L92" ca="1">INDIRECT($L$5&amp;ROW())</f>
        <v>1000000</v>
      </c>
      <c r="M92" s="500">
        <f ca="1">ROUNDDOWN(J92*L92,-3)</f>
        <v>6000000</v>
      </c>
      <c r="N92" s="502">
        <f t="shared" ca="1" si="19"/>
        <v>2000000</v>
      </c>
      <c r="O92" s="154">
        <f ca="1">M92-Y92</f>
        <v>0</v>
      </c>
      <c r="P92" s="154">
        <f t="shared" ca="1" si="20"/>
        <v>2000000</v>
      </c>
      <c r="Q92" s="253" t="str">
        <f t="shared" ca="1" si="21"/>
        <v>Rev detil</v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hidden="1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0</v>
      </c>
      <c r="N93" s="420">
        <f ca="1">N94</f>
        <v>0</v>
      </c>
      <c r="O93" s="157">
        <f ca="1">O94</f>
        <v>-27000000</v>
      </c>
      <c r="P93" s="157">
        <f ca="1">P94</f>
        <v>-27000000</v>
      </c>
      <c r="Q93" s="279"/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hidden="1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0</v>
      </c>
      <c r="N94" s="340">
        <f ca="1">G94-M94</f>
        <v>0</v>
      </c>
      <c r="O94" s="154">
        <f ca="1">M94-Y94</f>
        <v>-27000000</v>
      </c>
      <c r="P94" s="154">
        <f ca="1">IF(N94=0,O94-N94,IF(N94&lt;0,N94+O94,IF(N94&gt;0,N94-O94)))</f>
        <v>-27000000</v>
      </c>
      <c r="Q94" s="253" t="str">
        <f ca="1">IF(AND(ISBLANK(H94),N94&lt;&gt;0),"Rev","")</f>
        <v/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419">
        <f ca="1">N96</f>
        <v>0</v>
      </c>
      <c r="O95" s="155">
        <f ca="1">O96</f>
        <v>0</v>
      </c>
      <c r="P95" s="155">
        <f ca="1">P96</f>
        <v>0</v>
      </c>
      <c r="Q95" s="279" t="s">
        <v>1007</v>
      </c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hidden="1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340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102920000</v>
      </c>
      <c r="N97" s="422">
        <f ca="1">SUM(N98,N104,N106)</f>
        <v>0</v>
      </c>
      <c r="O97" s="159">
        <f ca="1">SUM(O98,O104,O106)</f>
        <v>-6500000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hidden="1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419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/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hidden="1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340">
        <f t="shared" ref="N99:N103" ca="1" si="22">G99-M99</f>
        <v>0</v>
      </c>
      <c r="O99" s="154">
        <f ca="1">M99-Y99</f>
        <v>0</v>
      </c>
      <c r="P99" s="154">
        <f t="shared" ref="P99:P103" ca="1" si="23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hidden="1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340">
        <f t="shared" ca="1" si="22"/>
        <v>0</v>
      </c>
      <c r="O100" s="154">
        <f ca="1">M100-Y100</f>
        <v>0</v>
      </c>
      <c r="P100" s="154">
        <f t="shared" ca="1" si="23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hidden="1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340">
        <f t="shared" ca="1" si="22"/>
        <v>0</v>
      </c>
      <c r="O101" s="154">
        <f ca="1">M101-Y101</f>
        <v>0</v>
      </c>
      <c r="P101" s="154">
        <f t="shared" ca="1" si="23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hidden="1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340">
        <f t="shared" ca="1" si="22"/>
        <v>0</v>
      </c>
      <c r="O102" s="154">
        <f ca="1">M102-Y102</f>
        <v>0</v>
      </c>
      <c r="P102" s="154">
        <f t="shared" ca="1" si="23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hidden="1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340">
        <f t="shared" ca="1" si="22"/>
        <v>0</v>
      </c>
      <c r="O103" s="154">
        <f ca="1">M103-Y103</f>
        <v>1500000</v>
      </c>
      <c r="P103" s="154">
        <f t="shared" ca="1" si="23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hidden="1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10000000</v>
      </c>
      <c r="N104" s="420">
        <f>N105</f>
        <v>0</v>
      </c>
      <c r="O104" s="157">
        <f>O105</f>
        <v>-8000000</v>
      </c>
      <c r="P104" s="157">
        <f>P105</f>
        <v>-8000000</v>
      </c>
      <c r="Q104" s="279"/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hidden="1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10</v>
      </c>
      <c r="K105" s="65" t="s">
        <v>33</v>
      </c>
      <c r="L105" s="67">
        <v>1000000</v>
      </c>
      <c r="M105" s="67">
        <f>ROUNDDOWN(J105*L105,-3)</f>
        <v>10000000</v>
      </c>
      <c r="N105" s="340">
        <f>G105-M105</f>
        <v>0</v>
      </c>
      <c r="O105" s="154">
        <f>M105-Y105</f>
        <v>-8000000</v>
      </c>
      <c r="P105" s="154">
        <f>IF(N105=0,O105-N105,IF(N105&lt;0,N105+O105,IF(N105&gt;0,N105-O105)))</f>
        <v>-8000000</v>
      </c>
      <c r="Q105" s="253"/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hidden="1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419">
        <f ca="1">N107</f>
        <v>0</v>
      </c>
      <c r="O106" s="155">
        <f ca="1">O107</f>
        <v>0</v>
      </c>
      <c r="P106" s="155">
        <f ca="1">P107</f>
        <v>0</v>
      </c>
      <c r="Q106" s="279"/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hidden="1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340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SUM(G109,G560)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SUM(M109,M560)</f>
        <v>22288180000</v>
      </c>
      <c r="N108" s="423">
        <f ca="1">SUM(N109,N560)</f>
        <v>0</v>
      </c>
      <c r="O108" s="160">
        <f ca="1">SUM(O109,O560)</f>
        <v>-532555000</v>
      </c>
      <c r="P108" s="160">
        <f ca="1">SUM(P109,P560)</f>
        <v>750528000</v>
      </c>
      <c r="Q108" s="279" t="s">
        <v>1007</v>
      </c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SUM(G110,G116,G351,G357)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SUM(M110,M116,M351,M357)</f>
        <v>13788180000</v>
      </c>
      <c r="N109" s="424">
        <f ca="1">SUM(N110,N116,N351,N357)</f>
        <v>0</v>
      </c>
      <c r="O109" s="161">
        <f ca="1">SUM(O110,O116,O351,O357)</f>
        <v>-668946000</v>
      </c>
      <c r="P109" s="161">
        <f ca="1">SUM(P110,P116,P351,P357)</f>
        <v>614137000</v>
      </c>
      <c r="Q109" s="279" t="s">
        <v>1007</v>
      </c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2" ca="1" si="24">M111</f>
        <v>260000000</v>
      </c>
      <c r="N110" s="425">
        <f t="shared" ca="1" si="24"/>
        <v>0</v>
      </c>
      <c r="O110" s="162">
        <f t="shared" ref="O110:P112" ca="1" si="25">O111</f>
        <v>0</v>
      </c>
      <c r="P110" s="162">
        <f t="shared" ca="1" si="25"/>
        <v>0</v>
      </c>
      <c r="Q110" s="279" t="s">
        <v>1007</v>
      </c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hidden="1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24"/>
        <v>260000000</v>
      </c>
      <c r="N111" s="426">
        <f t="shared" ca="1" si="24"/>
        <v>0</v>
      </c>
      <c r="O111" s="163">
        <f t="shared" ca="1" si="25"/>
        <v>0</v>
      </c>
      <c r="P111" s="163">
        <f t="shared" ca="1" si="25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hidden="1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ca="1" si="24"/>
        <v>260000000</v>
      </c>
      <c r="N112" s="427">
        <f t="shared" ca="1" si="24"/>
        <v>0</v>
      </c>
      <c r="O112" s="164">
        <f t="shared" ca="1" si="25"/>
        <v>0</v>
      </c>
      <c r="P112" s="164">
        <f t="shared" ca="1" si="25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hidden="1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26">M114</f>
        <v>260000000</v>
      </c>
      <c r="N113" s="422">
        <f t="shared" ca="1" si="26"/>
        <v>0</v>
      </c>
      <c r="O113" s="159">
        <f t="shared" ca="1" si="26"/>
        <v>0</v>
      </c>
      <c r="P113" s="159">
        <f t="shared" ca="1" si="26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hidden="1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26"/>
        <v>260000000</v>
      </c>
      <c r="N114" s="418">
        <f t="shared" ca="1" si="26"/>
        <v>0</v>
      </c>
      <c r="O114" s="153">
        <f t="shared" ca="1" si="26"/>
        <v>0</v>
      </c>
      <c r="P114" s="153">
        <f t="shared" ca="1" si="26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B114" s="345" t="s">
        <v>1043</v>
      </c>
      <c r="AC114" s="311" t="s">
        <v>506</v>
      </c>
    </row>
    <row r="115" spans="1:29" ht="13.2" hidden="1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340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86" t="s">
        <v>611</v>
      </c>
      <c r="F116" s="486"/>
      <c r="G116" s="165">
        <f>SUM(G117,G132,G266)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 ca="1">SUM(M117,M132,M266)</f>
        <v>11238562000</v>
      </c>
      <c r="N116" s="410">
        <f ca="1">SUM(N117,N132,N266)</f>
        <v>-543989000</v>
      </c>
      <c r="O116" s="165">
        <f ca="1">SUM(O117,O132,O266)</f>
        <v>-67786000</v>
      </c>
      <c r="P116" s="165">
        <f ca="1">SUM(P117,P132,P266)</f>
        <v>-393254000</v>
      </c>
      <c r="Q116" s="279" t="s">
        <v>1007</v>
      </c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27">M118</f>
        <v>104426000</v>
      </c>
      <c r="N117" s="436">
        <f t="shared" ca="1" si="27"/>
        <v>149354000</v>
      </c>
      <c r="O117" s="166">
        <f t="shared" ca="1" si="27"/>
        <v>-147354000</v>
      </c>
      <c r="P117" s="166">
        <f t="shared" ca="1" si="27"/>
        <v>296708000</v>
      </c>
      <c r="Q117" s="279" t="s">
        <v>1007</v>
      </c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ca="1" si="27"/>
        <v>104426000</v>
      </c>
      <c r="N118" s="437">
        <f t="shared" ca="1" si="27"/>
        <v>149354000</v>
      </c>
      <c r="O118" s="167">
        <f t="shared" ca="1" si="27"/>
        <v>-147354000</v>
      </c>
      <c r="P118" s="167">
        <f t="shared" ca="1" si="27"/>
        <v>296708000</v>
      </c>
      <c r="Q118" s="279" t="s">
        <v>1007</v>
      </c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104426000</v>
      </c>
      <c r="N119" s="438">
        <f ca="1">SUM(N120,N125,N128,N130)</f>
        <v>149354000</v>
      </c>
      <c r="O119" s="168">
        <f ca="1">SUM(O120,O125,O128,O130)</f>
        <v>-147354000</v>
      </c>
      <c r="P119" s="168">
        <f ca="1">SUM(P120,P125,P128,P130)</f>
        <v>296708000</v>
      </c>
      <c r="Q119" s="279" t="s">
        <v>1007</v>
      </c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23500000</v>
      </c>
      <c r="N120" s="439">
        <f ca="1">SUM(N121:N124)</f>
        <v>15500000</v>
      </c>
      <c r="O120" s="169">
        <f ca="1">SUM(O121:O124)</f>
        <v>-15500000</v>
      </c>
      <c r="P120" s="169">
        <f ca="1">SUM(P121:P124)</f>
        <v>31000000</v>
      </c>
      <c r="Q120" s="279" t="s">
        <v>1007</v>
      </c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B120" s="4" t="s">
        <v>1046</v>
      </c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497" t="s">
        <v>555</v>
      </c>
      <c r="J121" s="498">
        <v>100</v>
      </c>
      <c r="K121" s="498" t="s">
        <v>26</v>
      </c>
      <c r="L121" s="500" cm="1">
        <f t="array" aca="1" ref="L121" ca="1">INDIRECT($L$5&amp;ROW())</f>
        <v>75000</v>
      </c>
      <c r="M121" s="500">
        <f ca="1">ROUNDDOWN(J121*L121,-3)</f>
        <v>7500000</v>
      </c>
      <c r="N121" s="502">
        <f t="shared" ref="N121:N124" ca="1" si="28">G121-M121</f>
        <v>7500000</v>
      </c>
      <c r="O121" s="154">
        <f ca="1">M121-Y121</f>
        <v>-7500000</v>
      </c>
      <c r="P121" s="154">
        <f t="shared" ref="P121:P124" ca="1" si="29">IF(N121=0,O121-N121,IF(N121&lt;0,N121+O121,IF(N121&gt;0,N121-O121)))</f>
        <v>15000000</v>
      </c>
      <c r="Q121" s="253" t="str">
        <f t="shared" ref="Q121:Q124" ca="1" si="30">IF(AND(ISBLANK(H121),N121&lt;&gt;0),"Rev detil","")</f>
        <v>Rev detil</v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497" t="s">
        <v>556</v>
      </c>
      <c r="J122" s="498">
        <v>4</v>
      </c>
      <c r="K122" s="498" t="s">
        <v>120</v>
      </c>
      <c r="L122" s="500" cm="1">
        <f t="array" aca="1" ref="L122" ca="1">INDIRECT($L$5&amp;ROW())</f>
        <v>1500000</v>
      </c>
      <c r="M122" s="500">
        <f ca="1">ROUNDDOWN(J122*L122,-3)</f>
        <v>6000000</v>
      </c>
      <c r="N122" s="502">
        <f t="shared" ca="1" si="28"/>
        <v>3000000</v>
      </c>
      <c r="O122" s="154">
        <f ca="1">M122-Y122</f>
        <v>-3000000</v>
      </c>
      <c r="P122" s="154">
        <f t="shared" ca="1" si="29"/>
        <v>6000000</v>
      </c>
      <c r="Q122" s="253" t="str">
        <f t="shared" ca="1" si="30"/>
        <v>Rev detil</v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497" t="s">
        <v>557</v>
      </c>
      <c r="J123" s="498">
        <v>4</v>
      </c>
      <c r="K123" s="498" t="s">
        <v>120</v>
      </c>
      <c r="L123" s="500" cm="1">
        <f t="array" aca="1" ref="L123" ca="1">INDIRECT($L$5&amp;ROW())</f>
        <v>1500000</v>
      </c>
      <c r="M123" s="500">
        <f ca="1">ROUNDDOWN(J123*L123,-3)</f>
        <v>6000000</v>
      </c>
      <c r="N123" s="502">
        <f t="shared" ca="1" si="28"/>
        <v>3000000</v>
      </c>
      <c r="O123" s="154">
        <f ca="1">M123-Y123</f>
        <v>-3000000</v>
      </c>
      <c r="P123" s="154">
        <f t="shared" ca="1" si="29"/>
        <v>6000000</v>
      </c>
      <c r="Q123" s="253" t="str">
        <f t="shared" ca="1" si="30"/>
        <v>Rev detil</v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497" t="s">
        <v>558</v>
      </c>
      <c r="J124" s="498">
        <v>4</v>
      </c>
      <c r="K124" s="498" t="s">
        <v>120</v>
      </c>
      <c r="L124" s="500" cm="1">
        <f t="array" aca="1" ref="L124" ca="1">INDIRECT($L$5&amp;ROW())</f>
        <v>1000000</v>
      </c>
      <c r="M124" s="500">
        <f ca="1">ROUNDDOWN(J124*L124,-3)</f>
        <v>4000000</v>
      </c>
      <c r="N124" s="502">
        <f t="shared" ca="1" si="28"/>
        <v>2000000</v>
      </c>
      <c r="O124" s="154">
        <f ca="1">M124-Y124</f>
        <v>-2000000</v>
      </c>
      <c r="P124" s="154">
        <f t="shared" ca="1" si="29"/>
        <v>4000000</v>
      </c>
      <c r="Q124" s="253" t="str">
        <f t="shared" ca="1" si="30"/>
        <v>Rev detil</v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418">
        <f ca="1">SUM(N126:N127)</f>
        <v>0</v>
      </c>
      <c r="O125" s="153">
        <f ca="1">SUM(O126:O127)</f>
        <v>0</v>
      </c>
      <c r="P125" s="153">
        <f ca="1">SUM(P126:P127)</f>
        <v>0</v>
      </c>
      <c r="Q125" s="279" t="s">
        <v>1007</v>
      </c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B125" s="4" t="s">
        <v>1046</v>
      </c>
      <c r="AC125" s="311" t="s">
        <v>508</v>
      </c>
    </row>
    <row r="126" spans="1:29" ht="13.2" hidden="1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340">
        <f t="shared" ref="N126:N127" ca="1" si="31">G126-M126</f>
        <v>0</v>
      </c>
      <c r="O126" s="154">
        <f ca="1">M126-Y126</f>
        <v>0</v>
      </c>
      <c r="P126" s="154">
        <f t="shared" ref="P126:P127" ca="1" si="32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hidden="1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340">
        <f t="shared" ca="1" si="31"/>
        <v>0</v>
      </c>
      <c r="O127" s="154">
        <f ca="1">M127-Y127</f>
        <v>0</v>
      </c>
      <c r="P127" s="154">
        <f t="shared" ca="1" si="32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431">
        <f ca="1">N129</f>
        <v>2000000</v>
      </c>
      <c r="O128" s="170">
        <f ca="1">O129</f>
        <v>0</v>
      </c>
      <c r="P128" s="170">
        <f ca="1">P129</f>
        <v>2000000</v>
      </c>
      <c r="Q128" s="279" t="s">
        <v>1007</v>
      </c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B128" s="4" t="s">
        <v>1046</v>
      </c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497" t="s">
        <v>559</v>
      </c>
      <c r="J129" s="498">
        <v>6</v>
      </c>
      <c r="K129" s="498" t="s">
        <v>33</v>
      </c>
      <c r="L129" s="500" cm="1">
        <f t="array" aca="1" ref="L129" ca="1">INDIRECT($L$5&amp;ROW())</f>
        <v>1000000</v>
      </c>
      <c r="M129" s="500">
        <f ca="1">ROUNDDOWN(J129*L129,-3)</f>
        <v>6000000</v>
      </c>
      <c r="N129" s="502">
        <f ca="1">G129-M129</f>
        <v>2000000</v>
      </c>
      <c r="O129" s="154">
        <f ca="1">M129-Y129</f>
        <v>0</v>
      </c>
      <c r="P129" s="154">
        <f ca="1">IF(N129=0,O129-N129,IF(N129&lt;0,N129+O129,IF(N129&gt;0,N129-O129)))</f>
        <v>2000000</v>
      </c>
      <c r="Q129" s="253" t="str">
        <f ca="1">IF(AND(ISBLANK(H129),N129&lt;&gt;0),"Rev detil","")</f>
        <v>Rev detil</v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20">
        <f>N131</f>
        <v>131854000</v>
      </c>
      <c r="O130" s="157">
        <f>O131</f>
        <v>-131854000</v>
      </c>
      <c r="P130" s="157">
        <f>P131</f>
        <v>263708000</v>
      </c>
      <c r="Q130" s="279" t="s">
        <v>1007</v>
      </c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B130" s="4" t="s">
        <v>1046</v>
      </c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497" t="s">
        <v>629</v>
      </c>
      <c r="J131" s="498">
        <v>10</v>
      </c>
      <c r="K131" s="498" t="s">
        <v>26</v>
      </c>
      <c r="L131" s="500">
        <v>6592667</v>
      </c>
      <c r="M131" s="500">
        <f>ROUNDDOWN(J131*L131,-3)</f>
        <v>65926000</v>
      </c>
      <c r="N131" s="502">
        <f>G131-M131</f>
        <v>131854000</v>
      </c>
      <c r="O131" s="154">
        <f>M131-Y131</f>
        <v>-131854000</v>
      </c>
      <c r="P131" s="154">
        <f>IF(N131=0,O131-N131,IF(N131&lt;0,N131+O131,IF(N131&gt;0,N131-O131)))</f>
        <v>263708000</v>
      </c>
      <c r="Q131" s="253" t="str">
        <f>IF(AND(ISBLANK(H131),N131&lt;&gt;0),"Rev detil","")</f>
        <v>Rev detil</v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1902458000</v>
      </c>
      <c r="N132" s="448">
        <f ca="1">N133</f>
        <v>-693343000</v>
      </c>
      <c r="O132" s="166">
        <f ca="1">O133</f>
        <v>79568000</v>
      </c>
      <c r="P132" s="166">
        <f ca="1">P133</f>
        <v>-689962000</v>
      </c>
      <c r="Q132" s="279" t="s">
        <v>1007</v>
      </c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SUM(G134,G144,G153,G165,G175,G188,G200,G211,G219)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 ca="1">SUM(M134,M144,M153,M165,M175,M188,M200,M211,M219,M227,M241,M251,M254,M258,M263)</f>
        <v>1902458000</v>
      </c>
      <c r="N133" s="412">
        <f t="shared" ref="N133:P133" ca="1" si="33">SUM(N134,N144,N153,N165,N175,N188,N200,N211,N219,N227,N241,N251,N254,N258,N263)</f>
        <v>-693343000</v>
      </c>
      <c r="O133" s="382">
        <f t="shared" ca="1" si="33"/>
        <v>79568000</v>
      </c>
      <c r="P133" s="382">
        <f t="shared" ca="1" si="33"/>
        <v>-689962000</v>
      </c>
      <c r="Q133" s="279" t="s">
        <v>1007</v>
      </c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50100000</v>
      </c>
      <c r="N134" s="422">
        <f ca="1">SUM(N135,N140,N142)</f>
        <v>22000000</v>
      </c>
      <c r="O134" s="159">
        <f ca="1">SUM(O135,O140,O142)</f>
        <v>-10000000</v>
      </c>
      <c r="P134" s="159">
        <f ca="1">SUM(P135,P140,P142)</f>
        <v>32000000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20000000</v>
      </c>
      <c r="N135" s="418">
        <f ca="1">SUM(N136:N139)</f>
        <v>2000000</v>
      </c>
      <c r="O135" s="153">
        <f ca="1">SUM(O136:O139)</f>
        <v>2000000</v>
      </c>
      <c r="P135" s="153">
        <f ca="1">SUM(P136:P139)</f>
        <v>0</v>
      </c>
      <c r="Q135" s="279" t="s">
        <v>1007</v>
      </c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B135" s="4" t="s">
        <v>131</v>
      </c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340">
        <f t="shared" ref="N136:N139" ca="1" si="34">G136-M136</f>
        <v>0</v>
      </c>
      <c r="O136" s="154">
        <f ca="1">M136-Y136</f>
        <v>0</v>
      </c>
      <c r="P136" s="154">
        <f t="shared" ref="P136:P139" ca="1" si="35">IF(N136=0,O136-N136,IF(N136&lt;0,N136+O136,IF(N136&gt;0,N136-O136)))</f>
        <v>0</v>
      </c>
      <c r="Q136" s="279" t="s">
        <v>1007</v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340">
        <f t="shared" ca="1" si="34"/>
        <v>0</v>
      </c>
      <c r="O137" s="154">
        <f ca="1">M137-Y137</f>
        <v>0</v>
      </c>
      <c r="P137" s="154">
        <f t="shared" ca="1" si="35"/>
        <v>0</v>
      </c>
      <c r="Q137" s="279" t="s">
        <v>1007</v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340">
        <f t="shared" ca="1" si="34"/>
        <v>0</v>
      </c>
      <c r="O138" s="154">
        <f ca="1">M138-Y138</f>
        <v>0</v>
      </c>
      <c r="P138" s="154">
        <f t="shared" ca="1" si="35"/>
        <v>0</v>
      </c>
      <c r="Q138" s="279" t="s">
        <v>1007</v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497" t="s">
        <v>633</v>
      </c>
      <c r="J139" s="498">
        <v>8</v>
      </c>
      <c r="K139" s="498" t="s">
        <v>634</v>
      </c>
      <c r="L139" s="500" cm="1">
        <f t="array" aca="1" ref="L139" ca="1">INDIRECT($L$5&amp;ROW())</f>
        <v>500000</v>
      </c>
      <c r="M139" s="500">
        <f ca="1">ROUNDDOWN(J139*L139,-3)</f>
        <v>4000000</v>
      </c>
      <c r="N139" s="502">
        <f t="shared" ca="1" si="34"/>
        <v>2000000</v>
      </c>
      <c r="O139" s="154">
        <f ca="1">M139-Y139</f>
        <v>2000000</v>
      </c>
      <c r="P139" s="154">
        <f t="shared" ca="1" si="35"/>
        <v>0</v>
      </c>
      <c r="Q139" s="253" t="str">
        <f ca="1">IF(AND(ISBLANK(H139),N139&lt;&gt;0),"Rev detil","")</f>
        <v>Rev detil</v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28000000</v>
      </c>
      <c r="N140" s="420">
        <f ca="1">N141</f>
        <v>20000000</v>
      </c>
      <c r="O140" s="157">
        <f ca="1">O141</f>
        <v>-12000000</v>
      </c>
      <c r="P140" s="157">
        <f ca="1">P141</f>
        <v>32000000</v>
      </c>
      <c r="Q140" s="279" t="s">
        <v>1007</v>
      </c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B140" s="4" t="s">
        <v>131</v>
      </c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497" t="s">
        <v>635</v>
      </c>
      <c r="J141" s="498">
        <v>7</v>
      </c>
      <c r="K141" s="498" t="s">
        <v>26</v>
      </c>
      <c r="L141" s="500" cm="1">
        <f t="array" aca="1" ref="L141" ca="1">INDIRECT($L$5&amp;ROW())</f>
        <v>4000000</v>
      </c>
      <c r="M141" s="500">
        <f ca="1">ROUNDDOWN(J141*L141,-3)</f>
        <v>28000000</v>
      </c>
      <c r="N141" s="502">
        <f ca="1">G141-M141</f>
        <v>20000000</v>
      </c>
      <c r="O141" s="154">
        <f ca="1">M141-Y141</f>
        <v>-12000000</v>
      </c>
      <c r="P141" s="154">
        <f ca="1">IF(N141=0,O141-N141,IF(N141&lt;0,N141+O141,IF(N141&gt;0,N141-O141)))</f>
        <v>32000000</v>
      </c>
      <c r="Q141" s="253" t="str">
        <f ca="1">IF(AND(ISBLANK(H141),N141&lt;&gt;0),"Rev detil","")</f>
        <v>Rev detil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419">
        <f ca="1">N143</f>
        <v>0</v>
      </c>
      <c r="O142" s="155">
        <f ca="1">O143</f>
        <v>0</v>
      </c>
      <c r="P142" s="155">
        <f ca="1">P143</f>
        <v>0</v>
      </c>
      <c r="Q142" s="279" t="s">
        <v>1007</v>
      </c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B142" s="4" t="s">
        <v>131</v>
      </c>
      <c r="AC142" s="311" t="s">
        <v>506</v>
      </c>
    </row>
    <row r="143" spans="1:29" ht="13.2" hidden="1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340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 ca="1">SUM(M145,M148,M150)</f>
        <v>474300000</v>
      </c>
      <c r="N144" s="440">
        <f ca="1">SUM(N145,N148,N150)</f>
        <v>98000000</v>
      </c>
      <c r="O144" s="171">
        <f ca="1">SUM(O145,O148,O150)</f>
        <v>-88000000</v>
      </c>
      <c r="P144" s="171">
        <f ca="1">SUM(P145,P148,P150)</f>
        <v>399000000</v>
      </c>
      <c r="Q144" s="279" t="s">
        <v>1007</v>
      </c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5000000</v>
      </c>
      <c r="N145" s="420">
        <f ca="1">SUM(N146:N147)</f>
        <v>5000000</v>
      </c>
      <c r="O145" s="157">
        <f ca="1">SUM(O146:O147)</f>
        <v>5000000</v>
      </c>
      <c r="P145" s="157">
        <f ca="1">SUM(P146:P147)</f>
        <v>0</v>
      </c>
      <c r="Q145" s="279" t="s">
        <v>1007</v>
      </c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B145" s="4" t="s">
        <v>131</v>
      </c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497" t="s">
        <v>638</v>
      </c>
      <c r="J146" s="498">
        <v>2</v>
      </c>
      <c r="K146" s="498" t="s">
        <v>120</v>
      </c>
      <c r="L146" s="500" cm="1">
        <f t="array" aca="1" ref="L146" ca="1">INDIRECT($L$5&amp;ROW())</f>
        <v>1500000</v>
      </c>
      <c r="M146" s="500">
        <f ca="1">ROUNDDOWN(J146*L146,-3)</f>
        <v>3000000</v>
      </c>
      <c r="N146" s="502">
        <f t="shared" ref="N146:N147" ca="1" si="36">G146-M146</f>
        <v>3000000</v>
      </c>
      <c r="O146" s="154">
        <f ca="1">M146-Y146</f>
        <v>3000000</v>
      </c>
      <c r="P146" s="154">
        <f t="shared" ref="P146:P147" ca="1" si="37">IF(N146=0,O146-N146,IF(N146&lt;0,N146+O146,IF(N146&gt;0,N146-O146)))</f>
        <v>0</v>
      </c>
      <c r="Q146" s="253" t="str">
        <f t="shared" ref="Q146:Q147" ca="1" si="38">IF(AND(ISBLANK(H146),N146&lt;&gt;0),"Rev detil","")</f>
        <v>Rev detil</v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497" t="s">
        <v>639</v>
      </c>
      <c r="J147" s="498">
        <v>2</v>
      </c>
      <c r="K147" s="498" t="s">
        <v>120</v>
      </c>
      <c r="L147" s="500" cm="1">
        <f t="array" aca="1" ref="L147" ca="1">INDIRECT($L$5&amp;ROW())</f>
        <v>1000000</v>
      </c>
      <c r="M147" s="500">
        <f ca="1">ROUNDDOWN(J147*L147,-3)</f>
        <v>2000000</v>
      </c>
      <c r="N147" s="502">
        <f t="shared" ca="1" si="36"/>
        <v>2000000</v>
      </c>
      <c r="O147" s="154">
        <f ca="1">M147-Y147</f>
        <v>2000000</v>
      </c>
      <c r="P147" s="154">
        <f t="shared" ca="1" si="37"/>
        <v>0</v>
      </c>
      <c r="Q147" s="253" t="str">
        <f t="shared" ca="1" si="38"/>
        <v>Rev detil</v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419">
        <f ca="1">N149</f>
        <v>0</v>
      </c>
      <c r="O148" s="155">
        <f ca="1">O149</f>
        <v>0</v>
      </c>
      <c r="P148" s="155">
        <f ca="1">P149</f>
        <v>0</v>
      </c>
      <c r="Q148" s="279" t="s">
        <v>1007</v>
      </c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B148" s="4" t="s">
        <v>131</v>
      </c>
      <c r="AC148" s="311" t="s">
        <v>506</v>
      </c>
    </row>
    <row r="149" spans="1:29" ht="13.2" hidden="1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340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461500000</v>
      </c>
      <c r="N150" s="418">
        <f ca="1">SUM(N151:N152)</f>
        <v>93000000</v>
      </c>
      <c r="O150" s="153">
        <f ca="1">SUM(O151:O152)</f>
        <v>-93000000</v>
      </c>
      <c r="P150" s="153">
        <f ca="1">SUM(P151:P152)</f>
        <v>399000000</v>
      </c>
      <c r="Q150" s="279" t="s">
        <v>1007</v>
      </c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B150" s="4" t="s">
        <v>131</v>
      </c>
      <c r="AC150" s="311" t="s">
        <v>506</v>
      </c>
    </row>
    <row r="151" spans="1:2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497" t="s">
        <v>1042</v>
      </c>
      <c r="J151" s="498">
        <v>65</v>
      </c>
      <c r="K151" s="498" t="s">
        <v>26</v>
      </c>
      <c r="L151" s="500" cm="1">
        <f t="array" aca="1" ref="L151" ca="1">INDIRECT($L$5&amp;ROW())</f>
        <v>7100000</v>
      </c>
      <c r="M151" s="500">
        <f ca="1">ROUNDDOWN(J151*L151,-3)</f>
        <v>461500000</v>
      </c>
      <c r="N151" s="501">
        <f t="shared" ref="N151:N152" ca="1" si="39">G151-M151</f>
        <v>-127375000</v>
      </c>
      <c r="O151" s="154">
        <f ca="1">M151-Y151</f>
        <v>106500000</v>
      </c>
      <c r="P151" s="154">
        <f t="shared" ref="P151:P152" ca="1" si="40">IF(N151=0,O151-N151,IF(N151&lt;0,N151+O151,IF(N151&gt;0,N151-O151)))</f>
        <v>-20875000</v>
      </c>
      <c r="Q151" s="253" t="str">
        <f t="shared" ref="Q151:Q152" ca="1" si="41">IF(AND(ISBLANK(H151),N151&lt;&gt;0),"Rev detil","")</f>
        <v>Rev detil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503"/>
      <c r="J152" s="504"/>
      <c r="K152" s="504"/>
      <c r="L152" s="505"/>
      <c r="M152" s="505">
        <f>ROUNDDOWN(J152*L152,-3)</f>
        <v>0</v>
      </c>
      <c r="N152" s="506">
        <f t="shared" si="39"/>
        <v>220375000</v>
      </c>
      <c r="O152" s="154">
        <f>M152-Y152</f>
        <v>-199500000</v>
      </c>
      <c r="P152" s="154">
        <f t="shared" si="40"/>
        <v>419875000</v>
      </c>
      <c r="Q152" s="253" t="str">
        <f t="shared" si="41"/>
        <v>Rev detil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58200000</v>
      </c>
      <c r="N153" s="422">
        <f ca="1">SUM(N154,N159,N161,N163)</f>
        <v>19800000</v>
      </c>
      <c r="O153" s="159">
        <f ca="1">SUM(O154,O159,O161,O163)</f>
        <v>-12000000</v>
      </c>
      <c r="P153" s="159">
        <f ca="1">SUM(P154,P159,P161,P163)</f>
        <v>31800000</v>
      </c>
      <c r="Q153" s="279" t="s">
        <v>1007</v>
      </c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19000000</v>
      </c>
      <c r="N154" s="420">
        <f ca="1">SUM(N155:N158)</f>
        <v>15000000</v>
      </c>
      <c r="O154" s="157">
        <f ca="1">SUM(O155:O158)</f>
        <v>-4000000</v>
      </c>
      <c r="P154" s="157">
        <f ca="1">SUM(P155:P158)</f>
        <v>19000000</v>
      </c>
      <c r="Q154" s="279" t="s">
        <v>1007</v>
      </c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B154" s="4" t="s">
        <v>131</v>
      </c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497" t="s">
        <v>631</v>
      </c>
      <c r="J155" s="498">
        <v>4</v>
      </c>
      <c r="K155" s="498" t="s">
        <v>120</v>
      </c>
      <c r="L155" s="500" cm="1">
        <f t="array" aca="1" ref="L155" ca="1">INDIRECT($L$5&amp;ROW())</f>
        <v>1000000</v>
      </c>
      <c r="M155" s="500">
        <f ca="1">ROUNDDOWN(J155*L155,-3)</f>
        <v>4000000</v>
      </c>
      <c r="N155" s="502">
        <f t="shared" ref="N155:N158" ca="1" si="42">G155-M155</f>
        <v>4000000</v>
      </c>
      <c r="O155" s="154">
        <f ca="1">M155-Y155</f>
        <v>-2000000</v>
      </c>
      <c r="P155" s="154">
        <f t="shared" ref="P155:P158" ca="1" si="43">IF(N155=0,O155-N155,IF(N155&lt;0,N155+O155,IF(N155&gt;0,N155-O155)))</f>
        <v>6000000</v>
      </c>
      <c r="Q155" s="253" t="str">
        <f t="shared" ref="Q155:Q158" ca="1" si="44">IF(AND(ISBLANK(H155),N155&lt;&gt;0),"Rev detil","")</f>
        <v>Rev detil</v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497" t="s">
        <v>563</v>
      </c>
      <c r="J156" s="498">
        <v>4</v>
      </c>
      <c r="K156" s="498" t="s">
        <v>120</v>
      </c>
      <c r="L156" s="500" cm="1">
        <f t="array" aca="1" ref="L156" ca="1">INDIRECT($L$5&amp;ROW())</f>
        <v>1500000</v>
      </c>
      <c r="M156" s="500">
        <f ca="1">ROUNDDOWN(J156*L156,-3)</f>
        <v>6000000</v>
      </c>
      <c r="N156" s="502">
        <f t="shared" ca="1" si="42"/>
        <v>6000000</v>
      </c>
      <c r="O156" s="154">
        <f ca="1">M156-Y156</f>
        <v>-3000000</v>
      </c>
      <c r="P156" s="154">
        <f t="shared" ca="1" si="43"/>
        <v>9000000</v>
      </c>
      <c r="Q156" s="253" t="str">
        <f t="shared" ca="1" si="44"/>
        <v>Rev detil</v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497" t="s">
        <v>564</v>
      </c>
      <c r="J157" s="498">
        <v>4</v>
      </c>
      <c r="K157" s="498" t="s">
        <v>120</v>
      </c>
      <c r="L157" s="500" cm="1">
        <f t="array" aca="1" ref="L157" ca="1">INDIRECT($L$5&amp;ROW())</f>
        <v>1000000</v>
      </c>
      <c r="M157" s="500">
        <f ca="1">ROUNDDOWN(J157*L157,-3)</f>
        <v>4000000</v>
      </c>
      <c r="N157" s="502">
        <f t="shared" ca="1" si="42"/>
        <v>4000000</v>
      </c>
      <c r="O157" s="154">
        <f ca="1">M157-Y157</f>
        <v>-2000000</v>
      </c>
      <c r="P157" s="154">
        <f t="shared" ca="1" si="43"/>
        <v>6000000</v>
      </c>
      <c r="Q157" s="253" t="str">
        <f t="shared" ca="1" si="44"/>
        <v>Rev detil</v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497" t="s">
        <v>644</v>
      </c>
      <c r="J158" s="498">
        <v>10</v>
      </c>
      <c r="K158" s="498" t="s">
        <v>634</v>
      </c>
      <c r="L158" s="500" cm="1">
        <f t="array" aca="1" ref="L158" ca="1">INDIRECT($L$5&amp;ROW())</f>
        <v>500000</v>
      </c>
      <c r="M158" s="500">
        <f ca="1">ROUNDDOWN(J158*L158,-3)</f>
        <v>5000000</v>
      </c>
      <c r="N158" s="502">
        <f t="shared" ca="1" si="42"/>
        <v>1000000</v>
      </c>
      <c r="O158" s="154">
        <f ca="1">M158-Y158</f>
        <v>3000000</v>
      </c>
      <c r="P158" s="154">
        <f t="shared" ca="1" si="43"/>
        <v>-2000000</v>
      </c>
      <c r="Q158" s="253" t="str">
        <f t="shared" ca="1" si="44"/>
        <v>Rev detil</v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419">
        <f ca="1">N160</f>
        <v>0</v>
      </c>
      <c r="O159" s="155">
        <f ca="1">O160</f>
        <v>0</v>
      </c>
      <c r="P159" s="155">
        <f ca="1">P160</f>
        <v>0</v>
      </c>
      <c r="Q159" s="279" t="s">
        <v>1007</v>
      </c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B159" s="4" t="s">
        <v>131</v>
      </c>
      <c r="AC159" s="311" t="s">
        <v>506</v>
      </c>
    </row>
    <row r="160" spans="1:29" ht="13.2" hidden="1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340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32000000</v>
      </c>
      <c r="N161" s="419">
        <f ca="1">N162</f>
        <v>6000000</v>
      </c>
      <c r="O161" s="155">
        <f ca="1">O162</f>
        <v>-8000000</v>
      </c>
      <c r="P161" s="155">
        <f ca="1">P162</f>
        <v>14000000</v>
      </c>
      <c r="Q161" s="279" t="s">
        <v>1007</v>
      </c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B161" s="4" t="s">
        <v>131</v>
      </c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497" t="s">
        <v>965</v>
      </c>
      <c r="J162" s="498">
        <v>8</v>
      </c>
      <c r="K162" s="498" t="s">
        <v>26</v>
      </c>
      <c r="L162" s="500" cm="1">
        <f t="array" aca="1" ref="L162" ca="1">INDIRECT($L$5&amp;ROW())</f>
        <v>4000000</v>
      </c>
      <c r="M162" s="500">
        <f ca="1">ROUNDDOWN(J162*L162,-3)</f>
        <v>32000000</v>
      </c>
      <c r="N162" s="502">
        <f ca="1">G162-M162</f>
        <v>6000000</v>
      </c>
      <c r="O162" s="154">
        <f ca="1">M162-Y162</f>
        <v>-8000000</v>
      </c>
      <c r="P162" s="154">
        <f ca="1">IF(N162=0,O162-N162,IF(N162&lt;0,N162+O162,IF(N162&gt;0,N162-O162)))</f>
        <v>14000000</v>
      </c>
      <c r="Q162" s="253" t="str">
        <f ca="1">IF(AND(ISBLANK(H162),N162&lt;&gt;0),"Rev detil","")</f>
        <v>Rev detil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449">
        <f ca="1">N164</f>
        <v>-1200000</v>
      </c>
      <c r="O163" s="157">
        <f ca="1">O164</f>
        <v>0</v>
      </c>
      <c r="P163" s="157">
        <f ca="1">P164</f>
        <v>-1200000</v>
      </c>
      <c r="Q163" s="279" t="s">
        <v>1007</v>
      </c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B163" s="4" t="s">
        <v>131</v>
      </c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497" t="s">
        <v>647</v>
      </c>
      <c r="J164" s="498" cm="1">
        <f t="array" aca="1" ref="J164" ca="1">INDIRECT($J$5&amp;ROW())</f>
        <v>28</v>
      </c>
      <c r="K164" s="498" t="s">
        <v>26</v>
      </c>
      <c r="L164" s="500" cm="1">
        <f t="array" aca="1" ref="L164" ca="1">INDIRECT($L$5&amp;ROW())</f>
        <v>150000</v>
      </c>
      <c r="M164" s="500">
        <f ca="1">ROUNDDOWN(J164*L164,-3)</f>
        <v>4200000</v>
      </c>
      <c r="N164" s="501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 detil","")</f>
        <v>Rev detil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61800000</v>
      </c>
      <c r="N165" s="422">
        <f ca="1">SUM(N166,N171,N173)</f>
        <v>3200000</v>
      </c>
      <c r="O165" s="159">
        <f ca="1">SUM(O166,O171,O173)</f>
        <v>2000000</v>
      </c>
      <c r="P165" s="159">
        <f ca="1">SUM(P166,P171,P173)</f>
        <v>1200000</v>
      </c>
      <c r="Q165" s="279" t="s">
        <v>1007</v>
      </c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20000000</v>
      </c>
      <c r="N166" s="419">
        <f ca="1">SUM(N167:N170)</f>
        <v>2000000</v>
      </c>
      <c r="O166" s="155">
        <f ca="1">SUM(O167:O170)</f>
        <v>2000000</v>
      </c>
      <c r="P166" s="155">
        <f ca="1">SUM(P167:P170)</f>
        <v>0</v>
      </c>
      <c r="Q166" s="279" t="s">
        <v>1007</v>
      </c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B166" s="4" t="s">
        <v>131</v>
      </c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340">
        <f t="shared" ref="N167:N170" ca="1" si="45">G167-M167</f>
        <v>0</v>
      </c>
      <c r="O167" s="154">
        <f ca="1">M167-Y167</f>
        <v>0</v>
      </c>
      <c r="P167" s="154">
        <f t="shared" ref="P167:P170" ca="1" si="46">IF(N167=0,O167-N167,IF(N167&lt;0,N167+O167,IF(N167&gt;0,N167-O167)))</f>
        <v>0</v>
      </c>
      <c r="Q167" s="279" t="s">
        <v>1007</v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340">
        <f t="shared" ca="1" si="45"/>
        <v>0</v>
      </c>
      <c r="O168" s="154">
        <f ca="1">M168-Y168</f>
        <v>0</v>
      </c>
      <c r="P168" s="154">
        <f t="shared" ca="1" si="46"/>
        <v>0</v>
      </c>
      <c r="Q168" s="279" t="s">
        <v>1007</v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340">
        <f t="shared" ca="1" si="45"/>
        <v>0</v>
      </c>
      <c r="O169" s="154">
        <f ca="1">M169-Y169</f>
        <v>0</v>
      </c>
      <c r="P169" s="154">
        <f t="shared" ca="1" si="46"/>
        <v>0</v>
      </c>
      <c r="Q169" s="279" t="s">
        <v>1007</v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497" t="s">
        <v>644</v>
      </c>
      <c r="J170" s="498">
        <v>8</v>
      </c>
      <c r="K170" s="498" t="s">
        <v>634</v>
      </c>
      <c r="L170" s="500" cm="1">
        <f t="array" aca="1" ref="L170" ca="1">INDIRECT($L$5&amp;ROW())</f>
        <v>500000</v>
      </c>
      <c r="M170" s="500">
        <f ca="1">ROUNDDOWN(J170*L170,-3)</f>
        <v>4000000</v>
      </c>
      <c r="N170" s="502">
        <f t="shared" ca="1" si="45"/>
        <v>2000000</v>
      </c>
      <c r="O170" s="154">
        <f ca="1">M170-Y170</f>
        <v>2000000</v>
      </c>
      <c r="P170" s="154">
        <f t="shared" ca="1" si="46"/>
        <v>0</v>
      </c>
      <c r="Q170" s="253" t="str">
        <f ca="1">IF(AND(ISBLANK(H170),N170&lt;&gt;0),"Rev detil","")</f>
        <v>Rev detil</v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419">
        <f ca="1">N172</f>
        <v>0</v>
      </c>
      <c r="O171" s="155">
        <f ca="1">O172</f>
        <v>0</v>
      </c>
      <c r="P171" s="155">
        <f ca="1">P172</f>
        <v>0</v>
      </c>
      <c r="Q171" s="279" t="s">
        <v>1007</v>
      </c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B171" s="4" t="s">
        <v>131</v>
      </c>
      <c r="AC171" s="311" t="s">
        <v>506</v>
      </c>
    </row>
    <row r="172" spans="1:29" ht="26.4" hidden="1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340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419">
        <f ca="1">N174</f>
        <v>1200000</v>
      </c>
      <c r="O173" s="155">
        <f ca="1">O174</f>
        <v>0</v>
      </c>
      <c r="P173" s="155">
        <f ca="1">P174</f>
        <v>1200000</v>
      </c>
      <c r="Q173" s="279" t="s">
        <v>1007</v>
      </c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B173" s="4" t="s">
        <v>131</v>
      </c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497" t="s">
        <v>647</v>
      </c>
      <c r="J174" s="498" cm="1">
        <f t="array" aca="1" ref="J174" ca="1">INDIRECT($J$5&amp;ROW())</f>
        <v>12</v>
      </c>
      <c r="K174" s="498" t="s">
        <v>26</v>
      </c>
      <c r="L174" s="500" cm="1">
        <f t="array" aca="1" ref="L174" ca="1">INDIRECT($L$5&amp;ROW())</f>
        <v>150000</v>
      </c>
      <c r="M174" s="500">
        <f ca="1">ROUNDDOWN(J174*L174,-3)</f>
        <v>1800000</v>
      </c>
      <c r="N174" s="502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 detil","")</f>
        <v>Rev detil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154785000</v>
      </c>
      <c r="N175" s="450">
        <f ca="1">SUM(N176,N181,N183,N186)</f>
        <v>-72000000</v>
      </c>
      <c r="O175" s="159">
        <f ca="1">SUM(O176,O181,O183,O186)</f>
        <v>2500000</v>
      </c>
      <c r="P175" s="159">
        <f ca="1">SUM(P176,P181,P183,P186)</f>
        <v>-74500000</v>
      </c>
      <c r="Q175" s="279" t="s">
        <v>1007</v>
      </c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20500000</v>
      </c>
      <c r="N176" s="420">
        <f ca="1">SUM(N177:N180)</f>
        <v>1500000</v>
      </c>
      <c r="O176" s="157">
        <f ca="1">SUM(O177:O180)</f>
        <v>2500000</v>
      </c>
      <c r="P176" s="157">
        <f ca="1">SUM(P177:P180)</f>
        <v>-1000000</v>
      </c>
      <c r="Q176" s="279" t="s">
        <v>1007</v>
      </c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B176" s="4" t="s">
        <v>131</v>
      </c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340">
        <f t="shared" ref="N177:N180" ca="1" si="47">G177-M177</f>
        <v>0</v>
      </c>
      <c r="O177" s="154">
        <f ca="1">M177-Y177</f>
        <v>0</v>
      </c>
      <c r="P177" s="154">
        <f t="shared" ref="P177:P180" ca="1" si="48">IF(N177=0,O177-N177,IF(N177&lt;0,N177+O177,IF(N177&gt;0,N177-O177)))</f>
        <v>0</v>
      </c>
      <c r="Q177" s="279" t="s">
        <v>1007</v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340">
        <f t="shared" ca="1" si="47"/>
        <v>0</v>
      </c>
      <c r="O178" s="154">
        <f ca="1">M178-Y178</f>
        <v>0</v>
      </c>
      <c r="P178" s="154">
        <f t="shared" ca="1" si="48"/>
        <v>0</v>
      </c>
      <c r="Q178" s="279" t="s">
        <v>1007</v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340">
        <f t="shared" ca="1" si="47"/>
        <v>0</v>
      </c>
      <c r="O179" s="154">
        <f ca="1">M179-Y179</f>
        <v>0</v>
      </c>
      <c r="P179" s="154">
        <f t="shared" ca="1" si="48"/>
        <v>0</v>
      </c>
      <c r="Q179" s="279" t="s">
        <v>1007</v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497" t="s">
        <v>644</v>
      </c>
      <c r="J180" s="498">
        <v>18</v>
      </c>
      <c r="K180" s="498" t="s">
        <v>634</v>
      </c>
      <c r="L180" s="500" cm="1">
        <f t="array" aca="1" ref="L180" ca="1">INDIRECT($L$5&amp;ROW())</f>
        <v>250000</v>
      </c>
      <c r="M180" s="500">
        <f ca="1">ROUNDDOWN(J180*L180,-3)</f>
        <v>4500000</v>
      </c>
      <c r="N180" s="502">
        <f t="shared" ca="1" si="47"/>
        <v>1500000</v>
      </c>
      <c r="O180" s="154">
        <f ca="1">M180-Y180</f>
        <v>2500000</v>
      </c>
      <c r="P180" s="154">
        <f t="shared" ca="1" si="48"/>
        <v>-1000000</v>
      </c>
      <c r="Q180" s="253" t="str">
        <f ca="1">IF(AND(ISBLANK(H180),N180&lt;&gt;0),"Rev detil","")</f>
        <v>Rev detil</v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419">
        <f ca="1">N182</f>
        <v>0</v>
      </c>
      <c r="O181" s="155">
        <f ca="1">O182</f>
        <v>0</v>
      </c>
      <c r="P181" s="155">
        <f ca="1">P182</f>
        <v>0</v>
      </c>
      <c r="Q181" s="279" t="s">
        <v>1007</v>
      </c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B181" s="4" t="s">
        <v>131</v>
      </c>
      <c r="AC181" s="311" t="s">
        <v>506</v>
      </c>
    </row>
    <row r="182" spans="1:29" ht="13.2" hidden="1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340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447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79" t="s">
        <v>1007</v>
      </c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B183" s="4" t="s">
        <v>131</v>
      </c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497" t="s">
        <v>654</v>
      </c>
      <c r="J184" s="498" cm="1">
        <f t="array" aca="1" ref="J184" ca="1">INDIRECT($J$5&amp;ROW())</f>
        <v>10</v>
      </c>
      <c r="K184" s="498" t="s">
        <v>26</v>
      </c>
      <c r="L184" s="500" cm="1">
        <f t="array" aca="1" ref="L184" ca="1">INDIRECT($L$5&amp;ROW())</f>
        <v>3843500</v>
      </c>
      <c r="M184" s="500">
        <f ca="1">ROUNDDOWN(J184*L184,-3)</f>
        <v>38435000</v>
      </c>
      <c r="N184" s="501">
        <f t="shared" ref="N184:N185" ca="1" si="49">G184-M184</f>
        <v>-6000000</v>
      </c>
      <c r="O184" s="154">
        <f ca="1">M184-Y184</f>
        <v>0</v>
      </c>
      <c r="P184" s="154">
        <f t="shared" ref="P184:P185" ca="1" si="50">IF(N184=0,O184-N184,IF(N184&lt;0,N184+O184,IF(N184&gt;0,N184-O184)))</f>
        <v>-6000000</v>
      </c>
      <c r="Q184" s="253" t="str">
        <f t="shared" ref="Q184:Q185" ca="1" si="51">IF(AND(ISBLANK(H184),N184&lt;&gt;0),"Rev detil","")</f>
        <v>Rev detil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507" t="s">
        <v>966</v>
      </c>
      <c r="J185" s="498" cm="1">
        <f t="array" aca="1" ref="J185" ca="1">INDIRECT($J$5&amp;ROW())</f>
        <v>15</v>
      </c>
      <c r="K185" s="498" t="s">
        <v>26</v>
      </c>
      <c r="L185" s="500" cm="1">
        <f t="array" aca="1" ref="L185" ca="1">INDIRECT($L$5&amp;ROW())</f>
        <v>4500000</v>
      </c>
      <c r="M185" s="500">
        <f ca="1">ROUNDDOWN(J185*L185,-3)</f>
        <v>67500000</v>
      </c>
      <c r="N185" s="501">
        <f t="shared" ca="1" si="49"/>
        <v>-67500000</v>
      </c>
      <c r="O185" s="154">
        <f ca="1">M185-Y185</f>
        <v>0</v>
      </c>
      <c r="P185" s="154">
        <f t="shared" ca="1" si="50"/>
        <v>-67500000</v>
      </c>
      <c r="Q185" s="253" t="str">
        <f t="shared" ca="1" si="51"/>
        <v>Rev detil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418">
        <f ca="1">N187</f>
        <v>0</v>
      </c>
      <c r="O186" s="153">
        <f ca="1">O187</f>
        <v>0</v>
      </c>
      <c r="P186" s="153">
        <f ca="1">P187</f>
        <v>0</v>
      </c>
      <c r="Q186" s="279" t="s">
        <v>1007</v>
      </c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B186" s="4" t="s">
        <v>131</v>
      </c>
      <c r="AC186" s="311" t="s">
        <v>506</v>
      </c>
    </row>
    <row r="187" spans="1:29" ht="13.2" hidden="1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340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48242000</v>
      </c>
      <c r="N188" s="422">
        <f ca="1">SUM(N189,N194,N196,N198)</f>
        <v>1800000</v>
      </c>
      <c r="O188" s="159">
        <f ca="1">SUM(O189,O194,O196,O198)</f>
        <v>-1800000</v>
      </c>
      <c r="P188" s="159">
        <f ca="1">SUM(P189,P194,P196,P198)</f>
        <v>3600000</v>
      </c>
      <c r="Q188" s="279" t="s">
        <v>1007</v>
      </c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419">
        <f ca="1">SUM(N190:N193)</f>
        <v>0</v>
      </c>
      <c r="O189" s="155">
        <f ca="1">SUM(O190:O193)</f>
        <v>0</v>
      </c>
      <c r="P189" s="155">
        <f ca="1">SUM(P190:P193)</f>
        <v>0</v>
      </c>
      <c r="Q189" s="279" t="s">
        <v>1007</v>
      </c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hidden="1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340">
        <f t="shared" ref="N190:N193" ca="1" si="52">G190-M190</f>
        <v>0</v>
      </c>
      <c r="O190" s="154">
        <f ca="1">M190-Y190</f>
        <v>0</v>
      </c>
      <c r="P190" s="154">
        <f t="shared" ref="P190:P193" ca="1" si="53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hidden="1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340">
        <f t="shared" ca="1" si="52"/>
        <v>0</v>
      </c>
      <c r="O191" s="154">
        <f ca="1">M191-Y191</f>
        <v>0</v>
      </c>
      <c r="P191" s="154">
        <f t="shared" ca="1" si="53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hidden="1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340">
        <f t="shared" ca="1" si="52"/>
        <v>0</v>
      </c>
      <c r="O192" s="154">
        <f ca="1">M192-Y192</f>
        <v>0</v>
      </c>
      <c r="P192" s="154">
        <f t="shared" ca="1" si="53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hidden="1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340">
        <f t="shared" ca="1" si="52"/>
        <v>0</v>
      </c>
      <c r="O193" s="154">
        <f ca="1">M193-Y193</f>
        <v>0</v>
      </c>
      <c r="P193" s="154">
        <f t="shared" ca="1" si="53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419">
        <f ca="1">N195</f>
        <v>0</v>
      </c>
      <c r="O194" s="155">
        <f ca="1">O195</f>
        <v>0</v>
      </c>
      <c r="P194" s="155">
        <f ca="1">P195</f>
        <v>0</v>
      </c>
      <c r="Q194" s="279" t="s">
        <v>1007</v>
      </c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hidden="1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340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7200000</v>
      </c>
      <c r="N196" s="419">
        <f ca="1">N197</f>
        <v>1800000</v>
      </c>
      <c r="O196" s="155">
        <f ca="1">O197</f>
        <v>-1800000</v>
      </c>
      <c r="P196" s="155">
        <f ca="1">P197</f>
        <v>3600000</v>
      </c>
      <c r="Q196" s="279" t="s">
        <v>1007</v>
      </c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497" t="s">
        <v>559</v>
      </c>
      <c r="J197" s="498">
        <v>8</v>
      </c>
      <c r="K197" s="498" t="s">
        <v>33</v>
      </c>
      <c r="L197" s="500" cm="1">
        <f t="array" aca="1" ref="L197" ca="1">INDIRECT($L$5&amp;ROW())</f>
        <v>900000</v>
      </c>
      <c r="M197" s="500">
        <f ca="1">ROUNDDOWN(J197*L197,-3)</f>
        <v>7200000</v>
      </c>
      <c r="N197" s="502">
        <f ca="1">G197-M197</f>
        <v>1800000</v>
      </c>
      <c r="O197" s="154">
        <f ca="1">M197-Y197</f>
        <v>-1800000</v>
      </c>
      <c r="P197" s="154">
        <f ca="1">IF(N197=0,O197-N197,IF(N197&lt;0,N197+O197,IF(N197&gt;0,N197-O197)))</f>
        <v>3600000</v>
      </c>
      <c r="Q197" s="253" t="str">
        <f ca="1">IF(AND(ISBLANK(H197),N197&lt;&gt;0),"Rev detil","")</f>
        <v>Rev detil</v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419">
        <f ca="1">N199</f>
        <v>0</v>
      </c>
      <c r="O198" s="155">
        <f ca="1">O199</f>
        <v>0</v>
      </c>
      <c r="P198" s="155">
        <f ca="1">P199</f>
        <v>0</v>
      </c>
      <c r="Q198" s="279" t="s">
        <v>1007</v>
      </c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hidden="1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340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SUM(G201,G206,G209)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SUM(M201,M206,M209)</f>
        <v>99934000</v>
      </c>
      <c r="N200" s="450">
        <f ca="1">SUM(N201,N206,N209)</f>
        <v>-600000</v>
      </c>
      <c r="O200" s="159">
        <f ca="1">SUM(O201,O206,O209)</f>
        <v>-14400000</v>
      </c>
      <c r="P200" s="159">
        <f ca="1">SUM(P201,P206,P209)</f>
        <v>28800000</v>
      </c>
      <c r="Q200" s="279" t="s">
        <v>1007</v>
      </c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10400000</v>
      </c>
      <c r="N201" s="418">
        <f ca="1">SUM(N202:N205)</f>
        <v>14400000</v>
      </c>
      <c r="O201" s="153">
        <f ca="1">SUM(O202:O205)</f>
        <v>-14400000</v>
      </c>
      <c r="P201" s="153">
        <f ca="1">SUM(P202:P205)</f>
        <v>28800000</v>
      </c>
      <c r="Q201" s="279" t="s">
        <v>1007</v>
      </c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497" t="s">
        <v>555</v>
      </c>
      <c r="J202" s="498">
        <v>62</v>
      </c>
      <c r="K202" s="498" t="s">
        <v>26</v>
      </c>
      <c r="L202" s="500" cm="1">
        <f t="array" aca="1" ref="L202" ca="1">INDIRECT($L$5&amp;ROW())</f>
        <v>75000</v>
      </c>
      <c r="M202" s="500">
        <f ca="1">ROUNDDOWN(J202*L202,-3)</f>
        <v>4650000</v>
      </c>
      <c r="N202" s="502">
        <f t="shared" ref="N202:N205" ca="1" si="54">G202-M202</f>
        <v>12150000</v>
      </c>
      <c r="O202" s="154">
        <f ca="1">M202-Y202</f>
        <v>-14400000</v>
      </c>
      <c r="P202" s="154">
        <f t="shared" ref="P202:P205" ca="1" si="55">IF(N202=0,O202-N202,IF(N202&lt;0,N202+O202,IF(N202&gt;0,N202-O202)))</f>
        <v>26550000</v>
      </c>
      <c r="Q202" s="253" t="str">
        <f t="shared" ref="Q202:Q203" ca="1" si="56">IF(AND(ISBLANK(H202),N202&lt;&gt;0),"Rev detil","")</f>
        <v>Rev detil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497" t="s">
        <v>556</v>
      </c>
      <c r="J203" s="498" cm="1">
        <f t="array" aca="1" ref="J203" ca="1">INDIRECT($J$5&amp;ROW())</f>
        <v>1</v>
      </c>
      <c r="K203" s="498" t="s">
        <v>120</v>
      </c>
      <c r="L203" s="500" cm="1">
        <f t="array" aca="1" ref="L203" ca="1">INDIRECT($L$5&amp;ROW())</f>
        <v>750000</v>
      </c>
      <c r="M203" s="500">
        <f ca="1">ROUNDDOWN(J203*L203,-3)</f>
        <v>750000</v>
      </c>
      <c r="N203" s="502">
        <f t="shared" ca="1" si="54"/>
        <v>2250000</v>
      </c>
      <c r="O203" s="154">
        <f ca="1">M203-Y203</f>
        <v>0</v>
      </c>
      <c r="P203" s="154">
        <f t="shared" ca="1" si="55"/>
        <v>2250000</v>
      </c>
      <c r="Q203" s="253" t="str">
        <f t="shared" ca="1" si="56"/>
        <v>Rev detil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340">
        <f t="shared" ca="1" si="54"/>
        <v>0</v>
      </c>
      <c r="O204" s="154">
        <f ca="1">M204-Y204</f>
        <v>0</v>
      </c>
      <c r="P204" s="154">
        <f t="shared" ca="1" si="55"/>
        <v>0</v>
      </c>
      <c r="Q204" s="279" t="s">
        <v>1007</v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340">
        <f t="shared" ca="1" si="54"/>
        <v>0</v>
      </c>
      <c r="O205" s="154">
        <f ca="1">M205-Y205</f>
        <v>0</v>
      </c>
      <c r="P205" s="154">
        <f t="shared" ca="1" si="55"/>
        <v>0</v>
      </c>
      <c r="Q205" s="279" t="s">
        <v>1007</v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SUM(M207:M208)</f>
        <v>18000000</v>
      </c>
      <c r="N206" s="447">
        <f ca="1">SUM(N207:N208)</f>
        <v>-15000000</v>
      </c>
      <c r="O206" s="155">
        <f ca="1">O207</f>
        <v>0</v>
      </c>
      <c r="P206" s="155">
        <f ca="1">P207</f>
        <v>0</v>
      </c>
      <c r="Q206" s="279" t="s">
        <v>1007</v>
      </c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340">
        <f t="shared" ref="N207:N208" ca="1" si="57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79" t="s">
        <v>1007</v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/>
      <c r="B208" s="65"/>
      <c r="C208" s="66"/>
      <c r="D208" s="65"/>
      <c r="E208" s="65"/>
      <c r="F208" s="67"/>
      <c r="G208" s="154"/>
      <c r="H208" s="188"/>
      <c r="I208" s="497" t="s">
        <v>1019</v>
      </c>
      <c r="J208" s="498">
        <v>1</v>
      </c>
      <c r="K208" s="498" t="s">
        <v>120</v>
      </c>
      <c r="L208" s="500">
        <v>15000000</v>
      </c>
      <c r="M208" s="500">
        <f>ROUNDDOWN(J208*L208,-3)</f>
        <v>15000000</v>
      </c>
      <c r="N208" s="501">
        <f t="shared" si="57"/>
        <v>-15000000</v>
      </c>
      <c r="O208" s="154"/>
      <c r="P208" s="154"/>
      <c r="Q208" s="253" t="str">
        <f>IF(AND(ISBLANK(H208),N208&lt;&gt;0),"Rev detil","")</f>
        <v>Rev detil</v>
      </c>
      <c r="R208" s="244"/>
      <c r="S208" s="244"/>
      <c r="T208" s="65"/>
      <c r="U208" s="67"/>
      <c r="V208" s="67"/>
      <c r="W208" s="247"/>
      <c r="X208" s="247"/>
      <c r="Y208" s="67"/>
      <c r="Z208" s="247"/>
      <c r="AA208" s="244"/>
    </row>
    <row r="209" spans="1:29" ht="13.2" x14ac:dyDescent="0.25">
      <c r="A209" s="1" t="s">
        <v>211</v>
      </c>
      <c r="B209" s="62" t="s">
        <v>525</v>
      </c>
      <c r="C209" s="63" t="s">
        <v>35</v>
      </c>
      <c r="D209" s="62"/>
      <c r="E209" s="62"/>
      <c r="F209" s="64"/>
      <c r="G209" s="153">
        <f>G210</f>
        <v>71534000</v>
      </c>
      <c r="H209" s="187" t="s">
        <v>525</v>
      </c>
      <c r="I209" s="63" t="s">
        <v>35</v>
      </c>
      <c r="J209" s="62"/>
      <c r="K209" s="62"/>
      <c r="L209" s="64"/>
      <c r="M209" s="64">
        <f ca="1">M210</f>
        <v>71534000</v>
      </c>
      <c r="N209" s="418">
        <f ca="1">N210</f>
        <v>0</v>
      </c>
      <c r="O209" s="153">
        <f ca="1">O210</f>
        <v>0</v>
      </c>
      <c r="P209" s="153">
        <f ca="1">P210</f>
        <v>0</v>
      </c>
      <c r="Q209" s="279" t="s">
        <v>1007</v>
      </c>
      <c r="R209" s="244"/>
      <c r="S209" s="244"/>
      <c r="T209" s="62"/>
      <c r="U209" s="64"/>
      <c r="V209" s="64"/>
      <c r="W209" s="247"/>
      <c r="X209" s="244"/>
      <c r="Y209" s="244"/>
      <c r="Z209" s="247"/>
      <c r="AA209" s="244"/>
      <c r="AC209" s="311" t="s">
        <v>500</v>
      </c>
    </row>
    <row r="210" spans="1:29" ht="26.4" hidden="1" x14ac:dyDescent="0.25">
      <c r="A210" s="1" t="s">
        <v>212</v>
      </c>
      <c r="B210" s="65"/>
      <c r="C210" s="66" t="s">
        <v>660</v>
      </c>
      <c r="D210" s="65">
        <v>14</v>
      </c>
      <c r="E210" s="65" t="s">
        <v>26</v>
      </c>
      <c r="F210" s="67">
        <v>5109636</v>
      </c>
      <c r="G210" s="154">
        <f>ROUNDDOWN(D210*F210,-3)</f>
        <v>71534000</v>
      </c>
      <c r="H210" s="188"/>
      <c r="I210" s="66" t="s">
        <v>660</v>
      </c>
      <c r="J210" s="65" cm="1">
        <f t="array" aca="1" ref="J210" ca="1">INDIRECT($J$5&amp;ROW())</f>
        <v>14</v>
      </c>
      <c r="K210" s="65" t="s">
        <v>26</v>
      </c>
      <c r="L210" s="67" cm="1">
        <f t="array" aca="1" ref="L210" ca="1">INDIRECT($L$5&amp;ROW())</f>
        <v>5109636</v>
      </c>
      <c r="M210" s="67">
        <f ca="1">ROUNDDOWN(J210*L210,-3)</f>
        <v>71534000</v>
      </c>
      <c r="N210" s="340">
        <f ca="1">G210-M210</f>
        <v>0</v>
      </c>
      <c r="O210" s="154">
        <f ca="1">M210-Y210</f>
        <v>0</v>
      </c>
      <c r="P210" s="154">
        <f ca="1">IF(N210=0,O210-N210,IF(N210&lt;0,N210+O210,IF(N210&gt;0,N210-O210)))</f>
        <v>0</v>
      </c>
      <c r="Q210" s="240" t="str">
        <f ca="1">IF(AND(ISBLANK(H210),N210&lt;&gt;0),"Rev","")</f>
        <v/>
      </c>
      <c r="R210" s="244"/>
      <c r="S210" s="244"/>
      <c r="T210" s="65">
        <v>14</v>
      </c>
      <c r="U210" s="67">
        <v>5109636</v>
      </c>
      <c r="V210" s="67">
        <f>ROUNDDOWN(T210*U210,-3)</f>
        <v>71534000</v>
      </c>
      <c r="W210" s="247">
        <v>14</v>
      </c>
      <c r="X210" s="247">
        <v>5109636</v>
      </c>
      <c r="Y210" s="67">
        <f>ROUNDDOWN(W210*X210,-3)</f>
        <v>71534000</v>
      </c>
      <c r="Z210" s="247"/>
      <c r="AA210" s="244"/>
    </row>
    <row r="211" spans="1:29" ht="13.2" x14ac:dyDescent="0.25">
      <c r="A211" s="1" t="s">
        <v>213</v>
      </c>
      <c r="B211" s="80" t="s">
        <v>214</v>
      </c>
      <c r="C211" s="81" t="s">
        <v>661</v>
      </c>
      <c r="D211" s="80"/>
      <c r="E211" s="80"/>
      <c r="F211" s="82"/>
      <c r="G211" s="159">
        <f>SUM(G212,G217)</f>
        <v>139554000</v>
      </c>
      <c r="H211" s="193" t="s">
        <v>214</v>
      </c>
      <c r="I211" s="81" t="s">
        <v>661</v>
      </c>
      <c r="J211" s="80"/>
      <c r="K211" s="80"/>
      <c r="L211" s="82"/>
      <c r="M211" s="82">
        <f ca="1">SUM(M212,M217)</f>
        <v>202317000</v>
      </c>
      <c r="N211" s="450">
        <f ca="1">SUM(N212,N217)</f>
        <v>-62763000</v>
      </c>
      <c r="O211" s="159">
        <f ca="1">SUM(O212,O217)</f>
        <v>27632000</v>
      </c>
      <c r="P211" s="159">
        <f ca="1">SUM(P212,P217)</f>
        <v>-35131000</v>
      </c>
      <c r="Q211" s="279" t="s">
        <v>1007</v>
      </c>
      <c r="R211" s="244" t="s">
        <v>499</v>
      </c>
      <c r="S211" s="244" t="s">
        <v>501</v>
      </c>
      <c r="T211" s="80"/>
      <c r="U211" s="82"/>
      <c r="V211" s="82"/>
      <c r="W211" s="247"/>
      <c r="X211" s="244"/>
      <c r="Y211" s="244"/>
      <c r="Z211" s="247"/>
      <c r="AA211" s="244"/>
      <c r="AC211" s="311"/>
    </row>
    <row r="212" spans="1:29" ht="13.2" x14ac:dyDescent="0.25">
      <c r="A212" s="1" t="s">
        <v>215</v>
      </c>
      <c r="B212" s="62" t="s">
        <v>523</v>
      </c>
      <c r="C212" s="63" t="s">
        <v>24</v>
      </c>
      <c r="D212" s="62"/>
      <c r="E212" s="62"/>
      <c r="F212" s="64"/>
      <c r="G212" s="153">
        <f>SUM(G213:G216)</f>
        <v>23500000</v>
      </c>
      <c r="H212" s="187" t="s">
        <v>523</v>
      </c>
      <c r="I212" s="63" t="s">
        <v>24</v>
      </c>
      <c r="J212" s="62"/>
      <c r="K212" s="62"/>
      <c r="L212" s="64"/>
      <c r="M212" s="64">
        <f ca="1">SUM(M213:M216)</f>
        <v>31000000</v>
      </c>
      <c r="N212" s="444">
        <f ca="1">SUM(N213:N216)</f>
        <v>-7500000</v>
      </c>
      <c r="O212" s="153">
        <f ca="1">SUM(O213:O216)</f>
        <v>0</v>
      </c>
      <c r="P212" s="153">
        <f ca="1">SUM(P213:P216)</f>
        <v>-7500000</v>
      </c>
      <c r="Q212" s="279" t="s">
        <v>1007</v>
      </c>
      <c r="R212" s="244"/>
      <c r="S212" s="244"/>
      <c r="T212" s="62"/>
      <c r="U212" s="64"/>
      <c r="V212" s="64"/>
      <c r="W212" s="247"/>
      <c r="X212" s="244"/>
      <c r="Y212" s="244"/>
      <c r="Z212" s="247"/>
      <c r="AA212" s="244"/>
      <c r="AC212" s="311" t="s">
        <v>501</v>
      </c>
    </row>
    <row r="213" spans="1:29" ht="13.2" x14ac:dyDescent="0.25">
      <c r="A213" s="1" t="s">
        <v>216</v>
      </c>
      <c r="B213" s="65"/>
      <c r="C213" s="66" t="s">
        <v>555</v>
      </c>
      <c r="D213" s="65">
        <v>100</v>
      </c>
      <c r="E213" s="65" t="s">
        <v>26</v>
      </c>
      <c r="F213" s="67">
        <v>75000</v>
      </c>
      <c r="G213" s="154">
        <f>ROUNDDOWN(D213*F213,-3)</f>
        <v>7500000</v>
      </c>
      <c r="H213" s="188"/>
      <c r="I213" s="497" t="s">
        <v>555</v>
      </c>
      <c r="J213" s="498" cm="1">
        <f t="array" aca="1" ref="J213" ca="1">INDIRECT($J$5&amp;ROW())</f>
        <v>200</v>
      </c>
      <c r="K213" s="498" t="s">
        <v>26</v>
      </c>
      <c r="L213" s="500" cm="1">
        <f t="array" aca="1" ref="L213" ca="1">INDIRECT($L$5&amp;ROW())</f>
        <v>75000</v>
      </c>
      <c r="M213" s="500">
        <f ca="1">ROUNDDOWN(J213*L213,-3)</f>
        <v>15000000</v>
      </c>
      <c r="N213" s="501">
        <f t="shared" ref="N213:N216" ca="1" si="58">G213-M213</f>
        <v>-7500000</v>
      </c>
      <c r="O213" s="154">
        <f ca="1">M213-Y213</f>
        <v>0</v>
      </c>
      <c r="P213" s="154">
        <f t="shared" ref="P213:P216" ca="1" si="59">IF(N213=0,O213-N213,IF(N213&lt;0,N213+O213,IF(N213&gt;0,N213-O213)))</f>
        <v>-7500000</v>
      </c>
      <c r="Q213" s="253" t="str">
        <f ca="1">IF(AND(ISBLANK(H213),N213&lt;&gt;0),"Rev detil","")</f>
        <v>Rev detil</v>
      </c>
      <c r="R213" s="244"/>
      <c r="S213" s="244"/>
      <c r="T213" s="65">
        <v>200</v>
      </c>
      <c r="U213" s="67">
        <v>75000</v>
      </c>
      <c r="V213" s="67">
        <f>ROUNDDOWN(T213*U213,-3)</f>
        <v>15000000</v>
      </c>
      <c r="W213" s="247">
        <v>200</v>
      </c>
      <c r="X213" s="247">
        <v>75000</v>
      </c>
      <c r="Y213" s="67">
        <f>ROUNDDOWN(W213*X213,-3)</f>
        <v>15000000</v>
      </c>
      <c r="Z213" s="247"/>
      <c r="AA213" s="244"/>
    </row>
    <row r="214" spans="1:29" ht="13.2" x14ac:dyDescent="0.25">
      <c r="A214" s="1" t="s">
        <v>217</v>
      </c>
      <c r="B214" s="65"/>
      <c r="C214" s="66" t="s">
        <v>556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556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340">
        <f t="shared" ca="1" si="58"/>
        <v>0</v>
      </c>
      <c r="O214" s="154">
        <f ca="1">M214-Y214</f>
        <v>0</v>
      </c>
      <c r="P214" s="154">
        <f t="shared" ca="1" si="59"/>
        <v>0</v>
      </c>
      <c r="Q214" s="279" t="s">
        <v>1007</v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218</v>
      </c>
      <c r="B215" s="65"/>
      <c r="C215" s="66" t="s">
        <v>557</v>
      </c>
      <c r="D215" s="65">
        <v>4</v>
      </c>
      <c r="E215" s="65" t="s">
        <v>120</v>
      </c>
      <c r="F215" s="67">
        <v>1500000</v>
      </c>
      <c r="G215" s="154">
        <f>ROUNDDOWN(D215*F215,-3)</f>
        <v>6000000</v>
      </c>
      <c r="H215" s="188"/>
      <c r="I215" s="66" t="s">
        <v>557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1500000</v>
      </c>
      <c r="M215" s="67">
        <f ca="1">ROUNDDOWN(J215*L215,-3)</f>
        <v>6000000</v>
      </c>
      <c r="N215" s="340">
        <f t="shared" ca="1" si="58"/>
        <v>0</v>
      </c>
      <c r="O215" s="154">
        <f ca="1">M215-Y215</f>
        <v>0</v>
      </c>
      <c r="P215" s="154">
        <f t="shared" ca="1" si="59"/>
        <v>0</v>
      </c>
      <c r="Q215" s="279" t="s">
        <v>1007</v>
      </c>
      <c r="R215" s="244"/>
      <c r="S215" s="244"/>
      <c r="T215" s="65">
        <v>4</v>
      </c>
      <c r="U215" s="67">
        <v>1500000</v>
      </c>
      <c r="V215" s="67">
        <f>ROUNDDOWN(T215*U215,-3)</f>
        <v>6000000</v>
      </c>
      <c r="W215" s="247">
        <v>4</v>
      </c>
      <c r="X215" s="247">
        <v>1500000</v>
      </c>
      <c r="Y215" s="67">
        <f>ROUNDDOWN(W215*X215,-3)</f>
        <v>6000000</v>
      </c>
      <c r="Z215" s="247"/>
      <c r="AA215" s="244"/>
    </row>
    <row r="216" spans="1:29" ht="13.2" x14ac:dyDescent="0.25">
      <c r="A216" s="1" t="s">
        <v>219</v>
      </c>
      <c r="B216" s="65"/>
      <c r="C216" s="66" t="s">
        <v>558</v>
      </c>
      <c r="D216" s="65">
        <v>4</v>
      </c>
      <c r="E216" s="65" t="s">
        <v>120</v>
      </c>
      <c r="F216" s="67">
        <v>1000000</v>
      </c>
      <c r="G216" s="154">
        <f>ROUNDDOWN(D216*F216,-3)</f>
        <v>4000000</v>
      </c>
      <c r="H216" s="188"/>
      <c r="I216" s="66" t="s">
        <v>558</v>
      </c>
      <c r="J216" s="65" cm="1">
        <f t="array" aca="1" ref="J216" ca="1">INDIRECT($J$5&amp;ROW())</f>
        <v>4</v>
      </c>
      <c r="K216" s="65" t="s">
        <v>120</v>
      </c>
      <c r="L216" s="67" cm="1">
        <f t="array" aca="1" ref="L216" ca="1">INDIRECT($L$5&amp;ROW())</f>
        <v>1000000</v>
      </c>
      <c r="M216" s="67">
        <f ca="1">ROUNDDOWN(J216*L216,-3)</f>
        <v>4000000</v>
      </c>
      <c r="N216" s="340">
        <f t="shared" ca="1" si="58"/>
        <v>0</v>
      </c>
      <c r="O216" s="154">
        <f ca="1">M216-Y216</f>
        <v>0</v>
      </c>
      <c r="P216" s="154">
        <f t="shared" ca="1" si="59"/>
        <v>0</v>
      </c>
      <c r="Q216" s="279" t="s">
        <v>1007</v>
      </c>
      <c r="R216" s="244"/>
      <c r="S216" s="244"/>
      <c r="T216" s="65">
        <v>4</v>
      </c>
      <c r="U216" s="67">
        <v>1000000</v>
      </c>
      <c r="V216" s="67">
        <f>ROUNDDOWN(T216*U216,-3)</f>
        <v>4000000</v>
      </c>
      <c r="W216" s="247">
        <v>4</v>
      </c>
      <c r="X216" s="247">
        <v>1000000</v>
      </c>
      <c r="Y216" s="67">
        <f>ROUNDDOWN(W216*X216,-3)</f>
        <v>4000000</v>
      </c>
      <c r="Z216" s="247"/>
      <c r="AA216" s="244"/>
    </row>
    <row r="217" spans="1:29" ht="13.2" x14ac:dyDescent="0.25">
      <c r="A217" s="1" t="s">
        <v>220</v>
      </c>
      <c r="B217" s="62" t="s">
        <v>525</v>
      </c>
      <c r="C217" s="63" t="s">
        <v>35</v>
      </c>
      <c r="D217" s="62"/>
      <c r="E217" s="62"/>
      <c r="F217" s="64"/>
      <c r="G217" s="153">
        <f>G218</f>
        <v>116054000</v>
      </c>
      <c r="H217" s="187" t="s">
        <v>525</v>
      </c>
      <c r="I217" s="63" t="s">
        <v>35</v>
      </c>
      <c r="J217" s="62"/>
      <c r="K217" s="62"/>
      <c r="L217" s="64"/>
      <c r="M217" s="64">
        <f ca="1">M218</f>
        <v>171317000</v>
      </c>
      <c r="N217" s="444">
        <f ca="1">N218</f>
        <v>-55263000</v>
      </c>
      <c r="O217" s="153">
        <f ca="1">O218</f>
        <v>27632000</v>
      </c>
      <c r="P217" s="153">
        <f ca="1">P218</f>
        <v>-27631000</v>
      </c>
      <c r="Q217" s="279" t="s">
        <v>1007</v>
      </c>
      <c r="R217" s="244"/>
      <c r="S217" s="244"/>
      <c r="T217" s="62"/>
      <c r="U217" s="64"/>
      <c r="V217" s="64"/>
      <c r="W217" s="247"/>
      <c r="X217" s="244"/>
      <c r="Y217" s="244"/>
      <c r="Z217" s="247"/>
      <c r="AA217" s="244"/>
      <c r="AC217" s="311" t="s">
        <v>501</v>
      </c>
    </row>
    <row r="218" spans="1:29" ht="13.2" x14ac:dyDescent="0.25">
      <c r="A218" s="1" t="s">
        <v>221</v>
      </c>
      <c r="B218" s="65"/>
      <c r="C218" s="66" t="s">
        <v>662</v>
      </c>
      <c r="D218" s="65">
        <v>21</v>
      </c>
      <c r="E218" s="65" t="s">
        <v>26</v>
      </c>
      <c r="F218" s="67">
        <v>5526381</v>
      </c>
      <c r="G218" s="154">
        <f>ROUNDDOWN(D218*F218,-3)</f>
        <v>116054000</v>
      </c>
      <c r="H218" s="188"/>
      <c r="I218" s="497" t="s">
        <v>662</v>
      </c>
      <c r="J218" s="498">
        <v>31</v>
      </c>
      <c r="K218" s="498" t="s">
        <v>26</v>
      </c>
      <c r="L218" s="500" cm="1">
        <f t="array" aca="1" ref="L218" ca="1">INDIRECT($L$5&amp;ROW())</f>
        <v>5526381</v>
      </c>
      <c r="M218" s="500">
        <f ca="1">ROUNDDOWN(J218*L218,-3)</f>
        <v>171317000</v>
      </c>
      <c r="N218" s="501">
        <f ca="1">G218-M218</f>
        <v>-55263000</v>
      </c>
      <c r="O218" s="154">
        <f ca="1">M218-Y218</f>
        <v>27632000</v>
      </c>
      <c r="P218" s="154">
        <f ca="1">IF(N218=0,O218-N218,IF(N218&lt;0,N218+O218,IF(N218&gt;0,N218-O218)))</f>
        <v>-27631000</v>
      </c>
      <c r="Q218" s="253" t="str">
        <f ca="1">IF(AND(ISBLANK(H218),N218&lt;&gt;0),"Rev detil","")</f>
        <v>Rev detil</v>
      </c>
      <c r="R218" s="244"/>
      <c r="S218" s="244"/>
      <c r="T218" s="65">
        <v>26</v>
      </c>
      <c r="U218" s="67">
        <v>5526381</v>
      </c>
      <c r="V218" s="67">
        <f>ROUNDDOWN(T218*U218,-3)</f>
        <v>143685000</v>
      </c>
      <c r="W218" s="247">
        <v>26</v>
      </c>
      <c r="X218" s="247">
        <v>5526381</v>
      </c>
      <c r="Y218" s="67">
        <f>ROUNDDOWN(W218*X218,-3)</f>
        <v>143685000</v>
      </c>
      <c r="Z218" s="247"/>
      <c r="AA218" s="244"/>
    </row>
    <row r="219" spans="1:29" ht="13.2" x14ac:dyDescent="0.25">
      <c r="A219" s="1" t="s">
        <v>222</v>
      </c>
      <c r="B219" s="80" t="s">
        <v>223</v>
      </c>
      <c r="C219" s="81" t="s">
        <v>663</v>
      </c>
      <c r="D219" s="80"/>
      <c r="E219" s="80"/>
      <c r="F219" s="82"/>
      <c r="G219" s="159">
        <f>SUM(G220,G225)</f>
        <v>50000000</v>
      </c>
      <c r="H219" s="193" t="s">
        <v>223</v>
      </c>
      <c r="I219" s="81" t="s">
        <v>663</v>
      </c>
      <c r="J219" s="80"/>
      <c r="K219" s="80"/>
      <c r="L219" s="82"/>
      <c r="M219" s="82">
        <f ca="1">SUM(M220,M225)</f>
        <v>50000000</v>
      </c>
      <c r="N219" s="422">
        <f ca="1">SUM(N220,N225)</f>
        <v>0</v>
      </c>
      <c r="O219" s="159">
        <f ca="1">SUM(O220,O225)</f>
        <v>0</v>
      </c>
      <c r="P219" s="159">
        <f ca="1">SUM(P220,P225)</f>
        <v>0</v>
      </c>
      <c r="Q219" s="279" t="s">
        <v>1007</v>
      </c>
      <c r="R219" s="244" t="s">
        <v>507</v>
      </c>
      <c r="S219" s="244" t="s">
        <v>509</v>
      </c>
      <c r="T219" s="80"/>
      <c r="U219" s="82"/>
      <c r="V219" s="82"/>
      <c r="W219" s="247"/>
      <c r="X219" s="244"/>
      <c r="Y219" s="244"/>
      <c r="Z219" s="247"/>
      <c r="AA219" s="244"/>
      <c r="AC219" s="311"/>
    </row>
    <row r="220" spans="1:29" ht="13.2" hidden="1" x14ac:dyDescent="0.25">
      <c r="A220" s="1" t="s">
        <v>224</v>
      </c>
      <c r="B220" s="68" t="s">
        <v>523</v>
      </c>
      <c r="C220" s="69" t="s">
        <v>24</v>
      </c>
      <c r="D220" s="68"/>
      <c r="E220" s="68"/>
      <c r="F220" s="70"/>
      <c r="G220" s="155">
        <f>SUM(G221:G224)</f>
        <v>15500000</v>
      </c>
      <c r="H220" s="189" t="s">
        <v>523</v>
      </c>
      <c r="I220" s="69" t="s">
        <v>24</v>
      </c>
      <c r="J220" s="68"/>
      <c r="K220" s="68"/>
      <c r="L220" s="70"/>
      <c r="M220" s="70">
        <f ca="1">SUM(M221:M224)</f>
        <v>15500000</v>
      </c>
      <c r="N220" s="419">
        <f ca="1">SUM(N221:N224)</f>
        <v>0</v>
      </c>
      <c r="O220" s="155">
        <f ca="1">SUM(O221:O224)</f>
        <v>0</v>
      </c>
      <c r="P220" s="155">
        <f ca="1">SUM(P221:P224)</f>
        <v>0</v>
      </c>
      <c r="Q220" s="281"/>
      <c r="R220" s="244"/>
      <c r="S220" s="244"/>
      <c r="T220" s="68"/>
      <c r="U220" s="70"/>
      <c r="V220" s="70"/>
      <c r="W220" s="247"/>
      <c r="X220" s="244"/>
      <c r="Y220" s="244"/>
      <c r="Z220" s="247"/>
      <c r="AA220" s="244"/>
      <c r="AC220" s="244" t="s">
        <v>509</v>
      </c>
    </row>
    <row r="221" spans="1:29" ht="13.2" hidden="1" x14ac:dyDescent="0.25">
      <c r="A221" s="1" t="s">
        <v>225</v>
      </c>
      <c r="B221" s="65"/>
      <c r="C221" s="66" t="s">
        <v>555</v>
      </c>
      <c r="D221" s="65">
        <v>100</v>
      </c>
      <c r="E221" s="65" t="s">
        <v>26</v>
      </c>
      <c r="F221" s="67">
        <v>75000</v>
      </c>
      <c r="G221" s="154">
        <f>ROUNDDOWN(D221*F221,-3)</f>
        <v>7500000</v>
      </c>
      <c r="H221" s="188"/>
      <c r="I221" s="66" t="s">
        <v>555</v>
      </c>
      <c r="J221" s="65" cm="1">
        <f t="array" aca="1" ref="J221" ca="1">INDIRECT($J$5&amp;ROW())</f>
        <v>100</v>
      </c>
      <c r="K221" s="65" t="s">
        <v>26</v>
      </c>
      <c r="L221" s="67" cm="1">
        <f t="array" aca="1" ref="L221" ca="1">INDIRECT($L$5&amp;ROW())</f>
        <v>75000</v>
      </c>
      <c r="M221" s="67">
        <f ca="1">ROUNDDOWN(J221*L221,-3)</f>
        <v>7500000</v>
      </c>
      <c r="N221" s="340">
        <f t="shared" ref="N221:N224" ca="1" si="60">G221-M221</f>
        <v>0</v>
      </c>
      <c r="O221" s="154">
        <f ca="1">M221-Y221</f>
        <v>0</v>
      </c>
      <c r="P221" s="154">
        <f t="shared" ref="P221:P224" ca="1" si="61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100</v>
      </c>
      <c r="U221" s="67">
        <v>75000</v>
      </c>
      <c r="V221" s="67">
        <f>ROUNDDOWN(T221*U221,-3)</f>
        <v>7500000</v>
      </c>
      <c r="W221" s="247">
        <v>100</v>
      </c>
      <c r="X221" s="247">
        <v>75000</v>
      </c>
      <c r="Y221" s="67">
        <f>ROUNDDOWN(W221*X221,-3)</f>
        <v>7500000</v>
      </c>
      <c r="Z221" s="247"/>
      <c r="AA221" s="244"/>
    </row>
    <row r="222" spans="1:29" ht="13.2" hidden="1" x14ac:dyDescent="0.25">
      <c r="A222" s="1" t="s">
        <v>226</v>
      </c>
      <c r="B222" s="65"/>
      <c r="C222" s="66" t="s">
        <v>556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556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340">
        <f t="shared" ca="1" si="60"/>
        <v>0</v>
      </c>
      <c r="O222" s="154">
        <f ca="1">M222-Y222</f>
        <v>0</v>
      </c>
      <c r="P222" s="154">
        <f t="shared" ca="1" si="61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hidden="1" x14ac:dyDescent="0.25">
      <c r="A223" s="1" t="s">
        <v>227</v>
      </c>
      <c r="B223" s="65"/>
      <c r="C223" s="66" t="s">
        <v>557</v>
      </c>
      <c r="D223" s="65">
        <v>2</v>
      </c>
      <c r="E223" s="65" t="s">
        <v>120</v>
      </c>
      <c r="F223" s="67">
        <v>1500000</v>
      </c>
      <c r="G223" s="154">
        <f>ROUNDDOWN(D223*F223,-3)</f>
        <v>3000000</v>
      </c>
      <c r="H223" s="188"/>
      <c r="I223" s="66" t="s">
        <v>557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1500000</v>
      </c>
      <c r="M223" s="67">
        <f ca="1">ROUNDDOWN(J223*L223,-3)</f>
        <v>3000000</v>
      </c>
      <c r="N223" s="340">
        <f t="shared" ca="1" si="60"/>
        <v>0</v>
      </c>
      <c r="O223" s="154">
        <f ca="1">M223-Y223</f>
        <v>0</v>
      </c>
      <c r="P223" s="154">
        <f t="shared" ca="1" si="61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1500000</v>
      </c>
      <c r="V223" s="67">
        <f>ROUNDDOWN(T223*U223,-3)</f>
        <v>3000000</v>
      </c>
      <c r="W223" s="247">
        <v>2</v>
      </c>
      <c r="X223" s="247">
        <v>1500000</v>
      </c>
      <c r="Y223" s="67">
        <f>ROUNDDOWN(W223*X223,-3)</f>
        <v>3000000</v>
      </c>
      <c r="Z223" s="247"/>
      <c r="AA223" s="244"/>
    </row>
    <row r="224" spans="1:29" ht="13.2" hidden="1" x14ac:dyDescent="0.25">
      <c r="A224" s="1" t="s">
        <v>228</v>
      </c>
      <c r="B224" s="65"/>
      <c r="C224" s="66" t="s">
        <v>558</v>
      </c>
      <c r="D224" s="65">
        <v>2</v>
      </c>
      <c r="E224" s="65" t="s">
        <v>120</v>
      </c>
      <c r="F224" s="67">
        <v>1000000</v>
      </c>
      <c r="G224" s="154">
        <f>ROUNDDOWN(D224*F224,-3)</f>
        <v>2000000</v>
      </c>
      <c r="H224" s="188"/>
      <c r="I224" s="66" t="s">
        <v>558</v>
      </c>
      <c r="J224" s="65" cm="1">
        <f t="array" aca="1" ref="J224" ca="1">INDIRECT($J$5&amp;ROW())</f>
        <v>2</v>
      </c>
      <c r="K224" s="65" t="s">
        <v>120</v>
      </c>
      <c r="L224" s="67" cm="1">
        <f t="array" aca="1" ref="L224" ca="1">INDIRECT($L$5&amp;ROW())</f>
        <v>1000000</v>
      </c>
      <c r="M224" s="67">
        <f ca="1">ROUNDDOWN(J224*L224,-3)</f>
        <v>2000000</v>
      </c>
      <c r="N224" s="340">
        <f t="shared" ca="1" si="60"/>
        <v>0</v>
      </c>
      <c r="O224" s="154">
        <f ca="1">M224-Y224</f>
        <v>0</v>
      </c>
      <c r="P224" s="154">
        <f t="shared" ca="1" si="61"/>
        <v>0</v>
      </c>
      <c r="Q224" s="240" t="str">
        <f ca="1">IF(AND(ISBLANK(H224),N224&lt;&gt;0),"Rev","")</f>
        <v/>
      </c>
      <c r="R224" s="244"/>
      <c r="S224" s="244"/>
      <c r="T224" s="65">
        <v>2</v>
      </c>
      <c r="U224" s="67">
        <v>1000000</v>
      </c>
      <c r="V224" s="67">
        <f>ROUNDDOWN(T224*U224,-3)</f>
        <v>2000000</v>
      </c>
      <c r="W224" s="247">
        <v>2</v>
      </c>
      <c r="X224" s="247">
        <v>1000000</v>
      </c>
      <c r="Y224" s="67">
        <f>ROUNDDOWN(W224*X224,-3)</f>
        <v>2000000</v>
      </c>
      <c r="Z224" s="247"/>
      <c r="AA224" s="244"/>
    </row>
    <row r="225" spans="1:29" ht="13.2" hidden="1" x14ac:dyDescent="0.25">
      <c r="A225" s="1" t="s">
        <v>229</v>
      </c>
      <c r="B225" s="62" t="s">
        <v>525</v>
      </c>
      <c r="C225" s="63" t="s">
        <v>35</v>
      </c>
      <c r="D225" s="62"/>
      <c r="E225" s="62"/>
      <c r="F225" s="64"/>
      <c r="G225" s="153">
        <f>G226</f>
        <v>34500000</v>
      </c>
      <c r="H225" s="187" t="s">
        <v>525</v>
      </c>
      <c r="I225" s="63" t="s">
        <v>35</v>
      </c>
      <c r="J225" s="62"/>
      <c r="K225" s="62"/>
      <c r="L225" s="64"/>
      <c r="M225" s="64">
        <f ca="1">M226</f>
        <v>34500000</v>
      </c>
      <c r="N225" s="418">
        <f ca="1">N226</f>
        <v>0</v>
      </c>
      <c r="O225" s="153">
        <f ca="1">O226</f>
        <v>0</v>
      </c>
      <c r="P225" s="153">
        <f ca="1">P226</f>
        <v>0</v>
      </c>
      <c r="Q225" s="280"/>
      <c r="R225" s="244"/>
      <c r="S225" s="244"/>
      <c r="T225" s="62"/>
      <c r="U225" s="64"/>
      <c r="V225" s="64"/>
      <c r="W225" s="247"/>
      <c r="X225" s="244"/>
      <c r="Y225" s="244"/>
      <c r="Z225" s="247"/>
      <c r="AA225" s="244"/>
      <c r="AC225" s="244" t="s">
        <v>509</v>
      </c>
    </row>
    <row r="226" spans="1:29" ht="13.2" hidden="1" x14ac:dyDescent="0.25">
      <c r="A226" s="1" t="s">
        <v>230</v>
      </c>
      <c r="B226" s="65"/>
      <c r="C226" s="66" t="s">
        <v>664</v>
      </c>
      <c r="D226" s="65">
        <v>6</v>
      </c>
      <c r="E226" s="65" t="s">
        <v>26</v>
      </c>
      <c r="F226" s="67">
        <v>5750000</v>
      </c>
      <c r="G226" s="154">
        <f>ROUNDDOWN(D226*F226,-3)</f>
        <v>34500000</v>
      </c>
      <c r="H226" s="188"/>
      <c r="I226" s="66" t="s">
        <v>664</v>
      </c>
      <c r="J226" s="65" cm="1">
        <f t="array" aca="1" ref="J226" ca="1">INDIRECT($J$5&amp;ROW())</f>
        <v>6</v>
      </c>
      <c r="K226" s="65" t="s">
        <v>26</v>
      </c>
      <c r="L226" s="67" cm="1">
        <f t="array" aca="1" ref="L226" ca="1">INDIRECT($L$5&amp;ROW())</f>
        <v>5750000</v>
      </c>
      <c r="M226" s="67">
        <f ca="1">ROUNDDOWN(J226*L226,-3)</f>
        <v>34500000</v>
      </c>
      <c r="N226" s="340">
        <f ca="1">G226-M226</f>
        <v>0</v>
      </c>
      <c r="O226" s="154">
        <f ca="1">M226-Y226</f>
        <v>0</v>
      </c>
      <c r="P226" s="154">
        <f ca="1">IF(N226=0,O226-N226,IF(N226&lt;0,N226+O226,IF(N226&gt;0,N226-O226)))</f>
        <v>0</v>
      </c>
      <c r="Q226" s="240" t="str">
        <f ca="1">IF(AND(ISBLANK(H226),N226&lt;&gt;0),"Rev","")</f>
        <v/>
      </c>
      <c r="R226" s="244"/>
      <c r="S226" s="244"/>
      <c r="T226" s="65">
        <v>6</v>
      </c>
      <c r="U226" s="67">
        <v>5750000</v>
      </c>
      <c r="V226" s="67">
        <f>ROUNDDOWN(T226*U226,-3)</f>
        <v>34500000</v>
      </c>
      <c r="W226" s="247">
        <v>6</v>
      </c>
      <c r="X226" s="247">
        <v>5750000</v>
      </c>
      <c r="Y226" s="67">
        <f>ROUNDDOWN(W226*X226,-3)</f>
        <v>34500000</v>
      </c>
      <c r="Z226" s="247"/>
      <c r="AA226" s="244"/>
    </row>
    <row r="227" spans="1:29" ht="13.2" x14ac:dyDescent="0.25">
      <c r="A227" s="1" t="s">
        <v>1026</v>
      </c>
      <c r="B227" s="65"/>
      <c r="C227" s="66"/>
      <c r="D227" s="65"/>
      <c r="E227" s="65"/>
      <c r="F227" s="67"/>
      <c r="G227" s="154"/>
      <c r="H227" s="193" t="s">
        <v>959</v>
      </c>
      <c r="I227" s="81" t="s">
        <v>968</v>
      </c>
      <c r="J227" s="80"/>
      <c r="K227" s="80"/>
      <c r="L227" s="82"/>
      <c r="M227" s="82">
        <f ca="1">SUM(M228,M233,M235,M237)</f>
        <v>226100000</v>
      </c>
      <c r="N227" s="450">
        <f ca="1">SUM(N228,N233,N235,N237)</f>
        <v>-226100000</v>
      </c>
      <c r="O227" s="159">
        <f ca="1">SUM(O228,O233,O235,O237)</f>
        <v>27600000</v>
      </c>
      <c r="P227" s="159">
        <f ca="1">SUM(P228,P233,P235,P237)</f>
        <v>-198500000</v>
      </c>
      <c r="Q227" s="279" t="s">
        <v>1007</v>
      </c>
      <c r="R227" s="244" t="s">
        <v>505</v>
      </c>
      <c r="S227" s="244" t="s">
        <v>506</v>
      </c>
      <c r="T227" s="80"/>
      <c r="U227" s="82"/>
      <c r="V227" s="82"/>
      <c r="W227" s="247"/>
      <c r="X227" s="244"/>
      <c r="Y227" s="244"/>
      <c r="Z227" s="247"/>
      <c r="AA227" s="244"/>
      <c r="AC227" s="311"/>
    </row>
    <row r="228" spans="1:29" ht="13.2" x14ac:dyDescent="0.25">
      <c r="A228" s="1" t="s">
        <v>1027</v>
      </c>
      <c r="B228" s="65"/>
      <c r="C228" s="66"/>
      <c r="D228" s="65"/>
      <c r="E228" s="65"/>
      <c r="F228" s="67"/>
      <c r="G228" s="154"/>
      <c r="H228" s="189">
        <v>521211</v>
      </c>
      <c r="I228" s="69" t="s">
        <v>24</v>
      </c>
      <c r="J228" s="68"/>
      <c r="K228" s="68"/>
      <c r="L228" s="70"/>
      <c r="M228" s="70">
        <f ca="1">SUM(M229:M232)</f>
        <v>36500000</v>
      </c>
      <c r="N228" s="447">
        <f ca="1">SUM(N229:N232)</f>
        <v>-36500000</v>
      </c>
      <c r="O228" s="155">
        <f ca="1">SUM(O229:O232)</f>
        <v>0</v>
      </c>
      <c r="P228" s="155">
        <f ca="1">SUM(P229:P232)</f>
        <v>-36500000</v>
      </c>
      <c r="Q228" s="279" t="s">
        <v>1007</v>
      </c>
      <c r="R228" s="244"/>
      <c r="S228" s="244"/>
      <c r="T228" s="68"/>
      <c r="U228" s="70"/>
      <c r="V228" s="70"/>
      <c r="W228" s="247"/>
      <c r="X228" s="244"/>
      <c r="Y228" s="244"/>
      <c r="Z228" s="247"/>
      <c r="AA228" s="244"/>
      <c r="AB228" s="4" t="s">
        <v>131</v>
      </c>
      <c r="AC228" s="311" t="s">
        <v>506</v>
      </c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497" t="s">
        <v>969</v>
      </c>
      <c r="J229" s="498" cm="1">
        <f t="array" aca="1" ref="J229" ca="1">INDIRECT($J$5&amp;ROW())</f>
        <v>65</v>
      </c>
      <c r="K229" s="498" t="s">
        <v>120</v>
      </c>
      <c r="L229" s="500" cm="1">
        <f t="array" aca="1" ref="L229" ca="1">INDIRECT($L$5&amp;ROW())</f>
        <v>500000</v>
      </c>
      <c r="M229" s="500">
        <f ca="1">ROUNDDOWN(J229*L229,-3)</f>
        <v>32500000</v>
      </c>
      <c r="N229" s="501">
        <f t="shared" ref="N229:N232" ca="1" si="62">G229-M229</f>
        <v>-32500000</v>
      </c>
      <c r="O229" s="154">
        <f ca="1">M229-Y229</f>
        <v>0</v>
      </c>
      <c r="P229" s="154">
        <f t="shared" ref="P229:P232" ca="1" si="63">IF(N229=0,O229-N229,IF(N229&lt;0,N229+O229,IF(N229&gt;0,N229-O229)))</f>
        <v>-32500000</v>
      </c>
      <c r="Q229" s="253" t="str">
        <f t="shared" ref="Q229:Q232" ca="1" si="64">IF(AND(ISBLANK(H229),N229&lt;&gt;0),"Rev detil","")</f>
        <v>Rev detil</v>
      </c>
      <c r="R229" s="244"/>
      <c r="S229" s="244"/>
      <c r="T229" s="65">
        <v>65</v>
      </c>
      <c r="U229" s="67">
        <v>500000</v>
      </c>
      <c r="V229" s="67">
        <f>ROUNDDOWN(T229*U229,-3)</f>
        <v>32500000</v>
      </c>
      <c r="W229" s="247">
        <v>65</v>
      </c>
      <c r="X229" s="247">
        <v>500000</v>
      </c>
      <c r="Y229" s="67">
        <f>ROUNDDOWN(W229*X229,-3)</f>
        <v>32500000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497" t="s">
        <v>563</v>
      </c>
      <c r="J230" s="498" cm="1">
        <f t="array" aca="1" ref="J230" ca="1">INDIRECT($J$5&amp;ROW())</f>
        <v>1</v>
      </c>
      <c r="K230" s="498" t="s">
        <v>120</v>
      </c>
      <c r="L230" s="500" cm="1">
        <f t="array" aca="1" ref="L230" ca="1">INDIRECT($L$5&amp;ROW())</f>
        <v>1500000</v>
      </c>
      <c r="M230" s="500">
        <f ca="1">ROUNDDOWN(J230*L230,-3)</f>
        <v>1500000</v>
      </c>
      <c r="N230" s="501">
        <f t="shared" ca="1" si="62"/>
        <v>-1500000</v>
      </c>
      <c r="O230" s="154">
        <f ca="1">M230-Y230</f>
        <v>0</v>
      </c>
      <c r="P230" s="154">
        <f t="shared" ca="1" si="63"/>
        <v>-1500000</v>
      </c>
      <c r="Q230" s="253" t="str">
        <f t="shared" ca="1" si="64"/>
        <v>Rev detil</v>
      </c>
      <c r="R230" s="244"/>
      <c r="S230" s="244"/>
      <c r="T230" s="65">
        <v>1</v>
      </c>
      <c r="U230" s="67">
        <v>1500000</v>
      </c>
      <c r="V230" s="67">
        <f>ROUNDDOWN(T230*U230,-3)</f>
        <v>1500000</v>
      </c>
      <c r="W230" s="247">
        <v>1</v>
      </c>
      <c r="X230" s="247">
        <v>1500000</v>
      </c>
      <c r="Y230" s="67">
        <f>ROUNDDOWN(W230*X230,-3)</f>
        <v>1500000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497" t="s">
        <v>564</v>
      </c>
      <c r="J231" s="498" cm="1">
        <f t="array" aca="1" ref="J231" ca="1">INDIRECT($J$5&amp;ROW())</f>
        <v>1</v>
      </c>
      <c r="K231" s="498" t="s">
        <v>120</v>
      </c>
      <c r="L231" s="500" cm="1">
        <f t="array" aca="1" ref="L231" ca="1">INDIRECT($L$5&amp;ROW())</f>
        <v>1000000</v>
      </c>
      <c r="M231" s="500">
        <f ca="1">ROUNDDOWN(J231*L231,-3)</f>
        <v>1000000</v>
      </c>
      <c r="N231" s="501">
        <f t="shared" ca="1" si="62"/>
        <v>-1000000</v>
      </c>
      <c r="O231" s="154">
        <f ca="1">M231-Y231</f>
        <v>0</v>
      </c>
      <c r="P231" s="154">
        <f t="shared" ca="1" si="63"/>
        <v>-1000000</v>
      </c>
      <c r="Q231" s="253" t="str">
        <f t="shared" ca="1" si="64"/>
        <v>Rev detil</v>
      </c>
      <c r="R231" s="244"/>
      <c r="S231" s="244"/>
      <c r="T231" s="65">
        <v>1</v>
      </c>
      <c r="U231" s="67">
        <v>1000000</v>
      </c>
      <c r="V231" s="67">
        <f>ROUNDDOWN(T231*U231,-3)</f>
        <v>1000000</v>
      </c>
      <c r="W231" s="247">
        <v>1</v>
      </c>
      <c r="X231" s="247">
        <v>1000000</v>
      </c>
      <c r="Y231" s="67">
        <f>ROUNDDOWN(W231*X231,-3)</f>
        <v>1000000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8"/>
      <c r="I232" s="497" t="s">
        <v>644</v>
      </c>
      <c r="J232" s="498" cm="1">
        <f t="array" aca="1" ref="J232" ca="1">INDIRECT($J$5&amp;ROW())</f>
        <v>1</v>
      </c>
      <c r="K232" s="498" t="s">
        <v>120</v>
      </c>
      <c r="L232" s="500" cm="1">
        <f t="array" aca="1" ref="L232" ca="1">INDIRECT($L$5&amp;ROW())</f>
        <v>1500000</v>
      </c>
      <c r="M232" s="500">
        <f ca="1">ROUNDDOWN(J232*L232,-3)</f>
        <v>1500000</v>
      </c>
      <c r="N232" s="501">
        <f t="shared" ca="1" si="62"/>
        <v>-1500000</v>
      </c>
      <c r="O232" s="154">
        <f ca="1">M232-Y232</f>
        <v>0</v>
      </c>
      <c r="P232" s="154">
        <f t="shared" ca="1" si="63"/>
        <v>-1500000</v>
      </c>
      <c r="Q232" s="253" t="str">
        <f t="shared" ca="1" si="64"/>
        <v>Rev detil</v>
      </c>
      <c r="R232" s="244"/>
      <c r="S232" s="244"/>
      <c r="T232" s="65">
        <v>1</v>
      </c>
      <c r="U232" s="67">
        <v>1500000</v>
      </c>
      <c r="V232" s="67">
        <f>ROUNDDOWN(T232*U232,-3)</f>
        <v>1500000</v>
      </c>
      <c r="W232" s="247">
        <v>1</v>
      </c>
      <c r="X232" s="247">
        <v>1500000</v>
      </c>
      <c r="Y232" s="67">
        <f>ROUNDDOWN(W232*X232,-3)</f>
        <v>1500000</v>
      </c>
      <c r="Z232" s="247"/>
      <c r="AA232" s="244"/>
    </row>
    <row r="233" spans="1:29" ht="13.2" x14ac:dyDescent="0.25">
      <c r="A233" s="1" t="s">
        <v>1028</v>
      </c>
      <c r="B233" s="65"/>
      <c r="C233" s="66"/>
      <c r="D233" s="65"/>
      <c r="E233" s="65"/>
      <c r="F233" s="67"/>
      <c r="G233" s="154"/>
      <c r="H233" s="187">
        <v>522191</v>
      </c>
      <c r="I233" s="63" t="s">
        <v>185</v>
      </c>
      <c r="J233" s="62"/>
      <c r="K233" s="62"/>
      <c r="L233" s="64"/>
      <c r="M233" s="64">
        <f ca="1">M234</f>
        <v>60000000</v>
      </c>
      <c r="N233" s="444">
        <f ca="1">N234</f>
        <v>-60000000</v>
      </c>
      <c r="O233" s="153">
        <f ca="1">O234</f>
        <v>0</v>
      </c>
      <c r="P233" s="153">
        <f ca="1">P234</f>
        <v>-60000000</v>
      </c>
      <c r="Q233" s="279" t="s">
        <v>1007</v>
      </c>
      <c r="R233" s="244"/>
      <c r="S233" s="244"/>
      <c r="T233" s="62"/>
      <c r="U233" s="64"/>
      <c r="V233" s="64"/>
      <c r="W233" s="247"/>
      <c r="X233" s="244"/>
      <c r="Y233" s="244"/>
      <c r="Z233" s="247"/>
      <c r="AA233" s="244"/>
      <c r="AB233" s="4" t="s">
        <v>131</v>
      </c>
      <c r="AC233" s="311" t="s">
        <v>506</v>
      </c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8"/>
      <c r="I234" s="497" t="s">
        <v>970</v>
      </c>
      <c r="J234" s="498" cm="1">
        <f t="array" aca="1" ref="J234" ca="1">INDIRECT($J$5&amp;ROW())</f>
        <v>1</v>
      </c>
      <c r="K234" s="498" t="s">
        <v>120</v>
      </c>
      <c r="L234" s="500" cm="1">
        <f t="array" aca="1" ref="L234" ca="1">INDIRECT($L$5&amp;ROW())</f>
        <v>60000000</v>
      </c>
      <c r="M234" s="500">
        <f ca="1">ROUNDDOWN(J234*L234,-3)</f>
        <v>60000000</v>
      </c>
      <c r="N234" s="501">
        <f ca="1">G234-M234</f>
        <v>-60000000</v>
      </c>
      <c r="O234" s="154">
        <f ca="1">M234-Y234</f>
        <v>0</v>
      </c>
      <c r="P234" s="154">
        <f ca="1">IF(N234=0,O234-N234,IF(N234&lt;0,N234+O234,IF(N234&gt;0,N234-O234)))</f>
        <v>-60000000</v>
      </c>
      <c r="Q234" s="253" t="str">
        <f ca="1">IF(AND(ISBLANK(H234),N234&lt;&gt;0),"Rev detil","")</f>
        <v>Rev detil</v>
      </c>
      <c r="R234" s="244"/>
      <c r="S234" s="244"/>
      <c r="T234" s="65">
        <v>1</v>
      </c>
      <c r="U234" s="67">
        <v>60000000</v>
      </c>
      <c r="V234" s="67">
        <f>ROUNDDOWN(T234*U234,-3)</f>
        <v>60000000</v>
      </c>
      <c r="W234" s="247">
        <v>1</v>
      </c>
      <c r="X234" s="247">
        <v>60000000</v>
      </c>
      <c r="Y234" s="67">
        <f>ROUNDDOWN(W234*X234,-3)</f>
        <v>60000000</v>
      </c>
      <c r="Z234" s="247"/>
      <c r="AA234" s="244"/>
    </row>
    <row r="235" spans="1:29" ht="13.2" x14ac:dyDescent="0.25">
      <c r="A235" s="1" t="s">
        <v>1029</v>
      </c>
      <c r="B235" s="65"/>
      <c r="C235" s="66"/>
      <c r="D235" s="65"/>
      <c r="E235" s="65"/>
      <c r="F235" s="67"/>
      <c r="G235" s="154"/>
      <c r="H235" s="187">
        <v>524111</v>
      </c>
      <c r="I235" s="63" t="s">
        <v>35</v>
      </c>
      <c r="J235" s="65"/>
      <c r="K235" s="65"/>
      <c r="L235" s="67"/>
      <c r="M235" s="64">
        <f ca="1">M236</f>
        <v>4800000</v>
      </c>
      <c r="N235" s="444">
        <f ca="1">N236</f>
        <v>-4800000</v>
      </c>
      <c r="O235" s="153">
        <f ca="1">O236</f>
        <v>1600000</v>
      </c>
      <c r="P235" s="153">
        <f ca="1">P236</f>
        <v>-3200000</v>
      </c>
      <c r="Q235" s="279" t="s">
        <v>1007</v>
      </c>
      <c r="R235" s="244"/>
      <c r="S235" s="244"/>
      <c r="T235" s="65"/>
      <c r="U235" s="67"/>
      <c r="V235" s="67"/>
      <c r="W235" s="247"/>
      <c r="X235" s="244"/>
      <c r="Y235" s="244"/>
      <c r="Z235" s="247"/>
      <c r="AA235" s="244"/>
      <c r="AB235" s="4" t="s">
        <v>131</v>
      </c>
      <c r="AC235" s="311" t="s">
        <v>506</v>
      </c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8"/>
      <c r="I236" s="497" t="s">
        <v>971</v>
      </c>
      <c r="J236" s="498">
        <v>6</v>
      </c>
      <c r="K236" s="498" t="s">
        <v>26</v>
      </c>
      <c r="L236" s="500" cm="1">
        <f t="array" aca="1" ref="L236" ca="1">INDIRECT($L$5&amp;ROW())</f>
        <v>800000</v>
      </c>
      <c r="M236" s="500">
        <f ca="1">ROUNDDOWN(J236*L236,-3)</f>
        <v>4800000</v>
      </c>
      <c r="N236" s="501">
        <f ca="1">G236-M236</f>
        <v>-4800000</v>
      </c>
      <c r="O236" s="154">
        <f ca="1">M236-Y236</f>
        <v>1600000</v>
      </c>
      <c r="P236" s="154">
        <f ca="1">IF(N236=0,O236-N236,IF(N236&lt;0,N236+O236,IF(N236&gt;0,N236-O236)))</f>
        <v>-3200000</v>
      </c>
      <c r="Q236" s="253" t="str">
        <f ca="1">IF(AND(ISBLANK(H236),N236&lt;&gt;0),"Rev detil","")</f>
        <v>Rev detil</v>
      </c>
      <c r="R236" s="244"/>
      <c r="S236" s="244"/>
      <c r="T236" s="65">
        <v>4</v>
      </c>
      <c r="U236" s="67">
        <v>800000</v>
      </c>
      <c r="V236" s="67">
        <f>ROUNDDOWN(T236*U236,-3)</f>
        <v>3200000</v>
      </c>
      <c r="W236" s="247">
        <v>4</v>
      </c>
      <c r="X236" s="247">
        <v>800000</v>
      </c>
      <c r="Y236" s="67">
        <f>ROUNDDOWN(W236*X236,-3)</f>
        <v>3200000</v>
      </c>
      <c r="Z236" s="247"/>
      <c r="AA236" s="244"/>
    </row>
    <row r="237" spans="1:29" ht="13.2" x14ac:dyDescent="0.25">
      <c r="A237" s="1" t="s">
        <v>1030</v>
      </c>
      <c r="B237" s="65"/>
      <c r="C237" s="66"/>
      <c r="D237" s="65"/>
      <c r="E237" s="65"/>
      <c r="F237" s="67"/>
      <c r="G237" s="154"/>
      <c r="H237" s="189" t="s">
        <v>529</v>
      </c>
      <c r="I237" s="69" t="s">
        <v>477</v>
      </c>
      <c r="J237" s="68"/>
      <c r="K237" s="68"/>
      <c r="L237" s="70"/>
      <c r="M237" s="70">
        <f ca="1">SUM(M238:M240)</f>
        <v>124800000</v>
      </c>
      <c r="N237" s="447">
        <f ca="1">SUM(N238:N240)</f>
        <v>-124800000</v>
      </c>
      <c r="O237" s="155">
        <f ca="1">SUM(O238:O240)</f>
        <v>26000000</v>
      </c>
      <c r="P237" s="155">
        <f ca="1">SUM(P238:P240)</f>
        <v>-98800000</v>
      </c>
      <c r="Q237" s="279" t="s">
        <v>1007</v>
      </c>
      <c r="R237" s="244"/>
      <c r="S237" s="244"/>
      <c r="T237" s="68"/>
      <c r="U237" s="70"/>
      <c r="V237" s="70"/>
      <c r="W237" s="247"/>
      <c r="X237" s="244"/>
      <c r="Y237" s="244"/>
      <c r="Z237" s="247"/>
      <c r="AA237" s="244"/>
      <c r="AB237" s="4" t="s">
        <v>131</v>
      </c>
      <c r="AC237" s="311" t="s">
        <v>506</v>
      </c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497" t="s">
        <v>972</v>
      </c>
      <c r="J238" s="498" cm="1">
        <f t="array" aca="1" ref="J238" ca="1">INDIRECT($J$5&amp;ROW())</f>
        <v>65</v>
      </c>
      <c r="K238" s="498" t="s">
        <v>479</v>
      </c>
      <c r="L238" s="500" cm="1">
        <f t="array" aca="1" ref="L238" ca="1">INDIRECT($L$5&amp;ROW())</f>
        <v>820000</v>
      </c>
      <c r="M238" s="500">
        <f ca="1">ROUNDDOWN(J238*L238,-3)</f>
        <v>53300000</v>
      </c>
      <c r="N238" s="501">
        <f t="shared" ref="N238:N240" ca="1" si="65">G238-M238</f>
        <v>-53300000</v>
      </c>
      <c r="O238" s="154">
        <f ca="1">M238-Y238</f>
        <v>0</v>
      </c>
      <c r="P238" s="154">
        <f t="shared" ref="P238:P240" ca="1" si="66">IF(N238=0,O238-N238,IF(N238&lt;0,N238+O238,IF(N238&gt;0,N238-O238)))</f>
        <v>-53300000</v>
      </c>
      <c r="Q238" s="253" t="str">
        <f t="shared" ref="Q238:Q240" ca="1" si="67">IF(AND(ISBLANK(H238),N238&lt;&gt;0),"Rev detil","")</f>
        <v>Rev detil</v>
      </c>
      <c r="R238" s="244"/>
      <c r="S238" s="244"/>
      <c r="T238" s="65">
        <v>65</v>
      </c>
      <c r="U238" s="67">
        <v>820000</v>
      </c>
      <c r="V238" s="67">
        <f>ROUNDDOWN(T238*U238,-3)</f>
        <v>53300000</v>
      </c>
      <c r="W238" s="247">
        <v>65</v>
      </c>
      <c r="X238" s="247">
        <v>820000</v>
      </c>
      <c r="Y238" s="67">
        <f>ROUNDDOWN(W238*X238,-3)</f>
        <v>53300000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497" t="s">
        <v>973</v>
      </c>
      <c r="J239" s="498" cm="1">
        <f t="array" aca="1" ref="J239" ca="1">INDIRECT($J$5&amp;ROW())</f>
        <v>130</v>
      </c>
      <c r="K239" s="498" t="s">
        <v>479</v>
      </c>
      <c r="L239" s="500" cm="1">
        <f t="array" aca="1" ref="L239" ca="1">INDIRECT($L$5&amp;ROW())</f>
        <v>150000</v>
      </c>
      <c r="M239" s="500">
        <f ca="1">ROUNDDOWN(J239*L239,-3)</f>
        <v>19500000</v>
      </c>
      <c r="N239" s="501">
        <f t="shared" ca="1" si="65"/>
        <v>-19500000</v>
      </c>
      <c r="O239" s="154">
        <f ca="1">M239-Y239</f>
        <v>0</v>
      </c>
      <c r="P239" s="154">
        <f t="shared" ca="1" si="66"/>
        <v>-19500000</v>
      </c>
      <c r="Q239" s="253" t="str">
        <f t="shared" ca="1" si="67"/>
        <v>Rev detil</v>
      </c>
      <c r="R239" s="244"/>
      <c r="S239" s="244"/>
      <c r="T239" s="65">
        <v>130</v>
      </c>
      <c r="U239" s="67">
        <v>150000</v>
      </c>
      <c r="V239" s="67">
        <f>ROUNDDOWN(T239*U239,-3)</f>
        <v>19500000</v>
      </c>
      <c r="W239" s="247">
        <v>130</v>
      </c>
      <c r="X239" s="247">
        <v>150000</v>
      </c>
      <c r="Y239" s="67">
        <f>ROUNDDOWN(W239*X239,-3)</f>
        <v>19500000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88"/>
      <c r="I240" s="497" t="s">
        <v>844</v>
      </c>
      <c r="J240" s="498" cm="1">
        <f t="array" aca="1" ref="J240" ca="1">INDIRECT($J$5&amp;ROW())</f>
        <v>65</v>
      </c>
      <c r="K240" s="498" t="s">
        <v>26</v>
      </c>
      <c r="L240" s="500">
        <v>800000</v>
      </c>
      <c r="M240" s="500">
        <f ca="1">ROUNDDOWN(J240*L240,-3)</f>
        <v>52000000</v>
      </c>
      <c r="N240" s="501">
        <f t="shared" ca="1" si="65"/>
        <v>-52000000</v>
      </c>
      <c r="O240" s="154">
        <f ca="1">M240-Y240</f>
        <v>26000000</v>
      </c>
      <c r="P240" s="154">
        <f t="shared" ca="1" si="66"/>
        <v>-26000000</v>
      </c>
      <c r="Q240" s="253" t="str">
        <f t="shared" ca="1" si="67"/>
        <v>Rev detil</v>
      </c>
      <c r="R240" s="244"/>
      <c r="S240" s="244"/>
      <c r="T240" s="65">
        <v>65</v>
      </c>
      <c r="U240" s="67">
        <v>400000</v>
      </c>
      <c r="V240" s="67">
        <f>ROUNDDOWN(T240*U240,-3)</f>
        <v>26000000</v>
      </c>
      <c r="W240" s="247">
        <v>65</v>
      </c>
      <c r="X240" s="247">
        <v>400000</v>
      </c>
      <c r="Y240" s="67">
        <f>ROUNDDOWN(W240*X240,-3)</f>
        <v>26000000</v>
      </c>
      <c r="Z240" s="247"/>
      <c r="AA240" s="244"/>
    </row>
    <row r="241" spans="1:29" ht="13.2" x14ac:dyDescent="0.25">
      <c r="A241" s="1" t="s">
        <v>1031</v>
      </c>
      <c r="B241" s="65"/>
      <c r="C241" s="66"/>
      <c r="D241" s="65"/>
      <c r="E241" s="65"/>
      <c r="F241" s="67"/>
      <c r="G241" s="154"/>
      <c r="H241" s="193" t="s">
        <v>967</v>
      </c>
      <c r="I241" s="81" t="s">
        <v>960</v>
      </c>
      <c r="J241" s="80"/>
      <c r="K241" s="80"/>
      <c r="L241" s="82"/>
      <c r="M241" s="82">
        <f ca="1">SUM(M242,M247,M249)</f>
        <v>171505000</v>
      </c>
      <c r="N241" s="450">
        <f ca="1">SUM(N242,N247,N249)</f>
        <v>-171505000</v>
      </c>
      <c r="O241" s="159">
        <f ca="1">SUM(O242,O247,O249)</f>
        <v>-4150000</v>
      </c>
      <c r="P241" s="159">
        <f ca="1">SUM(P242,P247,P249)</f>
        <v>-175655000</v>
      </c>
      <c r="Q241" s="279" t="s">
        <v>1007</v>
      </c>
      <c r="R241" s="244" t="s">
        <v>499</v>
      </c>
      <c r="S241" s="244" t="s">
        <v>500</v>
      </c>
      <c r="T241" s="80"/>
      <c r="U241" s="82"/>
      <c r="V241" s="82"/>
      <c r="W241" s="247"/>
      <c r="X241" s="244"/>
      <c r="Y241" s="244"/>
      <c r="Z241" s="247"/>
      <c r="AA241" s="244"/>
      <c r="AC241" s="311"/>
    </row>
    <row r="242" spans="1:29" ht="13.2" x14ac:dyDescent="0.25">
      <c r="A242" s="1" t="s">
        <v>1032</v>
      </c>
      <c r="B242" s="65"/>
      <c r="C242" s="66"/>
      <c r="D242" s="65"/>
      <c r="E242" s="65"/>
      <c r="F242" s="67"/>
      <c r="G242" s="154"/>
      <c r="H242" s="189">
        <v>521211</v>
      </c>
      <c r="I242" s="69" t="s">
        <v>24</v>
      </c>
      <c r="J242" s="68"/>
      <c r="K242" s="68"/>
      <c r="L242" s="70"/>
      <c r="M242" s="70">
        <f ca="1">SUM(M243:M246)</f>
        <v>11000000</v>
      </c>
      <c r="N242" s="447">
        <f ca="1">SUM(N243:N246)</f>
        <v>-11000000</v>
      </c>
      <c r="O242" s="155">
        <f ca="1">SUM(O243:O246)</f>
        <v>0</v>
      </c>
      <c r="P242" s="155">
        <f ca="1">SUM(P243:P246)</f>
        <v>-11000000</v>
      </c>
      <c r="Q242" s="279" t="s">
        <v>1007</v>
      </c>
      <c r="R242" s="244"/>
      <c r="S242" s="244"/>
      <c r="T242" s="68"/>
      <c r="U242" s="70"/>
      <c r="V242" s="70"/>
      <c r="W242" s="247"/>
      <c r="X242" s="244"/>
      <c r="Y242" s="244"/>
      <c r="Z242" s="247"/>
      <c r="AA242" s="244"/>
      <c r="AC242" s="311" t="s">
        <v>500</v>
      </c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497" t="s">
        <v>555</v>
      </c>
      <c r="J243" s="498" cm="1">
        <f t="array" aca="1" ref="J243" ca="1">INDIRECT($J$5&amp;ROW())</f>
        <v>100</v>
      </c>
      <c r="K243" s="498" t="s">
        <v>26</v>
      </c>
      <c r="L243" s="500" cm="1">
        <f t="array" aca="1" ref="L243" ca="1">INDIRECT($L$5&amp;ROW())</f>
        <v>75000</v>
      </c>
      <c r="M243" s="500">
        <f ca="1">ROUNDDOWN(J243*L243,-3)</f>
        <v>7500000</v>
      </c>
      <c r="N243" s="501">
        <f t="shared" ref="N243:N246" ca="1" si="68">G243-M243</f>
        <v>-7500000</v>
      </c>
      <c r="O243" s="154">
        <f ca="1">M243-Y243</f>
        <v>0</v>
      </c>
      <c r="P243" s="154">
        <f t="shared" ref="P243:P246" ca="1" si="69">IF(N243=0,O243-N243,IF(N243&lt;0,N243+O243,IF(N243&gt;0,N243-O243)))</f>
        <v>-7500000</v>
      </c>
      <c r="Q243" s="253" t="str">
        <f t="shared" ref="Q243:Q246" ca="1" si="70">IF(AND(ISBLANK(H243),N243&lt;&gt;0),"Rev detil","")</f>
        <v>Rev detil</v>
      </c>
      <c r="R243" s="244"/>
      <c r="S243" s="244"/>
      <c r="T243" s="65">
        <v>100</v>
      </c>
      <c r="U243" s="67">
        <v>75000</v>
      </c>
      <c r="V243" s="67">
        <f>ROUNDDOWN(T243*U243,-3)</f>
        <v>7500000</v>
      </c>
      <c r="W243" s="247">
        <v>100</v>
      </c>
      <c r="X243" s="247">
        <v>75000</v>
      </c>
      <c r="Y243" s="67">
        <f>ROUNDDOWN(W243*X243,-3)</f>
        <v>7500000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497" t="s">
        <v>893</v>
      </c>
      <c r="J244" s="498" cm="1">
        <f t="array" aca="1" ref="J244" ca="1">INDIRECT($J$5&amp;ROW())</f>
        <v>1</v>
      </c>
      <c r="K244" s="498" t="s">
        <v>120</v>
      </c>
      <c r="L244" s="500" cm="1">
        <f t="array" aca="1" ref="L244" ca="1">INDIRECT($L$5&amp;ROW())</f>
        <v>1000000</v>
      </c>
      <c r="M244" s="500">
        <f ca="1">ROUNDDOWN(J244*L244,-3)</f>
        <v>1000000</v>
      </c>
      <c r="N244" s="501">
        <f t="shared" ca="1" si="68"/>
        <v>-1000000</v>
      </c>
      <c r="O244" s="154">
        <f ca="1">M244-Y244</f>
        <v>0</v>
      </c>
      <c r="P244" s="154">
        <f t="shared" ca="1" si="69"/>
        <v>-1000000</v>
      </c>
      <c r="Q244" s="253" t="str">
        <f t="shared" ca="1" si="70"/>
        <v>Rev detil</v>
      </c>
      <c r="R244" s="244"/>
      <c r="S244" s="244"/>
      <c r="T244" s="65">
        <v>1</v>
      </c>
      <c r="U244" s="67">
        <v>1000000</v>
      </c>
      <c r="V244" s="67">
        <f>ROUNDDOWN(T244*U244,-3)</f>
        <v>1000000</v>
      </c>
      <c r="W244" s="247">
        <v>1</v>
      </c>
      <c r="X244" s="247">
        <v>1000000</v>
      </c>
      <c r="Y244" s="67">
        <f>ROUNDDOWN(W244*X244,-3)</f>
        <v>1000000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497" t="s">
        <v>557</v>
      </c>
      <c r="J245" s="498" cm="1">
        <f t="array" aca="1" ref="J245" ca="1">INDIRECT($J$5&amp;ROW())</f>
        <v>1</v>
      </c>
      <c r="K245" s="498" t="s">
        <v>120</v>
      </c>
      <c r="L245" s="500" cm="1">
        <f t="array" aca="1" ref="L245" ca="1">INDIRECT($L$5&amp;ROW())</f>
        <v>1500000</v>
      </c>
      <c r="M245" s="500">
        <f ca="1">ROUNDDOWN(J245*L245,-3)</f>
        <v>1500000</v>
      </c>
      <c r="N245" s="501">
        <f t="shared" ca="1" si="68"/>
        <v>-1500000</v>
      </c>
      <c r="O245" s="154">
        <f ca="1">M245-Y245</f>
        <v>0</v>
      </c>
      <c r="P245" s="154">
        <f t="shared" ca="1" si="69"/>
        <v>-1500000</v>
      </c>
      <c r="Q245" s="253" t="str">
        <f t="shared" ca="1" si="70"/>
        <v>Rev detil</v>
      </c>
      <c r="R245" s="244"/>
      <c r="S245" s="244"/>
      <c r="T245" s="65">
        <v>1</v>
      </c>
      <c r="U245" s="67">
        <v>1500000</v>
      </c>
      <c r="V245" s="67">
        <f>ROUNDDOWN(T245*U245,-3)</f>
        <v>1500000</v>
      </c>
      <c r="W245" s="247">
        <v>1</v>
      </c>
      <c r="X245" s="247">
        <v>1500000</v>
      </c>
      <c r="Y245" s="67">
        <f>ROUNDDOWN(W245*X245,-3)</f>
        <v>1500000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8"/>
      <c r="I246" s="497" t="s">
        <v>558</v>
      </c>
      <c r="J246" s="498" cm="1">
        <f t="array" aca="1" ref="J246" ca="1">INDIRECT($J$5&amp;ROW())</f>
        <v>1</v>
      </c>
      <c r="K246" s="498" t="s">
        <v>120</v>
      </c>
      <c r="L246" s="500" cm="1">
        <f t="array" aca="1" ref="L246" ca="1">INDIRECT($L$5&amp;ROW())</f>
        <v>1000000</v>
      </c>
      <c r="M246" s="500">
        <f ca="1">ROUNDDOWN(J246*L246,-3)</f>
        <v>1000000</v>
      </c>
      <c r="N246" s="501">
        <f t="shared" ca="1" si="68"/>
        <v>-1000000</v>
      </c>
      <c r="O246" s="154">
        <f ca="1">M246-Y246</f>
        <v>0</v>
      </c>
      <c r="P246" s="154">
        <f t="shared" ca="1" si="69"/>
        <v>-1000000</v>
      </c>
      <c r="Q246" s="253" t="str">
        <f t="shared" ca="1" si="70"/>
        <v>Rev detil</v>
      </c>
      <c r="R246" s="244"/>
      <c r="S246" s="244"/>
      <c r="T246" s="65">
        <v>1</v>
      </c>
      <c r="U246" s="67">
        <v>1000000</v>
      </c>
      <c r="V246" s="67">
        <f>ROUNDDOWN(T246*U246,-3)</f>
        <v>1000000</v>
      </c>
      <c r="W246" s="247">
        <v>1</v>
      </c>
      <c r="X246" s="247">
        <v>1000000</v>
      </c>
      <c r="Y246" s="67">
        <f>ROUNDDOWN(W246*X246,-3)</f>
        <v>1000000</v>
      </c>
      <c r="Z246" s="247"/>
      <c r="AA246" s="244"/>
    </row>
    <row r="247" spans="1:29" ht="13.2" x14ac:dyDescent="0.25">
      <c r="A247" s="1" t="s">
        <v>1033</v>
      </c>
      <c r="B247" s="65"/>
      <c r="C247" s="66"/>
      <c r="D247" s="65"/>
      <c r="E247" s="65"/>
      <c r="F247" s="67"/>
      <c r="G247" s="154"/>
      <c r="H247" s="187">
        <v>522151</v>
      </c>
      <c r="I247" s="63" t="s">
        <v>31</v>
      </c>
      <c r="J247" s="62"/>
      <c r="K247" s="62"/>
      <c r="L247" s="64"/>
      <c r="M247" s="64">
        <f ca="1">M248</f>
        <v>18000000</v>
      </c>
      <c r="N247" s="444">
        <f ca="1">N248</f>
        <v>-18000000</v>
      </c>
      <c r="O247" s="153">
        <f ca="1">O248</f>
        <v>-2000000</v>
      </c>
      <c r="P247" s="153">
        <f ca="1">P248</f>
        <v>-20000000</v>
      </c>
      <c r="Q247" s="279" t="s">
        <v>1007</v>
      </c>
      <c r="R247" s="244"/>
      <c r="S247" s="244"/>
      <c r="T247" s="62"/>
      <c r="U247" s="64"/>
      <c r="V247" s="64"/>
      <c r="W247" s="247"/>
      <c r="X247" s="244"/>
      <c r="Y247" s="244"/>
      <c r="Z247" s="247"/>
      <c r="AA247" s="244"/>
      <c r="AC247" s="311" t="s">
        <v>500</v>
      </c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8"/>
      <c r="I248" s="497" t="s">
        <v>559</v>
      </c>
      <c r="J248" s="498">
        <v>18</v>
      </c>
      <c r="K248" s="498" t="s">
        <v>33</v>
      </c>
      <c r="L248" s="500" cm="1">
        <f t="array" aca="1" ref="L248" ca="1">INDIRECT($L$5&amp;ROW())</f>
        <v>1000000</v>
      </c>
      <c r="M248" s="500">
        <f ca="1">ROUNDDOWN(J248*L248,-3)</f>
        <v>18000000</v>
      </c>
      <c r="N248" s="501">
        <f ca="1">G248-M248</f>
        <v>-18000000</v>
      </c>
      <c r="O248" s="154">
        <f ca="1">M248-Y248</f>
        <v>-2000000</v>
      </c>
      <c r="P248" s="154">
        <f ca="1">IF(N248=0,O248-N248,IF(N248&lt;0,N248+O248,IF(N248&gt;0,N248-O248)))</f>
        <v>-20000000</v>
      </c>
      <c r="Q248" s="253" t="str">
        <f ca="1">IF(AND(ISBLANK(H248),N248&lt;&gt;0),"Rev detil","")</f>
        <v>Rev detil</v>
      </c>
      <c r="R248" s="244"/>
      <c r="S248" s="244"/>
      <c r="T248" s="65">
        <v>20</v>
      </c>
      <c r="U248" s="67">
        <v>1000000</v>
      </c>
      <c r="V248" s="67">
        <f>ROUNDDOWN(T248*U248,-3)</f>
        <v>20000000</v>
      </c>
      <c r="W248" s="247">
        <v>20</v>
      </c>
      <c r="X248" s="247">
        <v>1000000</v>
      </c>
      <c r="Y248" s="67">
        <f>ROUNDDOWN(W248*X248,-3)</f>
        <v>20000000</v>
      </c>
      <c r="Z248" s="247"/>
      <c r="AA248" s="244"/>
    </row>
    <row r="249" spans="1:29" ht="13.2" x14ac:dyDescent="0.25">
      <c r="A249" s="1" t="s">
        <v>1034</v>
      </c>
      <c r="B249" s="65"/>
      <c r="C249" s="66"/>
      <c r="D249" s="65"/>
      <c r="E249" s="65"/>
      <c r="F249" s="67"/>
      <c r="G249" s="154"/>
      <c r="H249" s="187">
        <v>524111</v>
      </c>
      <c r="I249" s="63" t="s">
        <v>35</v>
      </c>
      <c r="J249" s="65"/>
      <c r="K249" s="65"/>
      <c r="L249" s="67"/>
      <c r="M249" s="64">
        <f ca="1">M250</f>
        <v>142505000</v>
      </c>
      <c r="N249" s="444">
        <f ca="1">N250</f>
        <v>-142505000</v>
      </c>
      <c r="O249" s="153">
        <f ca="1">O250</f>
        <v>-2150000</v>
      </c>
      <c r="P249" s="153">
        <f ca="1">P250</f>
        <v>-144655000</v>
      </c>
      <c r="Q249" s="279" t="s">
        <v>1007</v>
      </c>
      <c r="R249" s="244"/>
      <c r="S249" s="244"/>
      <c r="T249" s="65"/>
      <c r="U249" s="67"/>
      <c r="V249" s="67"/>
      <c r="W249" s="247"/>
      <c r="X249" s="244"/>
      <c r="Y249" s="244"/>
      <c r="Z249" s="247"/>
      <c r="AA249" s="244"/>
      <c r="AC249" s="311" t="s">
        <v>500</v>
      </c>
    </row>
    <row r="250" spans="1:29" ht="13.2" x14ac:dyDescent="0.25">
      <c r="A250" s="1"/>
      <c r="B250" s="65"/>
      <c r="C250" s="66"/>
      <c r="D250" s="65"/>
      <c r="E250" s="65"/>
      <c r="F250" s="67"/>
      <c r="G250" s="154"/>
      <c r="H250" s="188"/>
      <c r="I250" s="497" t="s">
        <v>961</v>
      </c>
      <c r="J250" s="498" cm="1">
        <f t="array" aca="1" ref="J250" ca="1">INDIRECT($J$5&amp;ROW())</f>
        <v>24</v>
      </c>
      <c r="K250" s="498" t="s">
        <v>26</v>
      </c>
      <c r="L250" s="500">
        <v>5937709</v>
      </c>
      <c r="M250" s="500">
        <f ca="1">ROUNDDOWN(J250*L250,-3)</f>
        <v>142505000</v>
      </c>
      <c r="N250" s="501">
        <f ca="1">G250-M250</f>
        <v>-142505000</v>
      </c>
      <c r="O250" s="154">
        <f ca="1">M250-Y250</f>
        <v>-2150000</v>
      </c>
      <c r="P250" s="154">
        <f ca="1">IF(N250=0,O250-N250,IF(N250&lt;0,N250+O250,IF(N250&gt;0,N250-O250)))</f>
        <v>-144655000</v>
      </c>
      <c r="Q250" s="253" t="str">
        <f ca="1">IF(AND(ISBLANK(H250),N250&lt;&gt;0),"Rev detil","")</f>
        <v>Rev detil</v>
      </c>
      <c r="R250" s="244"/>
      <c r="S250" s="244"/>
      <c r="T250" s="65">
        <v>24</v>
      </c>
      <c r="U250" s="67">
        <v>6027312.5</v>
      </c>
      <c r="V250" s="67">
        <f>ROUNDDOWN(T250*U250,-3)</f>
        <v>144655000</v>
      </c>
      <c r="W250" s="247">
        <v>24</v>
      </c>
      <c r="X250" s="247">
        <v>6027312.5</v>
      </c>
      <c r="Y250" s="67">
        <f>ROUNDDOWN(W250*X250,-3)</f>
        <v>144655000</v>
      </c>
      <c r="Z250" s="247"/>
      <c r="AA250" s="244"/>
    </row>
    <row r="251" spans="1:29" ht="13.2" x14ac:dyDescent="0.25">
      <c r="A251" s="1" t="s">
        <v>1035</v>
      </c>
      <c r="B251" s="65"/>
      <c r="C251" s="66"/>
      <c r="D251" s="65"/>
      <c r="E251" s="65"/>
      <c r="F251" s="67"/>
      <c r="G251" s="154"/>
      <c r="H251" s="193" t="s">
        <v>1016</v>
      </c>
      <c r="I251" s="81" t="s">
        <v>1017</v>
      </c>
      <c r="J251" s="80"/>
      <c r="K251" s="80"/>
      <c r="L251" s="82"/>
      <c r="M251" s="82">
        <f>M252</f>
        <v>122646000</v>
      </c>
      <c r="N251" s="450">
        <f>N252</f>
        <v>-122646000</v>
      </c>
      <c r="O251" s="159">
        <f ca="1">SUM(O252,O269,O271)</f>
        <v>141426000</v>
      </c>
      <c r="P251" s="159">
        <f ca="1">SUM(P252,P269,P271)</f>
        <v>-528807000</v>
      </c>
      <c r="Q251" s="279" t="s">
        <v>1007</v>
      </c>
      <c r="R251" s="244" t="s">
        <v>499</v>
      </c>
      <c r="S251" s="244" t="s">
        <v>501</v>
      </c>
      <c r="T251" s="80"/>
      <c r="U251" s="82"/>
      <c r="V251" s="82"/>
      <c r="W251" s="247"/>
      <c r="X251" s="244"/>
      <c r="Y251" s="244"/>
      <c r="Z251" s="247"/>
      <c r="AA251" s="244"/>
      <c r="AC251" s="311"/>
    </row>
    <row r="252" spans="1:29" ht="13.2" x14ac:dyDescent="0.25">
      <c r="A252" s="1" t="s">
        <v>1036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8"/>
      <c r="K252" s="68"/>
      <c r="L252" s="70"/>
      <c r="M252" s="70">
        <f>M253</f>
        <v>122646000</v>
      </c>
      <c r="N252" s="447">
        <f>N253</f>
        <v>-122646000</v>
      </c>
      <c r="O252" s="155">
        <f ca="1">SUM(O253:O268)</f>
        <v>141426000</v>
      </c>
      <c r="P252" s="155">
        <f ca="1">SUM(P253:P268)</f>
        <v>-528807000</v>
      </c>
      <c r="Q252" s="279" t="s">
        <v>1007</v>
      </c>
      <c r="R252" s="244"/>
      <c r="S252" s="244"/>
      <c r="T252" s="68"/>
      <c r="U252" s="70"/>
      <c r="V252" s="70"/>
      <c r="W252" s="247"/>
      <c r="X252" s="244"/>
      <c r="Y252" s="244"/>
      <c r="Z252" s="247"/>
      <c r="AA252" s="244"/>
      <c r="AC252" s="244" t="s">
        <v>501</v>
      </c>
    </row>
    <row r="253" spans="1:29" ht="26.4" x14ac:dyDescent="0.25">
      <c r="A253" s="1"/>
      <c r="B253" s="65"/>
      <c r="C253" s="66"/>
      <c r="D253" s="65"/>
      <c r="E253" s="65"/>
      <c r="F253" s="67"/>
      <c r="G253" s="154"/>
      <c r="H253" s="188"/>
      <c r="I253" s="497" t="s">
        <v>1018</v>
      </c>
      <c r="J253" s="498">
        <v>20</v>
      </c>
      <c r="K253" s="498" t="s">
        <v>26</v>
      </c>
      <c r="L253" s="500">
        <v>6132300</v>
      </c>
      <c r="M253" s="500">
        <f>ROUNDDOWN(J253*L253,-3)</f>
        <v>122646000</v>
      </c>
      <c r="N253" s="501">
        <f>G253-M253</f>
        <v>-122646000</v>
      </c>
      <c r="O253" s="154">
        <f>M253-Y253</f>
        <v>115146000</v>
      </c>
      <c r="P253" s="154">
        <f t="shared" ref="P253" si="71">IF(N253=0,O253-N253,IF(N253&lt;0,N253+O253,IF(N253&gt;0,N253-O253)))</f>
        <v>-7500000</v>
      </c>
      <c r="Q253" s="253" t="str">
        <f>IF(AND(ISBLANK(H253),N253&lt;&gt;0),"Rev detil","")</f>
        <v>Rev detil</v>
      </c>
      <c r="R253" s="244"/>
      <c r="S253" s="244"/>
      <c r="T253" s="65">
        <v>100</v>
      </c>
      <c r="U253" s="67">
        <v>75000</v>
      </c>
      <c r="V253" s="67">
        <f>ROUNDDOWN(T253*U253,-3)</f>
        <v>7500000</v>
      </c>
      <c r="W253" s="247">
        <v>100</v>
      </c>
      <c r="X253" s="247">
        <v>75000</v>
      </c>
      <c r="Y253" s="67">
        <f>ROUNDDOWN(W253*X253,-3)</f>
        <v>7500000</v>
      </c>
      <c r="Z253" s="247"/>
      <c r="AA253" s="244"/>
    </row>
    <row r="254" spans="1:29" ht="13.2" x14ac:dyDescent="0.25">
      <c r="A254" s="1" t="s">
        <v>1048</v>
      </c>
      <c r="B254" s="65"/>
      <c r="C254" s="66"/>
      <c r="D254" s="65"/>
      <c r="E254" s="65"/>
      <c r="F254" s="67"/>
      <c r="G254" s="154"/>
      <c r="H254" s="193" t="s">
        <v>1047</v>
      </c>
      <c r="I254" s="81" t="s">
        <v>1050</v>
      </c>
      <c r="J254" s="80"/>
      <c r="K254" s="80"/>
      <c r="L254" s="82"/>
      <c r="M254" s="82">
        <f ca="1">M255</f>
        <v>97379000</v>
      </c>
      <c r="N254" s="450">
        <f ca="1">N255</f>
        <v>-97379000</v>
      </c>
      <c r="O254" s="159">
        <f ca="1">SUM(O255,O272,O274)</f>
        <v>-14390000</v>
      </c>
      <c r="P254" s="159">
        <f ca="1">SUM(P255,P272,P274)</f>
        <v>-111769000</v>
      </c>
      <c r="Q254" s="279" t="s">
        <v>1007</v>
      </c>
      <c r="R254" s="244" t="s">
        <v>499</v>
      </c>
      <c r="S254" s="244" t="s">
        <v>500</v>
      </c>
      <c r="T254" s="80"/>
      <c r="U254" s="82"/>
      <c r="V254" s="82"/>
      <c r="W254" s="247"/>
      <c r="X254" s="244"/>
      <c r="Y254" s="244"/>
      <c r="Z254" s="247"/>
      <c r="AA254" s="244"/>
      <c r="AC254" s="311"/>
    </row>
    <row r="255" spans="1:29" ht="13.2" x14ac:dyDescent="0.25">
      <c r="A255" s="1" t="s">
        <v>1049</v>
      </c>
      <c r="B255" s="65"/>
      <c r="C255" s="66"/>
      <c r="D255" s="65"/>
      <c r="E255" s="65"/>
      <c r="F255" s="67"/>
      <c r="G255" s="154"/>
      <c r="H255" s="189">
        <v>524114</v>
      </c>
      <c r="I255" s="69" t="s">
        <v>956</v>
      </c>
      <c r="J255" s="68"/>
      <c r="K255" s="68"/>
      <c r="L255" s="70"/>
      <c r="M255" s="70">
        <f ca="1">SUM(M256:M257)</f>
        <v>97379000</v>
      </c>
      <c r="N255" s="447">
        <f ca="1">SUM(N256:N257)</f>
        <v>-97379000</v>
      </c>
      <c r="O255" s="155">
        <f ca="1">SUM(O256:O257)</f>
        <v>-14390000</v>
      </c>
      <c r="P255" s="155">
        <f ca="1">SUM(P256:P257)</f>
        <v>-111769000</v>
      </c>
      <c r="Q255" s="279" t="s">
        <v>1007</v>
      </c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500</v>
      </c>
    </row>
    <row r="256" spans="1:29" ht="13.2" x14ac:dyDescent="0.25">
      <c r="A256" s="1"/>
      <c r="B256" s="65"/>
      <c r="C256" s="66"/>
      <c r="D256" s="65"/>
      <c r="E256" s="65"/>
      <c r="F256" s="67"/>
      <c r="G256" s="154"/>
      <c r="H256" s="188"/>
      <c r="I256" s="497" t="s">
        <v>957</v>
      </c>
      <c r="J256" s="498" cm="1">
        <f t="array" aca="1" ref="J256" ca="1">INDIRECT($J$5&amp;ROW())</f>
        <v>70</v>
      </c>
      <c r="K256" s="498" t="s">
        <v>479</v>
      </c>
      <c r="L256" s="500">
        <v>1000000</v>
      </c>
      <c r="M256" s="500">
        <f ca="1">ROUNDDOWN(J256*L256,-3)</f>
        <v>70000000</v>
      </c>
      <c r="N256" s="501">
        <f t="shared" ref="N256:N257" ca="1" si="72">G256-M256</f>
        <v>-70000000</v>
      </c>
      <c r="O256" s="154">
        <f ca="1">M256-Y256</f>
        <v>-13790000</v>
      </c>
      <c r="P256" s="154">
        <f t="shared" ref="P256:P257" ca="1" si="73">IF(N256=0,O256-N256,IF(N256&lt;0,N256+O256,IF(N256&gt;0,N256-O256)))</f>
        <v>-83790000</v>
      </c>
      <c r="Q256" s="253" t="str">
        <f t="shared" ref="Q256:Q257" ca="1" si="74">IF(AND(ISBLANK(H256),N256&lt;&gt;0),"Rev detil","")</f>
        <v>Rev detil</v>
      </c>
      <c r="R256" s="244"/>
      <c r="S256" s="244"/>
      <c r="T256" s="65">
        <v>70</v>
      </c>
      <c r="U256" s="67">
        <v>1197000</v>
      </c>
      <c r="V256" s="67">
        <f>ROUNDDOWN(T256*U256,-3)</f>
        <v>83790000</v>
      </c>
      <c r="W256" s="247">
        <v>70</v>
      </c>
      <c r="X256" s="247">
        <v>1197000</v>
      </c>
      <c r="Y256" s="67">
        <f>ROUNDDOWN(W256*X256,-3)</f>
        <v>83790000</v>
      </c>
      <c r="Z256" s="247"/>
      <c r="AA256" s="244"/>
    </row>
    <row r="257" spans="1:29" ht="13.2" x14ac:dyDescent="0.25">
      <c r="A257" s="1"/>
      <c r="B257" s="65"/>
      <c r="C257" s="66"/>
      <c r="D257" s="65"/>
      <c r="E257" s="65"/>
      <c r="F257" s="67"/>
      <c r="G257" s="154"/>
      <c r="H257" s="188"/>
      <c r="I257" s="497" t="s">
        <v>958</v>
      </c>
      <c r="J257" s="498" cm="1">
        <f t="array" aca="1" ref="J257" ca="1">INDIRECT($J$5&amp;ROW())</f>
        <v>35</v>
      </c>
      <c r="K257" s="498" t="s">
        <v>479</v>
      </c>
      <c r="L257" s="500">
        <v>782257.14285714284</v>
      </c>
      <c r="M257" s="500">
        <f ca="1">ROUNDDOWN(J257*L257,-3)</f>
        <v>27379000</v>
      </c>
      <c r="N257" s="501">
        <f t="shared" ca="1" si="72"/>
        <v>-27379000</v>
      </c>
      <c r="O257" s="154">
        <f ca="1">M257-Y257</f>
        <v>-600000</v>
      </c>
      <c r="P257" s="154">
        <f t="shared" ca="1" si="73"/>
        <v>-27979000</v>
      </c>
      <c r="Q257" s="253" t="str">
        <f t="shared" ca="1" si="74"/>
        <v>Rev detil</v>
      </c>
      <c r="R257" s="244"/>
      <c r="S257" s="244"/>
      <c r="T257" s="65">
        <v>35</v>
      </c>
      <c r="U257" s="67">
        <v>799400</v>
      </c>
      <c r="V257" s="67">
        <f>ROUNDDOWN(T257*U257,-3)</f>
        <v>27979000</v>
      </c>
      <c r="W257" s="247">
        <v>35</v>
      </c>
      <c r="X257" s="247">
        <v>799400</v>
      </c>
      <c r="Y257" s="67">
        <f>ROUNDDOWN(W257*X257,-3)</f>
        <v>27979000</v>
      </c>
      <c r="Z257" s="247"/>
      <c r="AA257" s="244"/>
    </row>
    <row r="258" spans="1:29" ht="26.4" x14ac:dyDescent="0.25">
      <c r="A258" s="1" t="s">
        <v>52</v>
      </c>
      <c r="B258" s="403"/>
      <c r="C258" s="404"/>
      <c r="D258" s="403"/>
      <c r="E258" s="403"/>
      <c r="F258" s="405"/>
      <c r="G258" s="406"/>
      <c r="H258" s="186" t="s">
        <v>1051</v>
      </c>
      <c r="I258" s="60" t="s">
        <v>1052</v>
      </c>
      <c r="J258" s="59"/>
      <c r="K258" s="59"/>
      <c r="L258" s="61"/>
      <c r="M258" s="61">
        <f ca="1">SUM(M259,M261)</f>
        <v>49150000</v>
      </c>
      <c r="N258" s="445">
        <f ca="1">SUM(N259,N261)</f>
        <v>-49150000</v>
      </c>
      <c r="O258" s="152">
        <f t="shared" ref="O258:P258" ca="1" si="75">SUM(O259,O261)</f>
        <v>14150000</v>
      </c>
      <c r="P258" s="152">
        <f t="shared" ca="1" si="75"/>
        <v>-35000000</v>
      </c>
      <c r="Q258" s="279" t="s">
        <v>1007</v>
      </c>
      <c r="R258" s="244" t="s">
        <v>499</v>
      </c>
      <c r="S258" s="244" t="s">
        <v>501</v>
      </c>
      <c r="T258" s="59"/>
      <c r="U258" s="61"/>
      <c r="V258" s="61"/>
      <c r="W258" s="247"/>
      <c r="X258" s="244"/>
      <c r="Y258" s="244"/>
      <c r="Z258" s="247"/>
      <c r="AA258" s="244"/>
      <c r="AC258" s="311"/>
    </row>
    <row r="259" spans="1:29" ht="13.2" x14ac:dyDescent="0.25">
      <c r="A259" s="1" t="s">
        <v>53</v>
      </c>
      <c r="B259" s="65"/>
      <c r="C259" s="66"/>
      <c r="D259" s="65"/>
      <c r="E259" s="65"/>
      <c r="F259" s="67"/>
      <c r="G259" s="154"/>
      <c r="H259" s="187" t="s">
        <v>524</v>
      </c>
      <c r="I259" s="63" t="s">
        <v>73</v>
      </c>
      <c r="J259" s="62"/>
      <c r="K259" s="62"/>
      <c r="L259" s="64"/>
      <c r="M259" s="64">
        <f ca="1">M260</f>
        <v>27150000</v>
      </c>
      <c r="N259" s="444">
        <f ca="1">N260</f>
        <v>-27150000</v>
      </c>
      <c r="O259" s="153">
        <f ca="1">O260</f>
        <v>-3850000</v>
      </c>
      <c r="P259" s="153">
        <f ca="1">P260</f>
        <v>-31000000</v>
      </c>
      <c r="Q259" s="279" t="s">
        <v>1007</v>
      </c>
      <c r="R259" s="244"/>
      <c r="S259" s="244"/>
      <c r="T259" s="62"/>
      <c r="U259" s="64"/>
      <c r="V259" s="64"/>
      <c r="W259" s="247"/>
      <c r="X259" s="244"/>
      <c r="Y259" s="244"/>
      <c r="Z259" s="247"/>
      <c r="AA259" s="244"/>
      <c r="AC259" s="311" t="s">
        <v>501</v>
      </c>
    </row>
    <row r="260" spans="1:29" ht="26.4" x14ac:dyDescent="0.25">
      <c r="A260" s="1"/>
      <c r="B260" s="65"/>
      <c r="C260" s="66"/>
      <c r="D260" s="65"/>
      <c r="E260" s="65"/>
      <c r="F260" s="67"/>
      <c r="G260" s="154"/>
      <c r="H260" s="188"/>
      <c r="I260" s="497" t="s">
        <v>1015</v>
      </c>
      <c r="J260" s="498" cm="1">
        <f t="array" aca="1" ref="J260" ca="1">INDIRECT($J$5&amp;ROW())</f>
        <v>1</v>
      </c>
      <c r="K260" s="498" t="s">
        <v>120</v>
      </c>
      <c r="L260" s="500">
        <f>25000000+2150000</f>
        <v>27150000</v>
      </c>
      <c r="M260" s="500">
        <f ca="1">ROUNDDOWN(J260*L260,-3)</f>
        <v>27150000</v>
      </c>
      <c r="N260" s="501">
        <f ca="1">G260-M260</f>
        <v>-27150000</v>
      </c>
      <c r="O260" s="154">
        <f ca="1">M260-Y260</f>
        <v>-3850000</v>
      </c>
      <c r="P260" s="154">
        <f ca="1">IF(N260=0,O260-N260,IF(N260&lt;0,N260+O260,IF(N260&gt;0,N260-O260)))</f>
        <v>-31000000</v>
      </c>
      <c r="Q260" s="253" t="str">
        <f ca="1">IF(AND(ISBLANK(H260),N260&lt;&gt;0),"Rev detil","")</f>
        <v>Rev detil</v>
      </c>
      <c r="R260" s="244"/>
      <c r="S260" s="244"/>
      <c r="T260" s="65">
        <v>1</v>
      </c>
      <c r="U260" s="67">
        <v>31000000</v>
      </c>
      <c r="V260" s="67">
        <f>ROUNDDOWN(T260*U260,-3)</f>
        <v>31000000</v>
      </c>
      <c r="W260" s="247">
        <v>1</v>
      </c>
      <c r="X260" s="247">
        <v>31000000</v>
      </c>
      <c r="Y260" s="67">
        <f>ROUNDDOWN(W260*X260,-3)</f>
        <v>31000000</v>
      </c>
      <c r="Z260" s="247"/>
      <c r="AA260" s="244"/>
    </row>
    <row r="261" spans="1:29" ht="13.2" x14ac:dyDescent="0.25">
      <c r="A261" s="1" t="s">
        <v>1023</v>
      </c>
      <c r="B261" s="65"/>
      <c r="C261" s="66"/>
      <c r="D261" s="65"/>
      <c r="E261" s="65"/>
      <c r="F261" s="67"/>
      <c r="G261" s="154"/>
      <c r="H261" s="191" t="s">
        <v>528</v>
      </c>
      <c r="I261" s="75" t="s">
        <v>31</v>
      </c>
      <c r="J261" s="74"/>
      <c r="K261" s="74"/>
      <c r="L261" s="76"/>
      <c r="M261" s="76">
        <f ca="1">M262</f>
        <v>22000000</v>
      </c>
      <c r="N261" s="449">
        <f ca="1">N262</f>
        <v>-22000000</v>
      </c>
      <c r="O261" s="157">
        <f ca="1">O262</f>
        <v>18000000</v>
      </c>
      <c r="P261" s="157">
        <f ca="1">P262</f>
        <v>-4000000</v>
      </c>
      <c r="Q261" s="279" t="s">
        <v>1007</v>
      </c>
      <c r="R261" s="244"/>
      <c r="S261" s="244"/>
      <c r="T261" s="74"/>
      <c r="U261" s="76"/>
      <c r="V261" s="76"/>
      <c r="W261" s="247"/>
      <c r="X261" s="244"/>
      <c r="Y261" s="244"/>
      <c r="Z261" s="247"/>
      <c r="AA261" s="244"/>
      <c r="AC261" s="311" t="s">
        <v>501</v>
      </c>
    </row>
    <row r="262" spans="1:29" ht="13.2" x14ac:dyDescent="0.25">
      <c r="A262" s="1"/>
      <c r="B262" s="65"/>
      <c r="C262" s="66"/>
      <c r="D262" s="65"/>
      <c r="E262" s="65"/>
      <c r="F262" s="67"/>
      <c r="G262" s="154"/>
      <c r="H262" s="188"/>
      <c r="I262" s="497" t="s">
        <v>559</v>
      </c>
      <c r="J262" s="498">
        <v>22</v>
      </c>
      <c r="K262" s="498" t="s">
        <v>33</v>
      </c>
      <c r="L262" s="500" cm="1">
        <f t="array" aca="1" ref="L262" ca="1">INDIRECT($L$5&amp;ROW())</f>
        <v>1000000</v>
      </c>
      <c r="M262" s="500">
        <f ca="1">ROUNDDOWN(J262*L262,-3)</f>
        <v>22000000</v>
      </c>
      <c r="N262" s="501">
        <f ca="1">G262-M262</f>
        <v>-22000000</v>
      </c>
      <c r="O262" s="154">
        <f ca="1">M262-Y262</f>
        <v>18000000</v>
      </c>
      <c r="P262" s="154">
        <f ca="1">IF(N262=0,O262-N262,IF(N262&lt;0,N262+O262,IF(N262&gt;0,N262-O262)))</f>
        <v>-4000000</v>
      </c>
      <c r="Q262" s="253" t="str">
        <f ca="1">IF(AND(ISBLANK(H262),N262&lt;&gt;0),"Rev detil","")</f>
        <v>Rev detil</v>
      </c>
      <c r="R262" s="244"/>
      <c r="S262" s="244"/>
      <c r="T262" s="65">
        <v>4</v>
      </c>
      <c r="U262" s="67">
        <v>1000000</v>
      </c>
      <c r="V262" s="67">
        <f>ROUNDDOWN(T262*U262,-3)</f>
        <v>4000000</v>
      </c>
      <c r="W262" s="247">
        <v>4</v>
      </c>
      <c r="X262" s="247">
        <v>1000000</v>
      </c>
      <c r="Y262" s="67">
        <f>ROUNDDOWN(W262*X262,-3)</f>
        <v>4000000</v>
      </c>
      <c r="Z262" s="247"/>
      <c r="AA262" s="244"/>
    </row>
    <row r="263" spans="1:29" ht="13.2" x14ac:dyDescent="0.25">
      <c r="A263" s="1" t="s">
        <v>96</v>
      </c>
      <c r="B263" s="403"/>
      <c r="C263" s="404"/>
      <c r="D263" s="403"/>
      <c r="E263" s="403"/>
      <c r="F263" s="405"/>
      <c r="G263" s="406"/>
      <c r="H263" s="190" t="s">
        <v>1053</v>
      </c>
      <c r="I263" s="72" t="s">
        <v>1054</v>
      </c>
      <c r="J263" s="71"/>
      <c r="K263" s="71"/>
      <c r="L263" s="73"/>
      <c r="M263" s="73">
        <f ca="1">M264</f>
        <v>36000000</v>
      </c>
      <c r="N263" s="446">
        <f t="shared" ref="N263:P263" ca="1" si="76">N264</f>
        <v>-36000000</v>
      </c>
      <c r="O263" s="73">
        <f t="shared" ca="1" si="76"/>
        <v>9000000</v>
      </c>
      <c r="P263" s="73">
        <f t="shared" ca="1" si="76"/>
        <v>-27000000</v>
      </c>
      <c r="Q263" s="279" t="s">
        <v>1007</v>
      </c>
      <c r="R263" s="244" t="s">
        <v>502</v>
      </c>
      <c r="S263" s="244" t="s">
        <v>504</v>
      </c>
      <c r="T263" s="71"/>
      <c r="U263" s="73"/>
      <c r="V263" s="73"/>
      <c r="W263" s="247"/>
      <c r="X263" s="244"/>
      <c r="Y263" s="244"/>
      <c r="Z263" s="247"/>
      <c r="AA263" s="244"/>
      <c r="AC263" s="311"/>
    </row>
    <row r="264" spans="1:29" ht="13.2" x14ac:dyDescent="0.25">
      <c r="A264" s="1" t="s">
        <v>1025</v>
      </c>
      <c r="B264" s="65"/>
      <c r="C264" s="66"/>
      <c r="D264" s="65"/>
      <c r="E264" s="65"/>
      <c r="F264" s="67"/>
      <c r="G264" s="154"/>
      <c r="H264" s="191" t="s">
        <v>528</v>
      </c>
      <c r="I264" s="75" t="s">
        <v>31</v>
      </c>
      <c r="J264" s="74"/>
      <c r="K264" s="74"/>
      <c r="L264" s="76"/>
      <c r="M264" s="76">
        <f ca="1">M265</f>
        <v>36000000</v>
      </c>
      <c r="N264" s="449">
        <f ca="1">N265</f>
        <v>-36000000</v>
      </c>
      <c r="O264" s="157">
        <f ca="1">O265</f>
        <v>9000000</v>
      </c>
      <c r="P264" s="157">
        <f ca="1">P265</f>
        <v>-27000000</v>
      </c>
      <c r="Q264" s="279" t="s">
        <v>1007</v>
      </c>
      <c r="R264" s="244"/>
      <c r="S264" s="244"/>
      <c r="T264" s="74"/>
      <c r="U264" s="76"/>
      <c r="V264" s="76"/>
      <c r="W264" s="247"/>
      <c r="X264" s="244"/>
      <c r="Y264" s="244"/>
      <c r="Z264" s="247"/>
      <c r="AA264" s="244"/>
      <c r="AC264" s="311" t="s">
        <v>504</v>
      </c>
    </row>
    <row r="265" spans="1:29" ht="13.2" x14ac:dyDescent="0.25">
      <c r="A265" s="1"/>
      <c r="B265" s="65"/>
      <c r="C265" s="66"/>
      <c r="D265" s="65"/>
      <c r="E265" s="65"/>
      <c r="F265" s="67"/>
      <c r="G265" s="154"/>
      <c r="H265" s="188"/>
      <c r="I265" s="497" t="s">
        <v>559</v>
      </c>
      <c r="J265" s="498">
        <v>40</v>
      </c>
      <c r="K265" s="498" t="s">
        <v>33</v>
      </c>
      <c r="L265" s="500" cm="1">
        <f t="array" aca="1" ref="L265" ca="1">INDIRECT($L$5&amp;ROW())</f>
        <v>900000</v>
      </c>
      <c r="M265" s="500">
        <f ca="1">ROUNDDOWN(J265*L265,-3)</f>
        <v>36000000</v>
      </c>
      <c r="N265" s="501">
        <f ca="1">G265-M265</f>
        <v>-36000000</v>
      </c>
      <c r="O265" s="154">
        <f ca="1">M265-Y265</f>
        <v>9000000</v>
      </c>
      <c r="P265" s="154">
        <f ca="1">IF(N265=0,O265-N265,IF(N265&lt;0,N265+O265,IF(N265&gt;0,N265-O265)))</f>
        <v>-27000000</v>
      </c>
      <c r="Q265" s="253" t="str">
        <f ca="1">IF(AND(ISBLANK(H265),N265&lt;&gt;0),"Rev detil","")</f>
        <v>Rev detil</v>
      </c>
      <c r="R265" s="244"/>
      <c r="S265" s="244"/>
      <c r="T265" s="65">
        <v>30</v>
      </c>
      <c r="U265" s="67">
        <v>900000</v>
      </c>
      <c r="V265" s="67">
        <f>ROUNDDOWN(T265*U265,-3)</f>
        <v>27000000</v>
      </c>
      <c r="W265" s="247">
        <v>30</v>
      </c>
      <c r="X265" s="247">
        <v>900000</v>
      </c>
      <c r="Y265" s="67">
        <f>ROUNDDOWN(W265*X265,-3)</f>
        <v>27000000</v>
      </c>
      <c r="Z265" s="247"/>
      <c r="AA265" s="244"/>
    </row>
    <row r="266" spans="1:29" ht="13.2" x14ac:dyDescent="0.25">
      <c r="A266" s="1" t="s">
        <v>231</v>
      </c>
      <c r="B266" s="119" t="s">
        <v>232</v>
      </c>
      <c r="C266" s="120" t="s">
        <v>233</v>
      </c>
      <c r="D266" s="119">
        <v>1</v>
      </c>
      <c r="E266" s="119" t="s">
        <v>123</v>
      </c>
      <c r="F266" s="121"/>
      <c r="G266" s="172">
        <f>SUM(G267,G293)</f>
        <v>9231678000</v>
      </c>
      <c r="H266" s="206" t="s">
        <v>232</v>
      </c>
      <c r="I266" s="120" t="s">
        <v>233</v>
      </c>
      <c r="J266" s="119">
        <v>1</v>
      </c>
      <c r="K266" s="119" t="s">
        <v>123</v>
      </c>
      <c r="L266" s="121"/>
      <c r="M266" s="121">
        <f ca="1">SUM(M267,M293)</f>
        <v>9231678000</v>
      </c>
      <c r="N266" s="428">
        <f ca="1">SUM(N267,N293)</f>
        <v>0</v>
      </c>
      <c r="O266" s="172">
        <f ca="1">SUM(O267,O293)</f>
        <v>0</v>
      </c>
      <c r="P266" s="172">
        <f ca="1">SUM(P267,P293)</f>
        <v>0</v>
      </c>
      <c r="Q266" s="279" t="s">
        <v>1007</v>
      </c>
      <c r="R266" s="244"/>
      <c r="S266" s="244"/>
      <c r="T266" s="119">
        <v>1</v>
      </c>
      <c r="U266" s="121"/>
      <c r="V266" s="121"/>
      <c r="W266" s="247"/>
      <c r="X266" s="244"/>
      <c r="Y266" s="244"/>
      <c r="Z266" s="247"/>
      <c r="AA266" s="244"/>
    </row>
    <row r="267" spans="1:29" ht="14.4" x14ac:dyDescent="0.3">
      <c r="A267" t="s">
        <v>535</v>
      </c>
      <c r="B267" s="380" t="s">
        <v>536</v>
      </c>
      <c r="C267" s="385" t="s">
        <v>537</v>
      </c>
      <c r="D267" s="386"/>
      <c r="E267" s="386" t="s">
        <v>554</v>
      </c>
      <c r="F267" s="387"/>
      <c r="G267" s="388">
        <f>G268</f>
        <v>7036020000</v>
      </c>
      <c r="H267" s="384" t="s">
        <v>536</v>
      </c>
      <c r="I267" s="385" t="s">
        <v>537</v>
      </c>
      <c r="J267" s="386"/>
      <c r="K267" s="386" t="s">
        <v>554</v>
      </c>
      <c r="L267" s="387"/>
      <c r="M267" s="387">
        <f ca="1">M268</f>
        <v>7036020000</v>
      </c>
      <c r="N267" s="429">
        <f ca="1">N268</f>
        <v>0</v>
      </c>
      <c r="O267" s="173">
        <f ca="1">O268</f>
        <v>0</v>
      </c>
      <c r="P267" s="173">
        <f ca="1">P268</f>
        <v>0</v>
      </c>
      <c r="Q267" s="279" t="s">
        <v>1007</v>
      </c>
      <c r="R267" s="244"/>
      <c r="S267" s="244"/>
      <c r="T267" s="123"/>
      <c r="U267" s="124"/>
      <c r="V267" s="124"/>
      <c r="W267" s="247"/>
      <c r="X267" s="244"/>
      <c r="Y267" s="244"/>
      <c r="Z267" s="247"/>
      <c r="AA267" s="244"/>
    </row>
    <row r="268" spans="1:29" ht="13.2" hidden="1" x14ac:dyDescent="0.25">
      <c r="A268" s="1" t="s">
        <v>665</v>
      </c>
      <c r="B268" s="80" t="s">
        <v>666</v>
      </c>
      <c r="C268" s="81" t="s">
        <v>538</v>
      </c>
      <c r="D268" s="80"/>
      <c r="E268" s="80"/>
      <c r="F268" s="82"/>
      <c r="G268" s="159">
        <f>SUM(G269,G271,G273,G275,G277,G279,G281,G283,G285,G287,G289,G291)</f>
        <v>7036020000</v>
      </c>
      <c r="H268" s="193" t="s">
        <v>666</v>
      </c>
      <c r="I268" s="81" t="s">
        <v>538</v>
      </c>
      <c r="J268" s="80"/>
      <c r="K268" s="80"/>
      <c r="L268" s="82"/>
      <c r="M268" s="82">
        <f ca="1">SUM(M269,M271,M273,M275,M277,M279,M281,M283,M285,M287,M289,M291)</f>
        <v>7036020000</v>
      </c>
      <c r="N268" s="422">
        <f ca="1">SUM(N269,N271,N273,N275,N277,N279,N281,N283,N285,N287,N289,N291)</f>
        <v>0</v>
      </c>
      <c r="O268" s="159">
        <f ca="1">SUM(O269,O271,O273,O275,O277,O279,O281,O283,O285,O287,O289,O291)</f>
        <v>0</v>
      </c>
      <c r="P268" s="159">
        <f ca="1">SUM(P269,P271,P273,P275,P277,P279,P281,P283,P285,P287,P289,P291)</f>
        <v>0</v>
      </c>
      <c r="Q268" s="285"/>
      <c r="R268" s="244" t="s">
        <v>505</v>
      </c>
      <c r="S268" s="244" t="s">
        <v>510</v>
      </c>
      <c r="T268" s="80"/>
      <c r="U268" s="82"/>
      <c r="V268" s="82"/>
      <c r="W268" s="247"/>
      <c r="X268" s="244"/>
      <c r="Y268" s="244"/>
      <c r="Z268" s="247"/>
      <c r="AA268" s="244"/>
      <c r="AC268" s="311"/>
    </row>
    <row r="269" spans="1:29" ht="13.2" hidden="1" x14ac:dyDescent="0.25">
      <c r="A269" s="1" t="s">
        <v>667</v>
      </c>
      <c r="B269" s="74" t="s">
        <v>668</v>
      </c>
      <c r="C269" s="75" t="s">
        <v>539</v>
      </c>
      <c r="D269" s="74"/>
      <c r="E269" s="74"/>
      <c r="F269" s="76"/>
      <c r="G269" s="157">
        <f>G270</f>
        <v>2390272000</v>
      </c>
      <c r="H269" s="191" t="s">
        <v>668</v>
      </c>
      <c r="I269" s="75" t="s">
        <v>539</v>
      </c>
      <c r="J269" s="74"/>
      <c r="K269" s="74"/>
      <c r="L269" s="76"/>
      <c r="M269" s="76">
        <f ca="1">M270</f>
        <v>2390272000</v>
      </c>
      <c r="N269" s="420">
        <f ca="1">N270</f>
        <v>0</v>
      </c>
      <c r="O269" s="157">
        <f ca="1">O270</f>
        <v>0</v>
      </c>
      <c r="P269" s="157">
        <f ca="1">P270</f>
        <v>0</v>
      </c>
      <c r="Q269" s="283"/>
      <c r="R269" s="244"/>
      <c r="S269" s="244"/>
      <c r="T269" s="74"/>
      <c r="U269" s="76"/>
      <c r="V269" s="76"/>
      <c r="W269" s="247"/>
      <c r="X269" s="244"/>
      <c r="Y269" s="244"/>
      <c r="Z269" s="247"/>
      <c r="AA269" s="244"/>
      <c r="AB269" s="345" t="s">
        <v>1044</v>
      </c>
      <c r="AC269" s="311" t="s">
        <v>510</v>
      </c>
    </row>
    <row r="270" spans="1:29" ht="13.2" hidden="1" x14ac:dyDescent="0.25">
      <c r="A270" s="1" t="s">
        <v>669</v>
      </c>
      <c r="B270" s="65"/>
      <c r="C270" s="66" t="s">
        <v>670</v>
      </c>
      <c r="D270" s="65">
        <v>14</v>
      </c>
      <c r="E270" s="65" t="s">
        <v>671</v>
      </c>
      <c r="F270" s="67">
        <v>170733715</v>
      </c>
      <c r="G270" s="154">
        <f>ROUNDDOWN(D270*F270,-3)</f>
        <v>2390272000</v>
      </c>
      <c r="H270" s="188"/>
      <c r="I270" s="66" t="s">
        <v>670</v>
      </c>
      <c r="J270" s="65" cm="1">
        <f t="array" aca="1" ref="J270" ca="1">INDIRECT($J$5&amp;ROW())</f>
        <v>14</v>
      </c>
      <c r="K270" s="65" t="s">
        <v>671</v>
      </c>
      <c r="L270" s="67" cm="1">
        <f t="array" aca="1" ref="L270" ca="1">INDIRECT($L$5&amp;ROW())</f>
        <v>170733715</v>
      </c>
      <c r="M270" s="67">
        <f ca="1">ROUNDDOWN(J270*L270,-3)</f>
        <v>2390272000</v>
      </c>
      <c r="N270" s="340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14</v>
      </c>
      <c r="U270" s="67">
        <v>170733715</v>
      </c>
      <c r="V270" s="67">
        <f>ROUNDDOWN(T270*U270,-3)</f>
        <v>2390272000</v>
      </c>
      <c r="W270" s="247">
        <v>14</v>
      </c>
      <c r="X270" s="247">
        <v>170733715</v>
      </c>
      <c r="Y270" s="67">
        <f>ROUNDDOWN(W270*X270,-3)</f>
        <v>2390272000</v>
      </c>
      <c r="Z270" s="247"/>
      <c r="AA270" s="244"/>
    </row>
    <row r="271" spans="1:29" ht="13.2" hidden="1" x14ac:dyDescent="0.25">
      <c r="A271" s="1" t="s">
        <v>672</v>
      </c>
      <c r="B271" s="68" t="s">
        <v>673</v>
      </c>
      <c r="C271" s="69" t="s">
        <v>540</v>
      </c>
      <c r="D271" s="68"/>
      <c r="E271" s="68"/>
      <c r="F271" s="70"/>
      <c r="G271" s="155">
        <f>G272</f>
        <v>109000</v>
      </c>
      <c r="H271" s="189" t="s">
        <v>673</v>
      </c>
      <c r="I271" s="69" t="s">
        <v>540</v>
      </c>
      <c r="J271" s="68"/>
      <c r="K271" s="68"/>
      <c r="L271" s="70"/>
      <c r="M271" s="70">
        <f ca="1">M272</f>
        <v>109000</v>
      </c>
      <c r="N271" s="419">
        <f ca="1">N272</f>
        <v>0</v>
      </c>
      <c r="O271" s="155">
        <f ca="1">O272</f>
        <v>0</v>
      </c>
      <c r="P271" s="155">
        <f ca="1">P272</f>
        <v>0</v>
      </c>
      <c r="Q271" s="281"/>
      <c r="R271" s="244"/>
      <c r="S271" s="244"/>
      <c r="T271" s="68"/>
      <c r="U271" s="70"/>
      <c r="V271" s="70"/>
      <c r="W271" s="247"/>
      <c r="X271" s="244"/>
      <c r="Y271" s="244"/>
      <c r="Z271" s="247"/>
      <c r="AA271" s="244"/>
      <c r="AB271" s="345" t="s">
        <v>1044</v>
      </c>
      <c r="AC271" s="311" t="s">
        <v>510</v>
      </c>
    </row>
    <row r="272" spans="1:29" ht="13.2" hidden="1" x14ac:dyDescent="0.25">
      <c r="A272" s="1" t="s">
        <v>674</v>
      </c>
      <c r="B272" s="65"/>
      <c r="C272" s="66" t="s">
        <v>675</v>
      </c>
      <c r="D272" s="65">
        <v>14</v>
      </c>
      <c r="E272" s="65" t="s">
        <v>671</v>
      </c>
      <c r="F272" s="67">
        <v>7786</v>
      </c>
      <c r="G272" s="154">
        <f>ROUNDDOWN(D272*F272,-3)</f>
        <v>109000</v>
      </c>
      <c r="H272" s="188"/>
      <c r="I272" s="66" t="s">
        <v>675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7786</v>
      </c>
      <c r="M272" s="67">
        <f ca="1">ROUNDDOWN(J272*L272,-3)</f>
        <v>109000</v>
      </c>
      <c r="N272" s="340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7786</v>
      </c>
      <c r="V272" s="67">
        <f>ROUNDDOWN(T272*U272,-3)</f>
        <v>109000</v>
      </c>
      <c r="W272" s="247">
        <v>14</v>
      </c>
      <c r="X272" s="247">
        <v>7786</v>
      </c>
      <c r="Y272" s="67">
        <f>ROUNDDOWN(W272*X272,-3)</f>
        <v>109000</v>
      </c>
      <c r="Z272" s="247"/>
      <c r="AA272" s="244"/>
    </row>
    <row r="273" spans="1:29" ht="13.2" hidden="1" x14ac:dyDescent="0.25">
      <c r="A273" s="1" t="s">
        <v>676</v>
      </c>
      <c r="B273" s="68" t="s">
        <v>677</v>
      </c>
      <c r="C273" s="69" t="s">
        <v>541</v>
      </c>
      <c r="D273" s="68"/>
      <c r="E273" s="68"/>
      <c r="F273" s="70"/>
      <c r="G273" s="155">
        <f>G274</f>
        <v>163168000</v>
      </c>
      <c r="H273" s="189" t="s">
        <v>677</v>
      </c>
      <c r="I273" s="69" t="s">
        <v>541</v>
      </c>
      <c r="J273" s="68"/>
      <c r="K273" s="68"/>
      <c r="L273" s="70"/>
      <c r="M273" s="70">
        <f ca="1">M274</f>
        <v>163168000</v>
      </c>
      <c r="N273" s="419">
        <f ca="1">N274</f>
        <v>0</v>
      </c>
      <c r="O273" s="155">
        <f ca="1">O274</f>
        <v>0</v>
      </c>
      <c r="P273" s="155">
        <f ca="1">P274</f>
        <v>0</v>
      </c>
      <c r="Q273" s="281"/>
      <c r="R273" s="244"/>
      <c r="S273" s="244"/>
      <c r="T273" s="68"/>
      <c r="U273" s="70"/>
      <c r="V273" s="70"/>
      <c r="W273" s="247"/>
      <c r="X273" s="244"/>
      <c r="Y273" s="244"/>
      <c r="Z273" s="247"/>
      <c r="AA273" s="244"/>
      <c r="AB273" s="345" t="s">
        <v>1044</v>
      </c>
      <c r="AC273" s="311" t="s">
        <v>510</v>
      </c>
    </row>
    <row r="274" spans="1:29" ht="13.2" hidden="1" x14ac:dyDescent="0.25">
      <c r="A274" s="1" t="s">
        <v>678</v>
      </c>
      <c r="B274" s="65"/>
      <c r="C274" s="66" t="s">
        <v>679</v>
      </c>
      <c r="D274" s="65">
        <v>14</v>
      </c>
      <c r="E274" s="65" t="s">
        <v>671</v>
      </c>
      <c r="F274" s="67">
        <v>11654858</v>
      </c>
      <c r="G274" s="154">
        <f>ROUNDDOWN(D274*F274,-3)</f>
        <v>163168000</v>
      </c>
      <c r="H274" s="188"/>
      <c r="I274" s="66" t="s">
        <v>679</v>
      </c>
      <c r="J274" s="65" cm="1">
        <f t="array" aca="1" ref="J274" ca="1">INDIRECT($J$5&amp;ROW())</f>
        <v>14</v>
      </c>
      <c r="K274" s="65" t="s">
        <v>671</v>
      </c>
      <c r="L274" s="67" cm="1">
        <f t="array" aca="1" ref="L274" ca="1">INDIRECT($L$5&amp;ROW())</f>
        <v>11654858</v>
      </c>
      <c r="M274" s="67">
        <f ca="1">ROUNDDOWN(J274*L274,-3)</f>
        <v>163168000</v>
      </c>
      <c r="N274" s="340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14</v>
      </c>
      <c r="U274" s="67">
        <v>11654858</v>
      </c>
      <c r="V274" s="67">
        <f>ROUNDDOWN(T274*U274,-3)</f>
        <v>163168000</v>
      </c>
      <c r="W274" s="247">
        <v>14</v>
      </c>
      <c r="X274" s="247">
        <v>11654858</v>
      </c>
      <c r="Y274" s="67">
        <f>ROUNDDOWN(W274*X274,-3)</f>
        <v>163168000</v>
      </c>
      <c r="Z274" s="247"/>
      <c r="AA274" s="244"/>
    </row>
    <row r="275" spans="1:29" ht="13.2" hidden="1" x14ac:dyDescent="0.25">
      <c r="A275" s="1" t="s">
        <v>680</v>
      </c>
      <c r="B275" s="68" t="s">
        <v>681</v>
      </c>
      <c r="C275" s="69" t="s">
        <v>542</v>
      </c>
      <c r="D275" s="68"/>
      <c r="E275" s="68"/>
      <c r="F275" s="70"/>
      <c r="G275" s="155">
        <f>G276</f>
        <v>57444000</v>
      </c>
      <c r="H275" s="189" t="s">
        <v>681</v>
      </c>
      <c r="I275" s="69" t="s">
        <v>542</v>
      </c>
      <c r="J275" s="68"/>
      <c r="K275" s="68"/>
      <c r="L275" s="70"/>
      <c r="M275" s="70">
        <f ca="1">M276</f>
        <v>57444000</v>
      </c>
      <c r="N275" s="419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B275" s="345" t="s">
        <v>1044</v>
      </c>
      <c r="AC275" s="311" t="s">
        <v>510</v>
      </c>
    </row>
    <row r="276" spans="1:29" ht="13.2" hidden="1" x14ac:dyDescent="0.25">
      <c r="A276" s="1" t="s">
        <v>682</v>
      </c>
      <c r="B276" s="65"/>
      <c r="C276" s="66" t="s">
        <v>683</v>
      </c>
      <c r="D276" s="65">
        <v>14</v>
      </c>
      <c r="E276" s="65" t="s">
        <v>671</v>
      </c>
      <c r="F276" s="67">
        <v>4103143</v>
      </c>
      <c r="G276" s="154">
        <f>ROUNDDOWN(D276*F276,-3)</f>
        <v>57444000</v>
      </c>
      <c r="H276" s="188"/>
      <c r="I276" s="66" t="s">
        <v>683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4103143</v>
      </c>
      <c r="M276" s="67">
        <f ca="1">ROUNDDOWN(J276*L276,-3)</f>
        <v>57444000</v>
      </c>
      <c r="N276" s="340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4103143</v>
      </c>
      <c r="V276" s="67">
        <f>ROUNDDOWN(T276*U276,-3)</f>
        <v>57444000</v>
      </c>
      <c r="W276" s="247">
        <v>14</v>
      </c>
      <c r="X276" s="247">
        <v>4103143</v>
      </c>
      <c r="Y276" s="67">
        <f>ROUNDDOWN(W276*X276,-3)</f>
        <v>57444000</v>
      </c>
      <c r="Z276" s="247"/>
      <c r="AA276" s="244"/>
    </row>
    <row r="277" spans="1:29" ht="13.2" hidden="1" x14ac:dyDescent="0.25">
      <c r="A277" s="1" t="s">
        <v>684</v>
      </c>
      <c r="B277" s="68" t="s">
        <v>685</v>
      </c>
      <c r="C277" s="69" t="s">
        <v>543</v>
      </c>
      <c r="D277" s="68"/>
      <c r="E277" s="68"/>
      <c r="F277" s="70"/>
      <c r="G277" s="155">
        <f>G278</f>
        <v>136220000</v>
      </c>
      <c r="H277" s="189" t="s">
        <v>685</v>
      </c>
      <c r="I277" s="69" t="s">
        <v>543</v>
      </c>
      <c r="J277" s="68"/>
      <c r="K277" s="68"/>
      <c r="L277" s="70"/>
      <c r="M277" s="70">
        <f ca="1">M278</f>
        <v>136220000</v>
      </c>
      <c r="N277" s="419">
        <f ca="1">N278</f>
        <v>0</v>
      </c>
      <c r="O277" s="155">
        <f ca="1">O278</f>
        <v>0</v>
      </c>
      <c r="P277" s="155">
        <f ca="1">P278</f>
        <v>0</v>
      </c>
      <c r="Q277" s="281"/>
      <c r="R277" s="244"/>
      <c r="S277" s="244"/>
      <c r="T277" s="68"/>
      <c r="U277" s="70"/>
      <c r="V277" s="70"/>
      <c r="W277" s="247"/>
      <c r="X277" s="244"/>
      <c r="Y277" s="244"/>
      <c r="Z277" s="247"/>
      <c r="AA277" s="244"/>
      <c r="AB277" s="345" t="s">
        <v>1044</v>
      </c>
      <c r="AC277" s="311" t="s">
        <v>510</v>
      </c>
    </row>
    <row r="278" spans="1:29" ht="13.2" hidden="1" x14ac:dyDescent="0.25">
      <c r="A278" s="1" t="s">
        <v>686</v>
      </c>
      <c r="B278" s="65"/>
      <c r="C278" s="66" t="s">
        <v>687</v>
      </c>
      <c r="D278" s="65">
        <v>14</v>
      </c>
      <c r="E278" s="65" t="s">
        <v>671</v>
      </c>
      <c r="F278" s="67">
        <v>9730000</v>
      </c>
      <c r="G278" s="154">
        <f>ROUNDDOWN(D278*F278,-3)</f>
        <v>136220000</v>
      </c>
      <c r="H278" s="188"/>
      <c r="I278" s="66" t="s">
        <v>687</v>
      </c>
      <c r="J278" s="65" cm="1">
        <f t="array" aca="1" ref="J278" ca="1">INDIRECT($J$5&amp;ROW())</f>
        <v>14</v>
      </c>
      <c r="K278" s="65" t="s">
        <v>671</v>
      </c>
      <c r="L278" s="67" cm="1">
        <f t="array" aca="1" ref="L278" ca="1">INDIRECT($L$5&amp;ROW())</f>
        <v>9730000</v>
      </c>
      <c r="M278" s="67">
        <f ca="1">ROUNDDOWN(J278*L278,-3)</f>
        <v>136220000</v>
      </c>
      <c r="N278" s="340">
        <f ca="1">G278-M278</f>
        <v>0</v>
      </c>
      <c r="O278" s="154">
        <f ca="1">M278-Y278</f>
        <v>0</v>
      </c>
      <c r="P278" s="154">
        <f ca="1">IF(N278=0,O278-N278,IF(N278&lt;0,N278+O278,IF(N278&gt;0,N278-O278)))</f>
        <v>0</v>
      </c>
      <c r="Q278" s="240" t="str">
        <f ca="1">IF(AND(ISBLANK(H278),N278&lt;&gt;0),"Rev","")</f>
        <v/>
      </c>
      <c r="R278" s="244"/>
      <c r="S278" s="244"/>
      <c r="T278" s="65">
        <v>14</v>
      </c>
      <c r="U278" s="67">
        <v>9730000</v>
      </c>
      <c r="V278" s="67">
        <f>ROUNDDOWN(T278*U278,-3)</f>
        <v>136220000</v>
      </c>
      <c r="W278" s="247">
        <v>14</v>
      </c>
      <c r="X278" s="247">
        <v>9730000</v>
      </c>
      <c r="Y278" s="67">
        <f>ROUNDDOWN(W278*X278,-3)</f>
        <v>136220000</v>
      </c>
      <c r="Z278" s="247"/>
      <c r="AA278" s="244"/>
    </row>
    <row r="279" spans="1:29" ht="13.2" hidden="1" x14ac:dyDescent="0.25">
      <c r="A279" s="1" t="s">
        <v>688</v>
      </c>
      <c r="B279" s="68" t="s">
        <v>689</v>
      </c>
      <c r="C279" s="69" t="s">
        <v>544</v>
      </c>
      <c r="D279" s="68"/>
      <c r="E279" s="68"/>
      <c r="F279" s="70"/>
      <c r="G279" s="155">
        <f>G280</f>
        <v>198366000</v>
      </c>
      <c r="H279" s="189" t="s">
        <v>689</v>
      </c>
      <c r="I279" s="69" t="s">
        <v>544</v>
      </c>
      <c r="J279" s="68"/>
      <c r="K279" s="68"/>
      <c r="L279" s="70"/>
      <c r="M279" s="70">
        <f ca="1">M280</f>
        <v>198366000</v>
      </c>
      <c r="N279" s="419">
        <f ca="1">N280</f>
        <v>0</v>
      </c>
      <c r="O279" s="155">
        <f ca="1">O280</f>
        <v>0</v>
      </c>
      <c r="P279" s="155">
        <f ca="1">P280</f>
        <v>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B279" s="345" t="s">
        <v>1044</v>
      </c>
      <c r="AC279" s="311" t="s">
        <v>510</v>
      </c>
    </row>
    <row r="280" spans="1:29" ht="13.2" hidden="1" x14ac:dyDescent="0.25">
      <c r="A280" s="1" t="s">
        <v>690</v>
      </c>
      <c r="B280" s="65"/>
      <c r="C280" s="66" t="s">
        <v>691</v>
      </c>
      <c r="D280" s="65">
        <v>14</v>
      </c>
      <c r="E280" s="65" t="s">
        <v>671</v>
      </c>
      <c r="F280" s="67">
        <v>14169000</v>
      </c>
      <c r="G280" s="154">
        <f>ROUNDDOWN(D280*F280,-3)</f>
        <v>198366000</v>
      </c>
      <c r="H280" s="188"/>
      <c r="I280" s="66" t="s">
        <v>691</v>
      </c>
      <c r="J280" s="65" cm="1">
        <f t="array" aca="1" ref="J280" ca="1">INDIRECT($J$5&amp;ROW())</f>
        <v>14</v>
      </c>
      <c r="K280" s="65" t="s">
        <v>671</v>
      </c>
      <c r="L280" s="67" cm="1">
        <f t="array" aca="1" ref="L280" ca="1">INDIRECT($L$5&amp;ROW())</f>
        <v>14169000</v>
      </c>
      <c r="M280" s="67">
        <f ca="1">ROUNDDOWN(J280*L280,-3)</f>
        <v>198366000</v>
      </c>
      <c r="N280" s="340">
        <f ca="1">G280-M280</f>
        <v>0</v>
      </c>
      <c r="O280" s="154">
        <f ca="1">M280-Y280</f>
        <v>0</v>
      </c>
      <c r="P280" s="154">
        <f ca="1">IF(N280=0,O280-N280,IF(N280&lt;0,N280+O280,IF(N280&gt;0,N280-O280)))</f>
        <v>0</v>
      </c>
      <c r="Q280" s="240" t="str">
        <f ca="1">IF(AND(ISBLANK(H280),N280&lt;&gt;0),"Rev","")</f>
        <v/>
      </c>
      <c r="R280" s="244"/>
      <c r="S280" s="244"/>
      <c r="T280" s="65">
        <v>14</v>
      </c>
      <c r="U280" s="67">
        <v>14169000</v>
      </c>
      <c r="V280" s="67">
        <f>ROUNDDOWN(T280*U280,-3)</f>
        <v>198366000</v>
      </c>
      <c r="W280" s="247">
        <v>14</v>
      </c>
      <c r="X280" s="247">
        <v>14169000</v>
      </c>
      <c r="Y280" s="67">
        <f>ROUNDDOWN(W280*X280,-3)</f>
        <v>198366000</v>
      </c>
      <c r="Z280" s="247"/>
      <c r="AA280" s="244"/>
    </row>
    <row r="281" spans="1:29" ht="13.2" hidden="1" x14ac:dyDescent="0.25">
      <c r="A281" s="1" t="s">
        <v>692</v>
      </c>
      <c r="B281" s="68" t="s">
        <v>693</v>
      </c>
      <c r="C281" s="69" t="s">
        <v>545</v>
      </c>
      <c r="D281" s="68"/>
      <c r="E281" s="68"/>
      <c r="F281" s="70"/>
      <c r="G281" s="155">
        <f>G282</f>
        <v>13346000</v>
      </c>
      <c r="H281" s="189" t="s">
        <v>693</v>
      </c>
      <c r="I281" s="69" t="s">
        <v>545</v>
      </c>
      <c r="J281" s="68"/>
      <c r="K281" s="68"/>
      <c r="L281" s="70"/>
      <c r="M281" s="70">
        <f ca="1">M282</f>
        <v>13346000</v>
      </c>
      <c r="N281" s="419">
        <f ca="1">N282</f>
        <v>0</v>
      </c>
      <c r="O281" s="155">
        <f ca="1">O282</f>
        <v>0</v>
      </c>
      <c r="P281" s="155">
        <f ca="1">P282</f>
        <v>0</v>
      </c>
      <c r="Q281" s="281"/>
      <c r="R281" s="244"/>
      <c r="S281" s="244"/>
      <c r="T281" s="68"/>
      <c r="U281" s="70"/>
      <c r="V281" s="70"/>
      <c r="W281" s="247"/>
      <c r="X281" s="244"/>
      <c r="Y281" s="244"/>
      <c r="Z281" s="247"/>
      <c r="AA281" s="244"/>
      <c r="AB281" s="345" t="s">
        <v>1044</v>
      </c>
      <c r="AC281" s="311" t="s">
        <v>510</v>
      </c>
    </row>
    <row r="282" spans="1:29" ht="13.2" hidden="1" x14ac:dyDescent="0.25">
      <c r="A282" s="1" t="s">
        <v>694</v>
      </c>
      <c r="B282" s="65"/>
      <c r="C282" s="66" t="s">
        <v>695</v>
      </c>
      <c r="D282" s="65">
        <v>14</v>
      </c>
      <c r="E282" s="65" t="s">
        <v>671</v>
      </c>
      <c r="F282" s="67">
        <v>953357</v>
      </c>
      <c r="G282" s="154">
        <f>ROUNDDOWN(D282*F282,-3)</f>
        <v>13346000</v>
      </c>
      <c r="H282" s="188"/>
      <c r="I282" s="66" t="s">
        <v>695</v>
      </c>
      <c r="J282" s="65" cm="1">
        <f t="array" aca="1" ref="J282" ca="1">INDIRECT($J$5&amp;ROW())</f>
        <v>14</v>
      </c>
      <c r="K282" s="65" t="s">
        <v>671</v>
      </c>
      <c r="L282" s="67" cm="1">
        <f t="array" aca="1" ref="L282" ca="1">INDIRECT($L$5&amp;ROW())</f>
        <v>953357</v>
      </c>
      <c r="M282" s="67">
        <f ca="1">ROUNDDOWN(J282*L282,-3)</f>
        <v>13346000</v>
      </c>
      <c r="N282" s="340">
        <f ca="1">G282-M282</f>
        <v>0</v>
      </c>
      <c r="O282" s="154">
        <f ca="1">M282-Y282</f>
        <v>0</v>
      </c>
      <c r="P282" s="154">
        <f ca="1">IF(N282=0,O282-N282,IF(N282&lt;0,N282+O282,IF(N282&gt;0,N282-O282)))</f>
        <v>0</v>
      </c>
      <c r="Q282" s="240" t="str">
        <f ca="1">IF(AND(ISBLANK(H282),N282&lt;&gt;0),"Rev","")</f>
        <v/>
      </c>
      <c r="R282" s="244"/>
      <c r="S282" s="244"/>
      <c r="T282" s="65">
        <v>14</v>
      </c>
      <c r="U282" s="67">
        <v>953357</v>
      </c>
      <c r="V282" s="67">
        <f>ROUNDDOWN(T282*U282,-3)</f>
        <v>13346000</v>
      </c>
      <c r="W282" s="247">
        <v>14</v>
      </c>
      <c r="X282" s="247">
        <v>953357</v>
      </c>
      <c r="Y282" s="67">
        <f>ROUNDDOWN(W282*X282,-3)</f>
        <v>13346000</v>
      </c>
      <c r="Z282" s="247"/>
      <c r="AA282" s="244"/>
    </row>
    <row r="283" spans="1:29" ht="13.2" hidden="1" x14ac:dyDescent="0.25">
      <c r="A283" s="1" t="s">
        <v>696</v>
      </c>
      <c r="B283" s="62" t="s">
        <v>697</v>
      </c>
      <c r="C283" s="63" t="s">
        <v>546</v>
      </c>
      <c r="D283" s="62"/>
      <c r="E283" s="62"/>
      <c r="F283" s="64"/>
      <c r="G283" s="153">
        <f>G284</f>
        <v>113636000</v>
      </c>
      <c r="H283" s="187" t="s">
        <v>697</v>
      </c>
      <c r="I283" s="63" t="s">
        <v>546</v>
      </c>
      <c r="J283" s="62"/>
      <c r="K283" s="62"/>
      <c r="L283" s="64"/>
      <c r="M283" s="64">
        <f ca="1">M284</f>
        <v>113636000</v>
      </c>
      <c r="N283" s="418">
        <f ca="1">N284</f>
        <v>0</v>
      </c>
      <c r="O283" s="153">
        <f ca="1">O284</f>
        <v>0</v>
      </c>
      <c r="P283" s="153">
        <f ca="1">P284</f>
        <v>0</v>
      </c>
      <c r="Q283" s="280"/>
      <c r="R283" s="244"/>
      <c r="S283" s="244"/>
      <c r="T283" s="62"/>
      <c r="U283" s="64"/>
      <c r="V283" s="64"/>
      <c r="W283" s="247"/>
      <c r="X283" s="244"/>
      <c r="Y283" s="244"/>
      <c r="Z283" s="247"/>
      <c r="AA283" s="244"/>
      <c r="AB283" s="345" t="s">
        <v>1044</v>
      </c>
      <c r="AC283" s="311" t="s">
        <v>510</v>
      </c>
    </row>
    <row r="284" spans="1:29" ht="13.2" hidden="1" x14ac:dyDescent="0.25">
      <c r="A284" s="1" t="s">
        <v>698</v>
      </c>
      <c r="B284" s="65"/>
      <c r="C284" s="66" t="s">
        <v>699</v>
      </c>
      <c r="D284" s="65">
        <v>1</v>
      </c>
      <c r="E284" s="65" t="s">
        <v>388</v>
      </c>
      <c r="F284" s="67">
        <v>113636000</v>
      </c>
      <c r="G284" s="154">
        <f>ROUNDDOWN(D284*F284,-3)</f>
        <v>113636000</v>
      </c>
      <c r="H284" s="188"/>
      <c r="I284" s="66" t="s">
        <v>699</v>
      </c>
      <c r="J284" s="65" cm="1">
        <f t="array" aca="1" ref="J284" ca="1">INDIRECT($J$5&amp;ROW())</f>
        <v>1</v>
      </c>
      <c r="K284" s="65" t="s">
        <v>388</v>
      </c>
      <c r="L284" s="67" cm="1">
        <f t="array" aca="1" ref="L284" ca="1">INDIRECT($L$5&amp;ROW())</f>
        <v>113636000</v>
      </c>
      <c r="M284" s="67">
        <f ca="1">ROUNDDOWN(J284*L284,-3)</f>
        <v>113636000</v>
      </c>
      <c r="N284" s="340">
        <f ca="1">G284-M284</f>
        <v>0</v>
      </c>
      <c r="O284" s="154">
        <f ca="1">M284-Y284</f>
        <v>0</v>
      </c>
      <c r="P284" s="154">
        <f ca="1">IF(N284=0,O284-N284,IF(N284&lt;0,N284+O284,IF(N284&gt;0,N284-O284)))</f>
        <v>0</v>
      </c>
      <c r="Q284" s="240" t="str">
        <f ca="1">IF(AND(ISBLANK(H284),N284&lt;&gt;0),"Rev","")</f>
        <v/>
      </c>
      <c r="R284" s="244"/>
      <c r="S284" s="244"/>
      <c r="T284" s="65">
        <v>1</v>
      </c>
      <c r="U284" s="67">
        <v>113636000</v>
      </c>
      <c r="V284" s="67">
        <f>ROUNDDOWN(T284*U284,-3)</f>
        <v>113636000</v>
      </c>
      <c r="W284" s="247">
        <v>1</v>
      </c>
      <c r="X284" s="247">
        <v>113636000</v>
      </c>
      <c r="Y284" s="67">
        <f>ROUNDDOWN(W284*X284,-3)</f>
        <v>113636000</v>
      </c>
      <c r="Z284" s="247"/>
      <c r="AA284" s="244"/>
    </row>
    <row r="285" spans="1:29" ht="13.2" hidden="1" x14ac:dyDescent="0.25">
      <c r="A285" s="1" t="s">
        <v>700</v>
      </c>
      <c r="B285" s="68" t="s">
        <v>701</v>
      </c>
      <c r="C285" s="69" t="s">
        <v>547</v>
      </c>
      <c r="D285" s="68"/>
      <c r="E285" s="68"/>
      <c r="F285" s="70"/>
      <c r="G285" s="155">
        <f>G286</f>
        <v>451220000</v>
      </c>
      <c r="H285" s="189" t="s">
        <v>701</v>
      </c>
      <c r="I285" s="69" t="s">
        <v>547</v>
      </c>
      <c r="J285" s="68"/>
      <c r="K285" s="68"/>
      <c r="L285" s="70"/>
      <c r="M285" s="70">
        <f ca="1">M286</f>
        <v>451220000</v>
      </c>
      <c r="N285" s="419">
        <f ca="1">N286</f>
        <v>0</v>
      </c>
      <c r="O285" s="155">
        <f ca="1">O286</f>
        <v>0</v>
      </c>
      <c r="P285" s="155">
        <f ca="1">P286</f>
        <v>0</v>
      </c>
      <c r="Q285" s="281"/>
      <c r="R285" s="244"/>
      <c r="S285" s="244"/>
      <c r="T285" s="68"/>
      <c r="U285" s="70"/>
      <c r="V285" s="70"/>
      <c r="W285" s="247"/>
      <c r="X285" s="244"/>
      <c r="Y285" s="244"/>
      <c r="Z285" s="247"/>
      <c r="AA285" s="244"/>
      <c r="AB285" s="345" t="s">
        <v>1044</v>
      </c>
      <c r="AC285" s="311" t="s">
        <v>510</v>
      </c>
    </row>
    <row r="286" spans="1:29" ht="13.2" hidden="1" x14ac:dyDescent="0.25">
      <c r="A286" s="1" t="s">
        <v>702</v>
      </c>
      <c r="B286" s="65"/>
      <c r="C286" s="66" t="s">
        <v>703</v>
      </c>
      <c r="D286" s="65">
        <v>1</v>
      </c>
      <c r="E286" s="65" t="s">
        <v>388</v>
      </c>
      <c r="F286" s="67">
        <v>451220000</v>
      </c>
      <c r="G286" s="154">
        <f>ROUNDDOWN(D286*F286,-3)</f>
        <v>451220000</v>
      </c>
      <c r="H286" s="188"/>
      <c r="I286" s="66" t="s">
        <v>703</v>
      </c>
      <c r="J286" s="65" cm="1">
        <f t="array" aca="1" ref="J286" ca="1">INDIRECT($J$5&amp;ROW())</f>
        <v>1</v>
      </c>
      <c r="K286" s="65" t="s">
        <v>388</v>
      </c>
      <c r="L286" s="67" cm="1">
        <f t="array" aca="1" ref="L286" ca="1">INDIRECT($L$5&amp;ROW())</f>
        <v>451220000</v>
      </c>
      <c r="M286" s="67">
        <f ca="1">ROUNDDOWN(J286*L286,-3)</f>
        <v>451220000</v>
      </c>
      <c r="N286" s="340">
        <f ca="1">G286-M286</f>
        <v>0</v>
      </c>
      <c r="O286" s="154">
        <f ca="1">M286-Y286</f>
        <v>0</v>
      </c>
      <c r="P286" s="154">
        <f ca="1">IF(N286=0,O286-N286,IF(N286&lt;0,N286+O286,IF(N286&gt;0,N286-O286)))</f>
        <v>0</v>
      </c>
      <c r="Q286" s="240" t="str">
        <f ca="1">IF(AND(ISBLANK(H286),N286&lt;&gt;0),"Rev","")</f>
        <v/>
      </c>
      <c r="R286" s="244"/>
      <c r="S286" s="244"/>
      <c r="T286" s="65">
        <v>1</v>
      </c>
      <c r="U286" s="67">
        <v>451220000</v>
      </c>
      <c r="V286" s="67">
        <f>ROUNDDOWN(T286*U286,-3)</f>
        <v>451220000</v>
      </c>
      <c r="W286" s="247">
        <v>1</v>
      </c>
      <c r="X286" s="247">
        <v>451220000</v>
      </c>
      <c r="Y286" s="67">
        <f>ROUNDDOWN(W286*X286,-3)</f>
        <v>451220000</v>
      </c>
      <c r="Z286" s="247"/>
      <c r="AA286" s="244"/>
    </row>
    <row r="287" spans="1:29" ht="13.2" hidden="1" x14ac:dyDescent="0.25">
      <c r="A287" s="1" t="s">
        <v>704</v>
      </c>
      <c r="B287" s="62" t="s">
        <v>705</v>
      </c>
      <c r="C287" s="63" t="s">
        <v>548</v>
      </c>
      <c r="D287" s="62"/>
      <c r="E287" s="62"/>
      <c r="F287" s="64"/>
      <c r="G287" s="153">
        <f>G288</f>
        <v>81480000</v>
      </c>
      <c r="H287" s="187" t="s">
        <v>705</v>
      </c>
      <c r="I287" s="63" t="s">
        <v>548</v>
      </c>
      <c r="J287" s="62"/>
      <c r="K287" s="62"/>
      <c r="L287" s="64"/>
      <c r="M287" s="64">
        <f ca="1">M288</f>
        <v>81480000</v>
      </c>
      <c r="N287" s="418">
        <f ca="1">N288</f>
        <v>0</v>
      </c>
      <c r="O287" s="153">
        <f ca="1">O288</f>
        <v>0</v>
      </c>
      <c r="P287" s="153">
        <f ca="1">P288</f>
        <v>0</v>
      </c>
      <c r="Q287" s="280"/>
      <c r="R287" s="244"/>
      <c r="S287" s="244"/>
      <c r="T287" s="62"/>
      <c r="U287" s="64"/>
      <c r="V287" s="64"/>
      <c r="W287" s="247"/>
      <c r="X287" s="244"/>
      <c r="Y287" s="244"/>
      <c r="Z287" s="247"/>
      <c r="AA287" s="244"/>
      <c r="AB287" s="345" t="s">
        <v>1044</v>
      </c>
      <c r="AC287" s="311" t="s">
        <v>510</v>
      </c>
    </row>
    <row r="288" spans="1:29" ht="13.2" hidden="1" x14ac:dyDescent="0.25">
      <c r="A288" s="1" t="s">
        <v>706</v>
      </c>
      <c r="B288" s="65"/>
      <c r="C288" s="66" t="s">
        <v>707</v>
      </c>
      <c r="D288" s="65">
        <v>14</v>
      </c>
      <c r="E288" s="65" t="s">
        <v>671</v>
      </c>
      <c r="F288" s="67">
        <v>5820000</v>
      </c>
      <c r="G288" s="154">
        <f>ROUNDDOWN(D288*F288,-3)</f>
        <v>81480000</v>
      </c>
      <c r="H288" s="188"/>
      <c r="I288" s="66" t="s">
        <v>707</v>
      </c>
      <c r="J288" s="65" cm="1">
        <f t="array" aca="1" ref="J288" ca="1">INDIRECT($J$5&amp;ROW())</f>
        <v>14</v>
      </c>
      <c r="K288" s="65" t="s">
        <v>671</v>
      </c>
      <c r="L288" s="67" cm="1">
        <f t="array" aca="1" ref="L288" ca="1">INDIRECT($L$5&amp;ROW())</f>
        <v>5820000</v>
      </c>
      <c r="M288" s="67">
        <f ca="1">ROUNDDOWN(J288*L288,-3)</f>
        <v>81480000</v>
      </c>
      <c r="N288" s="340">
        <f ca="1">G288-M288</f>
        <v>0</v>
      </c>
      <c r="O288" s="154">
        <f ca="1">M288-Y288</f>
        <v>0</v>
      </c>
      <c r="P288" s="154">
        <f ca="1">IF(N288=0,O288-N288,IF(N288&lt;0,N288+O288,IF(N288&gt;0,N288-O288)))</f>
        <v>0</v>
      </c>
      <c r="Q288" s="240" t="str">
        <f ca="1">IF(AND(ISBLANK(H288),N288&lt;&gt;0),"Rev","")</f>
        <v/>
      </c>
      <c r="R288" s="244"/>
      <c r="S288" s="244"/>
      <c r="T288" s="65">
        <v>14</v>
      </c>
      <c r="U288" s="67">
        <v>5820000</v>
      </c>
      <c r="V288" s="67">
        <f>ROUNDDOWN(T288*U288,-3)</f>
        <v>81480000</v>
      </c>
      <c r="W288" s="247">
        <v>14</v>
      </c>
      <c r="X288" s="247">
        <v>5820000</v>
      </c>
      <c r="Y288" s="67">
        <f>ROUNDDOWN(W288*X288,-3)</f>
        <v>81480000</v>
      </c>
      <c r="Z288" s="247"/>
      <c r="AA288" s="244"/>
    </row>
    <row r="289" spans="1:29" ht="13.2" hidden="1" x14ac:dyDescent="0.25">
      <c r="A289" s="1" t="s">
        <v>708</v>
      </c>
      <c r="B289" s="74" t="s">
        <v>709</v>
      </c>
      <c r="C289" s="75" t="s">
        <v>710</v>
      </c>
      <c r="D289" s="74"/>
      <c r="E289" s="74"/>
      <c r="F289" s="76"/>
      <c r="G289" s="157">
        <f>G290</f>
        <v>173032000</v>
      </c>
      <c r="H289" s="191" t="s">
        <v>709</v>
      </c>
      <c r="I289" s="75" t="s">
        <v>710</v>
      </c>
      <c r="J289" s="74"/>
      <c r="K289" s="74"/>
      <c r="L289" s="76"/>
      <c r="M289" s="76">
        <f ca="1">M290</f>
        <v>173032000</v>
      </c>
      <c r="N289" s="420">
        <f ca="1">N290</f>
        <v>0</v>
      </c>
      <c r="O289" s="157">
        <f ca="1">O290</f>
        <v>0</v>
      </c>
      <c r="P289" s="157">
        <f ca="1">P290</f>
        <v>0</v>
      </c>
      <c r="Q289" s="283"/>
      <c r="R289" s="244"/>
      <c r="S289" s="244"/>
      <c r="T289" s="74"/>
      <c r="U289" s="76"/>
      <c r="V289" s="76"/>
      <c r="W289" s="247"/>
      <c r="X289" s="244"/>
      <c r="Y289" s="244"/>
      <c r="Z289" s="247"/>
      <c r="AA289" s="244"/>
      <c r="AB289" s="345" t="s">
        <v>1044</v>
      </c>
      <c r="AC289" s="311" t="s">
        <v>510</v>
      </c>
    </row>
    <row r="290" spans="1:29" ht="13.2" hidden="1" x14ac:dyDescent="0.25">
      <c r="A290" s="1" t="s">
        <v>711</v>
      </c>
      <c r="B290" s="65"/>
      <c r="C290" s="66" t="s">
        <v>712</v>
      </c>
      <c r="D290" s="65">
        <v>1</v>
      </c>
      <c r="E290" s="65" t="s">
        <v>388</v>
      </c>
      <c r="F290" s="67">
        <v>173032000</v>
      </c>
      <c r="G290" s="154">
        <f>ROUNDDOWN(D290*F290,-3)</f>
        <v>173032000</v>
      </c>
      <c r="H290" s="188"/>
      <c r="I290" s="66" t="s">
        <v>712</v>
      </c>
      <c r="J290" s="65" cm="1">
        <f t="array" aca="1" ref="J290" ca="1">INDIRECT($J$5&amp;ROW())</f>
        <v>1</v>
      </c>
      <c r="K290" s="65" t="s">
        <v>388</v>
      </c>
      <c r="L290" s="67" cm="1">
        <f t="array" aca="1" ref="L290" ca="1">INDIRECT($L$5&amp;ROW())</f>
        <v>173032000</v>
      </c>
      <c r="M290" s="67">
        <f ca="1">ROUNDDOWN(J290*L290,-3)</f>
        <v>173032000</v>
      </c>
      <c r="N290" s="340">
        <f ca="1">G290-M290</f>
        <v>0</v>
      </c>
      <c r="O290" s="154">
        <f ca="1">M290-Y290</f>
        <v>0</v>
      </c>
      <c r="P290" s="154">
        <f ca="1">IF(N290=0,O290-N290,IF(N290&lt;0,N290+O290,IF(N290&gt;0,N290-O290)))</f>
        <v>0</v>
      </c>
      <c r="Q290" s="240" t="str">
        <f ca="1">IF(AND(ISBLANK(H290),N290&lt;&gt;0),"Rev","")</f>
        <v/>
      </c>
      <c r="R290" s="244"/>
      <c r="S290" s="244"/>
      <c r="T290" s="65">
        <v>1</v>
      </c>
      <c r="U290" s="67">
        <v>173032000</v>
      </c>
      <c r="V290" s="67">
        <f>ROUNDDOWN(T290*U290,-3)</f>
        <v>173032000</v>
      </c>
      <c r="W290" s="247">
        <v>1</v>
      </c>
      <c r="X290" s="247">
        <v>173032000</v>
      </c>
      <c r="Y290" s="67">
        <f>ROUNDDOWN(W290*X290,-3)</f>
        <v>173032000</v>
      </c>
      <c r="Z290" s="247"/>
      <c r="AA290" s="244"/>
    </row>
    <row r="291" spans="1:29" ht="13.2" hidden="1" x14ac:dyDescent="0.25">
      <c r="A291" s="1" t="s">
        <v>713</v>
      </c>
      <c r="B291" s="68" t="s">
        <v>714</v>
      </c>
      <c r="C291" s="69" t="s">
        <v>549</v>
      </c>
      <c r="D291" s="68"/>
      <c r="E291" s="68"/>
      <c r="F291" s="70"/>
      <c r="G291" s="155">
        <f>G292</f>
        <v>3257727000</v>
      </c>
      <c r="H291" s="189" t="s">
        <v>714</v>
      </c>
      <c r="I291" s="69" t="s">
        <v>549</v>
      </c>
      <c r="J291" s="68"/>
      <c r="K291" s="68"/>
      <c r="L291" s="70"/>
      <c r="M291" s="70">
        <f ca="1">M292</f>
        <v>3257727000</v>
      </c>
      <c r="N291" s="419">
        <f ca="1">N292</f>
        <v>0</v>
      </c>
      <c r="O291" s="155">
        <f ca="1">O292</f>
        <v>0</v>
      </c>
      <c r="P291" s="155">
        <f ca="1">P292</f>
        <v>0</v>
      </c>
      <c r="Q291" s="281"/>
      <c r="R291" s="244"/>
      <c r="S291" s="244"/>
      <c r="T291" s="68"/>
      <c r="U291" s="70"/>
      <c r="V291" s="70"/>
      <c r="W291" s="247"/>
      <c r="X291" s="244"/>
      <c r="Y291" s="244"/>
      <c r="Z291" s="247"/>
      <c r="AA291" s="244"/>
      <c r="AB291" s="345" t="s">
        <v>1044</v>
      </c>
      <c r="AC291" s="311" t="s">
        <v>510</v>
      </c>
    </row>
    <row r="292" spans="1:29" ht="13.2" hidden="1" x14ac:dyDescent="0.25">
      <c r="A292" s="1" t="s">
        <v>715</v>
      </c>
      <c r="B292" s="65"/>
      <c r="C292" s="66" t="s">
        <v>716</v>
      </c>
      <c r="D292" s="65">
        <v>14</v>
      </c>
      <c r="E292" s="65" t="s">
        <v>671</v>
      </c>
      <c r="F292" s="67">
        <v>232694790</v>
      </c>
      <c r="G292" s="154">
        <f>ROUNDDOWN(D292*F292,-3)</f>
        <v>3257727000</v>
      </c>
      <c r="H292" s="188"/>
      <c r="I292" s="66" t="s">
        <v>716</v>
      </c>
      <c r="J292" s="65" cm="1">
        <f t="array" aca="1" ref="J292" ca="1">INDIRECT($J$5&amp;ROW())</f>
        <v>14</v>
      </c>
      <c r="K292" s="65" t="s">
        <v>671</v>
      </c>
      <c r="L292" s="67" cm="1">
        <f t="array" aca="1" ref="L292" ca="1">INDIRECT($L$5&amp;ROW())</f>
        <v>232694790</v>
      </c>
      <c r="M292" s="67">
        <f ca="1">ROUNDDOWN(J292*L292,-3)</f>
        <v>3257727000</v>
      </c>
      <c r="N292" s="340">
        <f ca="1">G292-M292</f>
        <v>0</v>
      </c>
      <c r="O292" s="154">
        <f ca="1">M292-Y292</f>
        <v>0</v>
      </c>
      <c r="P292" s="154">
        <f ca="1">IF(N292=0,O292-N292,IF(N292&lt;0,N292+O292,IF(N292&gt;0,N292-O292)))</f>
        <v>0</v>
      </c>
      <c r="Q292" s="240" t="str">
        <f ca="1">IF(AND(ISBLANK(H292),N292&lt;&gt;0),"Rev","")</f>
        <v/>
      </c>
      <c r="R292" s="244"/>
      <c r="S292" s="244"/>
      <c r="T292" s="65">
        <v>14</v>
      </c>
      <c r="U292" s="67">
        <v>232694790</v>
      </c>
      <c r="V292" s="67">
        <f>ROUNDDOWN(T292*U292,-3)</f>
        <v>3257727000</v>
      </c>
      <c r="W292" s="247">
        <v>14</v>
      </c>
      <c r="X292" s="247">
        <v>232694790</v>
      </c>
      <c r="Y292" s="67">
        <f>ROUNDDOWN(W292*X292,-3)</f>
        <v>3257727000</v>
      </c>
      <c r="Z292" s="247"/>
      <c r="AA292" s="244"/>
    </row>
    <row r="293" spans="1:29" ht="13.2" x14ac:dyDescent="0.25">
      <c r="A293" s="1" t="s">
        <v>234</v>
      </c>
      <c r="B293" s="77" t="s">
        <v>235</v>
      </c>
      <c r="C293" s="78" t="s">
        <v>236</v>
      </c>
      <c r="D293" s="77"/>
      <c r="E293" s="77" t="s">
        <v>554</v>
      </c>
      <c r="F293" s="79"/>
      <c r="G293" s="158">
        <f>SUM(G294,G318,G324,G337)</f>
        <v>2195658000</v>
      </c>
      <c r="H293" s="192" t="s">
        <v>235</v>
      </c>
      <c r="I293" s="78" t="s">
        <v>236</v>
      </c>
      <c r="J293" s="77"/>
      <c r="K293" s="77" t="s">
        <v>554</v>
      </c>
      <c r="L293" s="79"/>
      <c r="M293" s="79">
        <f ca="1">SUM(M294,M318,M324,M337)</f>
        <v>2195658000</v>
      </c>
      <c r="N293" s="430">
        <f ca="1">SUM(N294,N318,N324,N337)</f>
        <v>0</v>
      </c>
      <c r="O293" s="158">
        <f ca="1">SUM(O294,O318,O324,O337)</f>
        <v>0</v>
      </c>
      <c r="P293" s="158">
        <f ca="1">SUM(P294,P318,P324,P337)</f>
        <v>0</v>
      </c>
      <c r="Q293" s="279" t="s">
        <v>1007</v>
      </c>
      <c r="R293" s="244"/>
      <c r="S293" s="244"/>
      <c r="T293" s="77"/>
      <c r="U293" s="79"/>
      <c r="V293" s="79"/>
      <c r="W293" s="247"/>
      <c r="X293" s="244"/>
      <c r="Y293" s="244"/>
      <c r="Z293" s="247"/>
      <c r="AA293" s="244"/>
    </row>
    <row r="294" spans="1:29" ht="13.2" x14ac:dyDescent="0.25">
      <c r="A294" s="1" t="s">
        <v>237</v>
      </c>
      <c r="B294" s="80" t="s">
        <v>238</v>
      </c>
      <c r="C294" s="81" t="s">
        <v>239</v>
      </c>
      <c r="D294" s="80"/>
      <c r="E294" s="80"/>
      <c r="F294" s="82"/>
      <c r="G294" s="159">
        <f>SUM(G295,G306,G308)</f>
        <v>1410100000</v>
      </c>
      <c r="H294" s="193" t="s">
        <v>238</v>
      </c>
      <c r="I294" s="81" t="s">
        <v>239</v>
      </c>
      <c r="J294" s="80"/>
      <c r="K294" s="80"/>
      <c r="L294" s="82"/>
      <c r="M294" s="82">
        <f ca="1">SUM(M295,M306,M308)</f>
        <v>1528900000</v>
      </c>
      <c r="N294" s="450">
        <f ca="1">SUM(N295,N306,N308)</f>
        <v>-118800000</v>
      </c>
      <c r="O294" s="159">
        <f ca="1">SUM(O295,O306,O308)</f>
        <v>0</v>
      </c>
      <c r="P294" s="159">
        <f ca="1">SUM(P295,P306,P308)</f>
        <v>-118800000</v>
      </c>
      <c r="Q294" s="279" t="s">
        <v>1007</v>
      </c>
      <c r="R294" s="244" t="s">
        <v>505</v>
      </c>
      <c r="S294" s="244" t="s">
        <v>506</v>
      </c>
      <c r="T294" s="80"/>
      <c r="U294" s="82"/>
      <c r="V294" s="82"/>
      <c r="W294" s="247"/>
      <c r="X294" s="244"/>
      <c r="Y294" s="244"/>
      <c r="Z294" s="247"/>
      <c r="AA294" s="244"/>
      <c r="AC294" s="311"/>
    </row>
    <row r="295" spans="1:29" ht="13.2" x14ac:dyDescent="0.25">
      <c r="A295" s="1" t="s">
        <v>240</v>
      </c>
      <c r="B295" s="68" t="s">
        <v>717</v>
      </c>
      <c r="C295" s="69" t="s">
        <v>241</v>
      </c>
      <c r="D295" s="68"/>
      <c r="E295" s="68"/>
      <c r="F295" s="70"/>
      <c r="G295" s="155">
        <f>SUM(G296:G305)</f>
        <v>1099590000</v>
      </c>
      <c r="H295" s="189" t="s">
        <v>717</v>
      </c>
      <c r="I295" s="69" t="s">
        <v>241</v>
      </c>
      <c r="J295" s="68"/>
      <c r="K295" s="68"/>
      <c r="L295" s="70"/>
      <c r="M295" s="70">
        <f ca="1">SUM(M296:M305)</f>
        <v>1252040000</v>
      </c>
      <c r="N295" s="447">
        <f ca="1">SUM(N296:N305)</f>
        <v>-152450000</v>
      </c>
      <c r="O295" s="155">
        <f ca="1">SUM(O296:O305)</f>
        <v>0</v>
      </c>
      <c r="P295" s="155">
        <f ca="1">SUM(P296:P305)</f>
        <v>-152450000</v>
      </c>
      <c r="Q295" s="279" t="s">
        <v>1007</v>
      </c>
      <c r="R295" s="244"/>
      <c r="S295" s="244"/>
      <c r="T295" s="68"/>
      <c r="U295" s="70"/>
      <c r="V295" s="70"/>
      <c r="W295" s="247"/>
      <c r="X295" s="244"/>
      <c r="Y295" s="244"/>
      <c r="Z295" s="247"/>
      <c r="AA295" s="244"/>
      <c r="AB295" s="345" t="s">
        <v>236</v>
      </c>
      <c r="AC295" s="311" t="s">
        <v>506</v>
      </c>
    </row>
    <row r="296" spans="1:29" ht="13.2" x14ac:dyDescent="0.25">
      <c r="A296" s="1" t="s">
        <v>242</v>
      </c>
      <c r="B296" s="65"/>
      <c r="C296" s="66" t="s">
        <v>718</v>
      </c>
      <c r="D296" s="65">
        <v>60</v>
      </c>
      <c r="E296" s="65" t="s">
        <v>719</v>
      </c>
      <c r="F296" s="67">
        <v>1500000</v>
      </c>
      <c r="G296" s="154">
        <f t="shared" ref="G296:G305" si="77">ROUNDDOWN(D296*F296,-3)</f>
        <v>90000000</v>
      </c>
      <c r="H296" s="188"/>
      <c r="I296" s="497" t="s">
        <v>718</v>
      </c>
      <c r="J296" s="498" cm="1">
        <f t="array" aca="1" ref="J296" ca="1">INDIRECT($J$5&amp;ROW())</f>
        <v>60</v>
      </c>
      <c r="K296" s="498" t="s">
        <v>719</v>
      </c>
      <c r="L296" s="500" cm="1">
        <f t="array" aca="1" ref="L296" ca="1">INDIRECT($L$5&amp;ROW())</f>
        <v>1487500</v>
      </c>
      <c r="M296" s="500">
        <f t="shared" ref="M296:M305" ca="1" si="78">ROUNDDOWN(J296*L296,-3)</f>
        <v>89250000</v>
      </c>
      <c r="N296" s="502">
        <f t="shared" ref="N296:N305" ca="1" si="79">G296-M296</f>
        <v>750000</v>
      </c>
      <c r="O296" s="154">
        <f t="shared" ref="O296:O305" ca="1" si="80">M296-Y296</f>
        <v>0</v>
      </c>
      <c r="P296" s="154">
        <f t="shared" ref="P296:P305" ca="1" si="81">IF(N296=0,O296-N296,IF(N296&lt;0,N296+O296,IF(N296&gt;0,N296-O296)))</f>
        <v>750000</v>
      </c>
      <c r="Q296" s="253" t="str">
        <f ca="1">IF(AND(ISBLANK(H296),N296&lt;&gt;0),"Rev detil","")</f>
        <v>Rev detil</v>
      </c>
      <c r="R296" s="244"/>
      <c r="S296" s="244"/>
      <c r="T296" s="65">
        <v>60</v>
      </c>
      <c r="U296" s="67">
        <v>1487500</v>
      </c>
      <c r="V296" s="67">
        <f t="shared" ref="V296:V305" si="82">ROUNDDOWN(T296*U296,-3)</f>
        <v>89250000</v>
      </c>
      <c r="W296" s="247">
        <v>60</v>
      </c>
      <c r="X296" s="247">
        <v>1487500</v>
      </c>
      <c r="Y296" s="67">
        <f t="shared" ref="Y296:Y305" si="83">ROUNDDOWN(W296*X296,-3)</f>
        <v>89250000</v>
      </c>
      <c r="Z296" s="247"/>
      <c r="AA296" s="244"/>
    </row>
    <row r="297" spans="1:29" ht="13.2" x14ac:dyDescent="0.25">
      <c r="A297" s="1" t="s">
        <v>243</v>
      </c>
      <c r="B297" s="125"/>
      <c r="C297" s="66" t="s">
        <v>720</v>
      </c>
      <c r="D297" s="65">
        <v>1</v>
      </c>
      <c r="E297" s="65" t="s">
        <v>147</v>
      </c>
      <c r="F297" s="67">
        <v>63386000</v>
      </c>
      <c r="G297" s="154">
        <f t="shared" si="77"/>
        <v>63386000</v>
      </c>
      <c r="H297" s="207"/>
      <c r="I297" s="66" t="s">
        <v>720</v>
      </c>
      <c r="J297" s="65" cm="1">
        <f t="array" aca="1" ref="J297" ca="1">INDIRECT($J$5&amp;ROW())</f>
        <v>1</v>
      </c>
      <c r="K297" s="65" t="s">
        <v>147</v>
      </c>
      <c r="L297" s="67" cm="1">
        <f t="array" aca="1" ref="L297" ca="1">INDIRECT($L$5&amp;ROW())</f>
        <v>63386000</v>
      </c>
      <c r="M297" s="67">
        <f t="shared" ca="1" si="78"/>
        <v>63386000</v>
      </c>
      <c r="N297" s="340">
        <f t="shared" ca="1" si="79"/>
        <v>0</v>
      </c>
      <c r="O297" s="154">
        <f t="shared" ca="1" si="80"/>
        <v>0</v>
      </c>
      <c r="P297" s="154">
        <f t="shared" ca="1" si="81"/>
        <v>0</v>
      </c>
      <c r="Q297" s="279" t="s">
        <v>1007</v>
      </c>
      <c r="R297" s="244"/>
      <c r="S297" s="244"/>
      <c r="T297" s="65">
        <v>1</v>
      </c>
      <c r="U297" s="67">
        <v>63386000</v>
      </c>
      <c r="V297" s="67">
        <f t="shared" si="82"/>
        <v>63386000</v>
      </c>
      <c r="W297" s="247">
        <v>1</v>
      </c>
      <c r="X297" s="247">
        <v>63386000</v>
      </c>
      <c r="Y297" s="67">
        <f t="shared" si="83"/>
        <v>63386000</v>
      </c>
      <c r="Z297" s="247"/>
      <c r="AA297" s="244"/>
    </row>
    <row r="298" spans="1:29" ht="13.2" x14ac:dyDescent="0.25">
      <c r="A298" s="1" t="s">
        <v>244</v>
      </c>
      <c r="B298" s="65"/>
      <c r="C298" s="66" t="s">
        <v>721</v>
      </c>
      <c r="D298" s="65">
        <v>144</v>
      </c>
      <c r="E298" s="65" t="s">
        <v>184</v>
      </c>
      <c r="F298" s="67">
        <v>5100000</v>
      </c>
      <c r="G298" s="154">
        <f t="shared" si="77"/>
        <v>734400000</v>
      </c>
      <c r="H298" s="188"/>
      <c r="I298" s="497" t="s">
        <v>975</v>
      </c>
      <c r="J298" s="498" cm="1">
        <f t="array" aca="1" ref="J298" ca="1">INDIRECT($J$5&amp;ROW())</f>
        <v>156</v>
      </c>
      <c r="K298" s="498" t="s">
        <v>184</v>
      </c>
      <c r="L298" s="500" cm="1">
        <f t="array" aca="1" ref="L298" ca="1">INDIRECT($L$5&amp;ROW())</f>
        <v>5100000</v>
      </c>
      <c r="M298" s="500">
        <f t="shared" ca="1" si="78"/>
        <v>795600000</v>
      </c>
      <c r="N298" s="501">
        <f t="shared" ca="1" si="79"/>
        <v>-61200000</v>
      </c>
      <c r="O298" s="154">
        <f t="shared" ca="1" si="80"/>
        <v>0</v>
      </c>
      <c r="P298" s="154">
        <f t="shared" ca="1" si="81"/>
        <v>-61200000</v>
      </c>
      <c r="Q298" s="253" t="str">
        <f t="shared" ref="Q298:Q302" ca="1" si="84">IF(AND(ISBLANK(H298),N298&lt;&gt;0),"Rev detil","")</f>
        <v>Rev detil</v>
      </c>
      <c r="R298" s="244"/>
      <c r="S298" s="244"/>
      <c r="T298" s="65">
        <v>156</v>
      </c>
      <c r="U298" s="67">
        <v>5100000</v>
      </c>
      <c r="V298" s="67">
        <f t="shared" si="82"/>
        <v>795600000</v>
      </c>
      <c r="W298" s="247">
        <v>156</v>
      </c>
      <c r="X298" s="247">
        <v>5100000</v>
      </c>
      <c r="Y298" s="67">
        <f t="shared" si="83"/>
        <v>795600000</v>
      </c>
      <c r="Z298" s="247"/>
      <c r="AA298" s="244"/>
    </row>
    <row r="299" spans="1:29" ht="13.2" x14ac:dyDescent="0.25">
      <c r="A299" s="1" t="s">
        <v>245</v>
      </c>
      <c r="B299" s="65"/>
      <c r="C299" s="66" t="s">
        <v>722</v>
      </c>
      <c r="D299" s="65">
        <v>12</v>
      </c>
      <c r="E299" s="65" t="s">
        <v>184</v>
      </c>
      <c r="F299" s="67">
        <v>5600000</v>
      </c>
      <c r="G299" s="154">
        <f t="shared" si="77"/>
        <v>67200000</v>
      </c>
      <c r="H299" s="188"/>
      <c r="I299" s="497" t="s">
        <v>976</v>
      </c>
      <c r="J299" s="498" cm="1">
        <f t="array" aca="1" ref="J299" ca="1">INDIRECT($J$5&amp;ROW())</f>
        <v>13</v>
      </c>
      <c r="K299" s="498" t="s">
        <v>184</v>
      </c>
      <c r="L299" s="500" cm="1">
        <f t="array" aca="1" ref="L299" ca="1">INDIRECT($L$5&amp;ROW())</f>
        <v>5600000</v>
      </c>
      <c r="M299" s="500">
        <f t="shared" ca="1" si="78"/>
        <v>72800000</v>
      </c>
      <c r="N299" s="501">
        <f t="shared" ca="1" si="79"/>
        <v>-5600000</v>
      </c>
      <c r="O299" s="154">
        <f t="shared" ca="1" si="80"/>
        <v>0</v>
      </c>
      <c r="P299" s="154">
        <f t="shared" ca="1" si="81"/>
        <v>-5600000</v>
      </c>
      <c r="Q299" s="253" t="str">
        <f t="shared" ca="1" si="84"/>
        <v>Rev detil</v>
      </c>
      <c r="R299" s="244"/>
      <c r="S299" s="244"/>
      <c r="T299" s="65">
        <v>13</v>
      </c>
      <c r="U299" s="67">
        <v>5600000</v>
      </c>
      <c r="V299" s="67">
        <f t="shared" si="82"/>
        <v>72800000</v>
      </c>
      <c r="W299" s="247">
        <v>13</v>
      </c>
      <c r="X299" s="247">
        <v>5600000</v>
      </c>
      <c r="Y299" s="67">
        <f t="shared" si="83"/>
        <v>72800000</v>
      </c>
      <c r="Z299" s="247"/>
      <c r="AA299" s="244"/>
    </row>
    <row r="300" spans="1:29" ht="13.2" x14ac:dyDescent="0.25">
      <c r="A300" s="1" t="s">
        <v>246</v>
      </c>
      <c r="B300" s="65"/>
      <c r="C300" s="66" t="s">
        <v>723</v>
      </c>
      <c r="D300" s="65">
        <v>11</v>
      </c>
      <c r="E300" s="65" t="s">
        <v>247</v>
      </c>
      <c r="F300" s="67">
        <v>400000</v>
      </c>
      <c r="G300" s="154">
        <f t="shared" si="77"/>
        <v>4400000</v>
      </c>
      <c r="H300" s="188"/>
      <c r="I300" s="497" t="s">
        <v>723</v>
      </c>
      <c r="J300" s="498" cm="1">
        <f t="array" aca="1" ref="J300" ca="1">INDIRECT($J$5&amp;ROW())</f>
        <v>12</v>
      </c>
      <c r="K300" s="498" t="s">
        <v>247</v>
      </c>
      <c r="L300" s="500" cm="1">
        <f t="array" aca="1" ref="L300" ca="1">INDIRECT($L$5&amp;ROW())</f>
        <v>400000</v>
      </c>
      <c r="M300" s="500">
        <f t="shared" ca="1" si="78"/>
        <v>4800000</v>
      </c>
      <c r="N300" s="501">
        <f t="shared" ca="1" si="79"/>
        <v>-400000</v>
      </c>
      <c r="O300" s="154">
        <f t="shared" ca="1" si="80"/>
        <v>0</v>
      </c>
      <c r="P300" s="154">
        <f t="shared" ca="1" si="81"/>
        <v>-400000</v>
      </c>
      <c r="Q300" s="253" t="str">
        <f t="shared" ca="1" si="84"/>
        <v>Rev detil</v>
      </c>
      <c r="R300" s="244"/>
      <c r="S300" s="244"/>
      <c r="T300" s="65">
        <v>12</v>
      </c>
      <c r="U300" s="67">
        <v>400000</v>
      </c>
      <c r="V300" s="67">
        <f t="shared" si="82"/>
        <v>4800000</v>
      </c>
      <c r="W300" s="247">
        <v>12</v>
      </c>
      <c r="X300" s="247">
        <v>400000</v>
      </c>
      <c r="Y300" s="67">
        <f t="shared" si="83"/>
        <v>4800000</v>
      </c>
      <c r="Z300" s="247"/>
      <c r="AA300" s="244"/>
    </row>
    <row r="301" spans="1:29" ht="13.2" x14ac:dyDescent="0.25">
      <c r="A301" s="1" t="s">
        <v>248</v>
      </c>
      <c r="B301" s="65"/>
      <c r="C301" s="66" t="s">
        <v>724</v>
      </c>
      <c r="D301" s="65">
        <v>70</v>
      </c>
      <c r="E301" s="65" t="s">
        <v>59</v>
      </c>
      <c r="F301" s="67">
        <v>500000</v>
      </c>
      <c r="G301" s="154">
        <f t="shared" si="77"/>
        <v>35000000</v>
      </c>
      <c r="H301" s="188"/>
      <c r="I301" s="497" t="s">
        <v>974</v>
      </c>
      <c r="J301" s="498" cm="1">
        <f t="array" aca="1" ref="J301" ca="1">INDIRECT($J$5&amp;ROW())</f>
        <v>1</v>
      </c>
      <c r="K301" s="498" t="s">
        <v>147</v>
      </c>
      <c r="L301" s="500" cm="1">
        <f t="array" aca="1" ref="L301" ca="1">INDIRECT($L$5&amp;ROW())</f>
        <v>130000000</v>
      </c>
      <c r="M301" s="500">
        <f t="shared" ca="1" si="78"/>
        <v>130000000</v>
      </c>
      <c r="N301" s="501">
        <f t="shared" ca="1" si="79"/>
        <v>-95000000</v>
      </c>
      <c r="O301" s="154">
        <f t="shared" ca="1" si="80"/>
        <v>0</v>
      </c>
      <c r="P301" s="154">
        <f t="shared" ca="1" si="81"/>
        <v>-95000000</v>
      </c>
      <c r="Q301" s="253" t="str">
        <f t="shared" ca="1" si="84"/>
        <v>Rev detil</v>
      </c>
      <c r="R301" s="244"/>
      <c r="S301" s="244"/>
      <c r="T301" s="65">
        <v>1</v>
      </c>
      <c r="U301" s="67">
        <v>130000000</v>
      </c>
      <c r="V301" s="67">
        <f t="shared" si="82"/>
        <v>130000000</v>
      </c>
      <c r="W301" s="247">
        <v>1</v>
      </c>
      <c r="X301" s="247">
        <v>130000000</v>
      </c>
      <c r="Y301" s="67">
        <f t="shared" si="83"/>
        <v>130000000</v>
      </c>
      <c r="Z301" s="247"/>
      <c r="AA301" s="244"/>
    </row>
    <row r="302" spans="1:29" ht="13.2" x14ac:dyDescent="0.25">
      <c r="A302" s="1" t="s">
        <v>249</v>
      </c>
      <c r="B302" s="65"/>
      <c r="C302" s="66" t="s">
        <v>725</v>
      </c>
      <c r="D302" s="65">
        <v>12</v>
      </c>
      <c r="E302" s="65" t="s">
        <v>247</v>
      </c>
      <c r="F302" s="67">
        <v>750000</v>
      </c>
      <c r="G302" s="154">
        <f t="shared" si="77"/>
        <v>9000000</v>
      </c>
      <c r="H302" s="188"/>
      <c r="I302" s="503"/>
      <c r="J302" s="504"/>
      <c r="K302" s="504"/>
      <c r="L302" s="505"/>
      <c r="M302" s="505"/>
      <c r="N302" s="506">
        <f t="shared" si="79"/>
        <v>9000000</v>
      </c>
      <c r="O302" s="154">
        <f t="shared" si="80"/>
        <v>0</v>
      </c>
      <c r="P302" s="154">
        <f t="shared" si="81"/>
        <v>9000000</v>
      </c>
      <c r="Q302" s="253" t="str">
        <f t="shared" si="84"/>
        <v>Rev detil</v>
      </c>
      <c r="R302" s="244"/>
      <c r="S302" s="244"/>
      <c r="T302" s="65">
        <v>0</v>
      </c>
      <c r="U302" s="67">
        <v>0</v>
      </c>
      <c r="V302" s="67">
        <f t="shared" si="82"/>
        <v>0</v>
      </c>
      <c r="W302" s="247">
        <v>0</v>
      </c>
      <c r="X302" s="247">
        <v>0</v>
      </c>
      <c r="Y302" s="67">
        <f t="shared" si="83"/>
        <v>0</v>
      </c>
      <c r="Z302" s="247"/>
      <c r="AA302" s="244"/>
    </row>
    <row r="303" spans="1:29" ht="13.2" x14ac:dyDescent="0.25">
      <c r="A303" s="1" t="s">
        <v>250</v>
      </c>
      <c r="B303" s="65"/>
      <c r="C303" s="66" t="s">
        <v>726</v>
      </c>
      <c r="D303" s="65">
        <v>12</v>
      </c>
      <c r="E303" s="65" t="s">
        <v>247</v>
      </c>
      <c r="F303" s="67">
        <v>1325000</v>
      </c>
      <c r="G303" s="154">
        <f t="shared" si="77"/>
        <v>15900000</v>
      </c>
      <c r="H303" s="188"/>
      <c r="I303" s="66" t="s">
        <v>726</v>
      </c>
      <c r="J303" s="65" cm="1">
        <f t="array" aca="1" ref="J303" ca="1">INDIRECT($J$5&amp;ROW())</f>
        <v>12</v>
      </c>
      <c r="K303" s="65" t="s">
        <v>247</v>
      </c>
      <c r="L303" s="67" cm="1">
        <f t="array" aca="1" ref="L303" ca="1">INDIRECT($L$5&amp;ROW())</f>
        <v>1325000</v>
      </c>
      <c r="M303" s="67">
        <f t="shared" ca="1" si="78"/>
        <v>15900000</v>
      </c>
      <c r="N303" s="340">
        <f t="shared" ca="1" si="79"/>
        <v>0</v>
      </c>
      <c r="O303" s="154">
        <f t="shared" ca="1" si="80"/>
        <v>0</v>
      </c>
      <c r="P303" s="154">
        <f t="shared" ca="1" si="81"/>
        <v>0</v>
      </c>
      <c r="Q303" s="279" t="s">
        <v>1007</v>
      </c>
      <c r="R303" s="244"/>
      <c r="S303" s="244"/>
      <c r="T303" s="65">
        <v>12</v>
      </c>
      <c r="U303" s="67">
        <v>1325000</v>
      </c>
      <c r="V303" s="67">
        <f t="shared" si="82"/>
        <v>15900000</v>
      </c>
      <c r="W303" s="247">
        <v>12</v>
      </c>
      <c r="X303" s="247">
        <v>1325000</v>
      </c>
      <c r="Y303" s="67">
        <f t="shared" si="83"/>
        <v>15900000</v>
      </c>
      <c r="Z303" s="247"/>
      <c r="AA303" s="244"/>
    </row>
    <row r="304" spans="1:29" ht="13.2" x14ac:dyDescent="0.25">
      <c r="A304" s="1" t="s">
        <v>251</v>
      </c>
      <c r="B304" s="65"/>
      <c r="C304" s="66" t="s">
        <v>727</v>
      </c>
      <c r="D304" s="65">
        <v>12</v>
      </c>
      <c r="E304" s="65" t="s">
        <v>247</v>
      </c>
      <c r="F304" s="67">
        <v>3000000</v>
      </c>
      <c r="G304" s="154">
        <f t="shared" si="77"/>
        <v>36000000</v>
      </c>
      <c r="H304" s="188"/>
      <c r="I304" s="66" t="s">
        <v>727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3000000</v>
      </c>
      <c r="M304" s="67">
        <f t="shared" ca="1" si="78"/>
        <v>36000000</v>
      </c>
      <c r="N304" s="340">
        <f t="shared" ca="1" si="79"/>
        <v>0</v>
      </c>
      <c r="O304" s="154">
        <f t="shared" ca="1" si="80"/>
        <v>0</v>
      </c>
      <c r="P304" s="154">
        <f t="shared" ca="1" si="81"/>
        <v>0</v>
      </c>
      <c r="Q304" s="279" t="s">
        <v>1007</v>
      </c>
      <c r="R304" s="244"/>
      <c r="S304" s="244"/>
      <c r="T304" s="65">
        <v>12</v>
      </c>
      <c r="U304" s="67">
        <v>3000000</v>
      </c>
      <c r="V304" s="67">
        <f t="shared" si="82"/>
        <v>36000000</v>
      </c>
      <c r="W304" s="247">
        <v>12</v>
      </c>
      <c r="X304" s="247">
        <v>3000000</v>
      </c>
      <c r="Y304" s="67">
        <f t="shared" si="83"/>
        <v>36000000</v>
      </c>
      <c r="Z304" s="247"/>
      <c r="AA304" s="244"/>
    </row>
    <row r="305" spans="1:29" ht="13.2" x14ac:dyDescent="0.25">
      <c r="A305" s="1" t="s">
        <v>728</v>
      </c>
      <c r="B305" s="65"/>
      <c r="C305" s="66" t="s">
        <v>729</v>
      </c>
      <c r="D305" s="65">
        <v>1</v>
      </c>
      <c r="E305" s="65" t="s">
        <v>88</v>
      </c>
      <c r="F305" s="67">
        <v>44304000</v>
      </c>
      <c r="G305" s="154">
        <f t="shared" si="77"/>
        <v>44304000</v>
      </c>
      <c r="H305" s="188"/>
      <c r="I305" s="66" t="s">
        <v>729</v>
      </c>
      <c r="J305" s="65" cm="1">
        <f t="array" aca="1" ref="J305" ca="1">INDIRECT($J$5&amp;ROW())</f>
        <v>1</v>
      </c>
      <c r="K305" s="65" t="s">
        <v>88</v>
      </c>
      <c r="L305" s="67" cm="1">
        <f t="array" aca="1" ref="L305" ca="1">INDIRECT($L$5&amp;ROW())</f>
        <v>44304000</v>
      </c>
      <c r="M305" s="67">
        <f t="shared" ca="1" si="78"/>
        <v>44304000</v>
      </c>
      <c r="N305" s="340">
        <f t="shared" ca="1" si="79"/>
        <v>0</v>
      </c>
      <c r="O305" s="154">
        <f t="shared" ca="1" si="80"/>
        <v>0</v>
      </c>
      <c r="P305" s="154">
        <f t="shared" ca="1" si="81"/>
        <v>0</v>
      </c>
      <c r="Q305" s="279" t="s">
        <v>1007</v>
      </c>
      <c r="R305" s="244"/>
      <c r="S305" s="244"/>
      <c r="T305" s="65">
        <v>1</v>
      </c>
      <c r="U305" s="67">
        <v>44304000</v>
      </c>
      <c r="V305" s="67">
        <f t="shared" si="82"/>
        <v>44304000</v>
      </c>
      <c r="W305" s="247">
        <v>1</v>
      </c>
      <c r="X305" s="247">
        <v>44304000</v>
      </c>
      <c r="Y305" s="67">
        <f t="shared" si="83"/>
        <v>44304000</v>
      </c>
      <c r="Z305" s="247"/>
      <c r="AA305" s="244"/>
    </row>
    <row r="306" spans="1:29" ht="26.4" x14ac:dyDescent="0.25">
      <c r="A306" s="1" t="s">
        <v>730</v>
      </c>
      <c r="B306" s="62" t="s">
        <v>731</v>
      </c>
      <c r="C306" s="63" t="s">
        <v>732</v>
      </c>
      <c r="D306" s="62"/>
      <c r="E306" s="62"/>
      <c r="F306" s="64"/>
      <c r="G306" s="153">
        <f>G307</f>
        <v>103250000</v>
      </c>
      <c r="H306" s="187" t="s">
        <v>731</v>
      </c>
      <c r="I306" s="63" t="s">
        <v>732</v>
      </c>
      <c r="J306" s="62"/>
      <c r="K306" s="62"/>
      <c r="L306" s="64"/>
      <c r="M306" s="64">
        <f ca="1">M307</f>
        <v>69600000</v>
      </c>
      <c r="N306" s="418">
        <f ca="1">N307</f>
        <v>33650000</v>
      </c>
      <c r="O306" s="153">
        <f ca="1">O307</f>
        <v>0</v>
      </c>
      <c r="P306" s="153">
        <f ca="1">P307</f>
        <v>33650000</v>
      </c>
      <c r="Q306" s="279" t="s">
        <v>1007</v>
      </c>
      <c r="R306" s="244"/>
      <c r="S306" s="244"/>
      <c r="T306" s="62"/>
      <c r="U306" s="64"/>
      <c r="V306" s="64"/>
      <c r="W306" s="247"/>
      <c r="X306" s="244"/>
      <c r="Y306" s="244"/>
      <c r="Z306" s="247"/>
      <c r="AA306" s="244"/>
      <c r="AB306" s="345" t="s">
        <v>236</v>
      </c>
      <c r="AC306" s="311" t="s">
        <v>506</v>
      </c>
    </row>
    <row r="307" spans="1:29" ht="26.4" x14ac:dyDescent="0.25">
      <c r="A307" s="1" t="s">
        <v>733</v>
      </c>
      <c r="B307" s="65"/>
      <c r="C307" s="66" t="s">
        <v>734</v>
      </c>
      <c r="D307" s="65">
        <v>413</v>
      </c>
      <c r="E307" s="65" t="s">
        <v>26</v>
      </c>
      <c r="F307" s="67">
        <v>250000</v>
      </c>
      <c r="G307" s="154">
        <f>ROUNDDOWN(D307*F307,-3)</f>
        <v>103250000</v>
      </c>
      <c r="H307" s="188"/>
      <c r="I307" s="497" t="s">
        <v>977</v>
      </c>
      <c r="J307" s="498" cm="1">
        <f t="array" aca="1" ref="J307" ca="1">INDIRECT($J$5&amp;ROW())</f>
        <v>696</v>
      </c>
      <c r="K307" s="498" t="s">
        <v>184</v>
      </c>
      <c r="L307" s="500" cm="1">
        <f t="array" aca="1" ref="L307" ca="1">INDIRECT($L$5&amp;ROW())</f>
        <v>100000</v>
      </c>
      <c r="M307" s="500">
        <f ca="1">ROUNDDOWN(J307*L307,-3)</f>
        <v>69600000</v>
      </c>
      <c r="N307" s="502">
        <f ca="1">G307-M307</f>
        <v>33650000</v>
      </c>
      <c r="O307" s="154">
        <f ca="1">M307-Y307</f>
        <v>0</v>
      </c>
      <c r="P307" s="154">
        <f ca="1">IF(N307=0,O307-N307,IF(N307&lt;0,N307+O307,IF(N307&gt;0,N307-O307)))</f>
        <v>33650000</v>
      </c>
      <c r="Q307" s="253" t="str">
        <f ca="1">IF(AND(ISBLANK(H307),N307&lt;&gt;0),"Rev detil","")</f>
        <v>Rev detil</v>
      </c>
      <c r="R307" s="244"/>
      <c r="S307" s="244"/>
      <c r="T307" s="65">
        <v>696</v>
      </c>
      <c r="U307" s="67">
        <v>100000</v>
      </c>
      <c r="V307" s="67">
        <f>ROUNDDOWN(T307*U307,-3)</f>
        <v>69600000</v>
      </c>
      <c r="W307" s="247">
        <v>696</v>
      </c>
      <c r="X307" s="247">
        <v>100000</v>
      </c>
      <c r="Y307" s="67">
        <f>ROUNDDOWN(W307*X307,-3)</f>
        <v>69600000</v>
      </c>
      <c r="Z307" s="247"/>
      <c r="AA307" s="244"/>
    </row>
    <row r="308" spans="1:29" ht="13.2" x14ac:dyDescent="0.25">
      <c r="A308" s="1" t="s">
        <v>252</v>
      </c>
      <c r="B308" s="113" t="s">
        <v>735</v>
      </c>
      <c r="C308" s="114" t="s">
        <v>74</v>
      </c>
      <c r="D308" s="113"/>
      <c r="E308" s="113"/>
      <c r="F308" s="115"/>
      <c r="G308" s="170">
        <f>SUM(G309:G317)</f>
        <v>207260000</v>
      </c>
      <c r="H308" s="204" t="s">
        <v>735</v>
      </c>
      <c r="I308" s="114" t="s">
        <v>74</v>
      </c>
      <c r="J308" s="113"/>
      <c r="K308" s="113"/>
      <c r="L308" s="115"/>
      <c r="M308" s="115">
        <f ca="1">SUM(M309:M317)</f>
        <v>207260000</v>
      </c>
      <c r="N308" s="431">
        <f ca="1">SUM(N309:N317)</f>
        <v>0</v>
      </c>
      <c r="O308" s="170">
        <f ca="1">SUM(O309:O317)</f>
        <v>0</v>
      </c>
      <c r="P308" s="170">
        <f ca="1">SUM(P309:P317)</f>
        <v>0</v>
      </c>
      <c r="Q308" s="279" t="s">
        <v>1007</v>
      </c>
      <c r="R308" s="244"/>
      <c r="S308" s="244"/>
      <c r="T308" s="113"/>
      <c r="U308" s="115"/>
      <c r="V308" s="115"/>
      <c r="W308" s="247"/>
      <c r="X308" s="244"/>
      <c r="Y308" s="244"/>
      <c r="Z308" s="247"/>
      <c r="AA308" s="244"/>
      <c r="AC308" s="311" t="s">
        <v>506</v>
      </c>
    </row>
    <row r="309" spans="1:29" ht="13.2" hidden="1" x14ac:dyDescent="0.25">
      <c r="A309" s="25" t="s">
        <v>253</v>
      </c>
      <c r="B309" s="65"/>
      <c r="C309" s="66" t="s">
        <v>736</v>
      </c>
      <c r="D309" s="65">
        <v>48</v>
      </c>
      <c r="E309" s="65" t="s">
        <v>120</v>
      </c>
      <c r="F309" s="67">
        <v>1000000</v>
      </c>
      <c r="G309" s="154">
        <f t="shared" ref="G309:G317" si="85">ROUNDDOWN(D309*F309,-3)</f>
        <v>48000000</v>
      </c>
      <c r="H309" s="188"/>
      <c r="I309" s="66" t="s">
        <v>736</v>
      </c>
      <c r="J309" s="65" cm="1">
        <f t="array" aca="1" ref="J309" ca="1">INDIRECT($J$5&amp;ROW())</f>
        <v>48</v>
      </c>
      <c r="K309" s="65" t="s">
        <v>120</v>
      </c>
      <c r="L309" s="67" cm="1">
        <f t="array" aca="1" ref="L309" ca="1">INDIRECT($L$5&amp;ROW())</f>
        <v>1000000</v>
      </c>
      <c r="M309" s="67">
        <f t="shared" ref="M309:M317" ca="1" si="86">ROUNDDOWN(J309*L309,-3)</f>
        <v>48000000</v>
      </c>
      <c r="N309" s="340">
        <f t="shared" ref="N309:N317" ca="1" si="87">G309-M309</f>
        <v>0</v>
      </c>
      <c r="O309" s="154">
        <f t="shared" ref="O309:O317" ca="1" si="88">M309-Y309</f>
        <v>0</v>
      </c>
      <c r="P309" s="154">
        <f t="shared" ref="P309:P317" ca="1" si="89">IF(N309=0,O309-N309,IF(N309&lt;0,N309+O309,IF(N309&gt;0,N309-O309)))</f>
        <v>0</v>
      </c>
      <c r="Q309" s="240" t="str">
        <f t="shared" ref="Q309:Q317" ca="1" si="90">IF(AND(ISBLANK(H309),N309&lt;&gt;0),"Rev","")</f>
        <v/>
      </c>
      <c r="R309" s="244"/>
      <c r="S309" s="244"/>
      <c r="T309" s="65">
        <v>48</v>
      </c>
      <c r="U309" s="67">
        <v>1000000</v>
      </c>
      <c r="V309" s="67">
        <f t="shared" ref="V309:V317" si="91">ROUNDDOWN(T309*U309,-3)</f>
        <v>48000000</v>
      </c>
      <c r="W309" s="247">
        <v>48</v>
      </c>
      <c r="X309" s="247">
        <v>1000000</v>
      </c>
      <c r="Y309" s="67">
        <f t="shared" ref="Y309:Y317" si="92">ROUNDDOWN(W309*X309,-3)</f>
        <v>48000000</v>
      </c>
      <c r="Z309" s="247"/>
      <c r="AA309" s="244"/>
    </row>
    <row r="310" spans="1:29" ht="13.2" hidden="1" x14ac:dyDescent="0.25">
      <c r="A310" s="1" t="s">
        <v>254</v>
      </c>
      <c r="B310" s="65"/>
      <c r="C310" s="66" t="s">
        <v>563</v>
      </c>
      <c r="D310" s="65">
        <v>48</v>
      </c>
      <c r="E310" s="65" t="s">
        <v>120</v>
      </c>
      <c r="F310" s="67">
        <v>1500000</v>
      </c>
      <c r="G310" s="154">
        <f t="shared" si="85"/>
        <v>72000000</v>
      </c>
      <c r="H310" s="188"/>
      <c r="I310" s="66" t="s">
        <v>563</v>
      </c>
      <c r="J310" s="65" cm="1">
        <f t="array" aca="1" ref="J310" ca="1">INDIRECT($J$5&amp;ROW())</f>
        <v>48</v>
      </c>
      <c r="K310" s="65" t="s">
        <v>120</v>
      </c>
      <c r="L310" s="67" cm="1">
        <f t="array" aca="1" ref="L310" ca="1">INDIRECT($L$5&amp;ROW())</f>
        <v>1500000</v>
      </c>
      <c r="M310" s="67">
        <f t="shared" ca="1" si="86"/>
        <v>72000000</v>
      </c>
      <c r="N310" s="340">
        <f t="shared" ca="1" si="87"/>
        <v>0</v>
      </c>
      <c r="O310" s="154">
        <f t="shared" ca="1" si="88"/>
        <v>0</v>
      </c>
      <c r="P310" s="154">
        <f t="shared" ca="1" si="89"/>
        <v>0</v>
      </c>
      <c r="Q310" s="240" t="str">
        <f t="shared" ca="1" si="90"/>
        <v/>
      </c>
      <c r="R310" s="244"/>
      <c r="S310" s="244"/>
      <c r="T310" s="65">
        <v>48</v>
      </c>
      <c r="U310" s="67">
        <v>1500000</v>
      </c>
      <c r="V310" s="67">
        <f t="shared" si="91"/>
        <v>72000000</v>
      </c>
      <c r="W310" s="247">
        <v>48</v>
      </c>
      <c r="X310" s="247">
        <v>1500000</v>
      </c>
      <c r="Y310" s="67">
        <f t="shared" si="92"/>
        <v>72000000</v>
      </c>
      <c r="Z310" s="247"/>
      <c r="AA310" s="244"/>
    </row>
    <row r="311" spans="1:29" ht="13.2" hidden="1" x14ac:dyDescent="0.25">
      <c r="A311" s="1" t="s">
        <v>255</v>
      </c>
      <c r="B311" s="65"/>
      <c r="C311" s="66" t="s">
        <v>737</v>
      </c>
      <c r="D311" s="65">
        <v>192</v>
      </c>
      <c r="E311" s="65" t="s">
        <v>120</v>
      </c>
      <c r="F311" s="67">
        <v>50000</v>
      </c>
      <c r="G311" s="154">
        <f t="shared" si="85"/>
        <v>9600000</v>
      </c>
      <c r="H311" s="188"/>
      <c r="I311" s="66" t="s">
        <v>737</v>
      </c>
      <c r="J311" s="65" cm="1">
        <f t="array" aca="1" ref="J311" ca="1">INDIRECT($J$5&amp;ROW())</f>
        <v>192</v>
      </c>
      <c r="K311" s="65" t="s">
        <v>120</v>
      </c>
      <c r="L311" s="67" cm="1">
        <f t="array" aca="1" ref="L311" ca="1">INDIRECT($L$5&amp;ROW())</f>
        <v>50000</v>
      </c>
      <c r="M311" s="67">
        <f t="shared" ca="1" si="86"/>
        <v>9600000</v>
      </c>
      <c r="N311" s="340">
        <f t="shared" ca="1" si="87"/>
        <v>0</v>
      </c>
      <c r="O311" s="154">
        <f t="shared" ca="1" si="88"/>
        <v>0</v>
      </c>
      <c r="P311" s="154">
        <f t="shared" ca="1" si="89"/>
        <v>0</v>
      </c>
      <c r="Q311" s="240" t="str">
        <f t="shared" ca="1" si="90"/>
        <v/>
      </c>
      <c r="R311" s="244"/>
      <c r="S311" s="244"/>
      <c r="T311" s="65">
        <v>192</v>
      </c>
      <c r="U311" s="67">
        <v>50000</v>
      </c>
      <c r="V311" s="67">
        <f t="shared" si="91"/>
        <v>9600000</v>
      </c>
      <c r="W311" s="247">
        <v>192</v>
      </c>
      <c r="X311" s="247">
        <v>50000</v>
      </c>
      <c r="Y311" s="67">
        <f t="shared" si="92"/>
        <v>9600000</v>
      </c>
      <c r="Z311" s="247"/>
      <c r="AA311" s="244"/>
    </row>
    <row r="312" spans="1:29" ht="13.2" hidden="1" x14ac:dyDescent="0.25">
      <c r="A312" s="1" t="s">
        <v>256</v>
      </c>
      <c r="B312" s="65"/>
      <c r="C312" s="66" t="s">
        <v>738</v>
      </c>
      <c r="D312" s="65">
        <v>192</v>
      </c>
      <c r="E312" s="65" t="s">
        <v>120</v>
      </c>
      <c r="F312" s="67">
        <v>55000</v>
      </c>
      <c r="G312" s="154">
        <f t="shared" si="85"/>
        <v>10560000</v>
      </c>
      <c r="H312" s="188"/>
      <c r="I312" s="66" t="s">
        <v>738</v>
      </c>
      <c r="J312" s="65" cm="1">
        <f t="array" aca="1" ref="J312" ca="1">INDIRECT($J$5&amp;ROW())</f>
        <v>192</v>
      </c>
      <c r="K312" s="65" t="s">
        <v>120</v>
      </c>
      <c r="L312" s="67" cm="1">
        <f t="array" aca="1" ref="L312" ca="1">INDIRECT($L$5&amp;ROW())</f>
        <v>55000</v>
      </c>
      <c r="M312" s="67">
        <f t="shared" ca="1" si="86"/>
        <v>10560000</v>
      </c>
      <c r="N312" s="340">
        <f t="shared" ca="1" si="87"/>
        <v>0</v>
      </c>
      <c r="O312" s="154">
        <f t="shared" ca="1" si="88"/>
        <v>0</v>
      </c>
      <c r="P312" s="154">
        <f t="shared" ca="1" si="89"/>
        <v>0</v>
      </c>
      <c r="Q312" s="240" t="str">
        <f t="shared" ca="1" si="90"/>
        <v/>
      </c>
      <c r="R312" s="244"/>
      <c r="S312" s="244"/>
      <c r="T312" s="65">
        <v>192</v>
      </c>
      <c r="U312" s="67">
        <v>55000</v>
      </c>
      <c r="V312" s="67">
        <f t="shared" si="91"/>
        <v>10560000</v>
      </c>
      <c r="W312" s="247">
        <v>192</v>
      </c>
      <c r="X312" s="247">
        <v>55000</v>
      </c>
      <c r="Y312" s="67">
        <f t="shared" si="92"/>
        <v>10560000</v>
      </c>
      <c r="Z312" s="247"/>
      <c r="AA312" s="244"/>
    </row>
    <row r="313" spans="1:29" ht="13.2" hidden="1" x14ac:dyDescent="0.25">
      <c r="A313" s="1" t="s">
        <v>257</v>
      </c>
      <c r="B313" s="65"/>
      <c r="C313" s="66" t="s">
        <v>739</v>
      </c>
      <c r="D313" s="65">
        <v>60</v>
      </c>
      <c r="E313" s="65" t="s">
        <v>258</v>
      </c>
      <c r="F313" s="67">
        <v>220000</v>
      </c>
      <c r="G313" s="154">
        <f t="shared" si="85"/>
        <v>13200000</v>
      </c>
      <c r="H313" s="188"/>
      <c r="I313" s="66" t="s">
        <v>739</v>
      </c>
      <c r="J313" s="65" cm="1">
        <f t="array" aca="1" ref="J313" ca="1">INDIRECT($J$5&amp;ROW())</f>
        <v>60</v>
      </c>
      <c r="K313" s="65" t="s">
        <v>258</v>
      </c>
      <c r="L313" s="67" cm="1">
        <f t="array" aca="1" ref="L313" ca="1">INDIRECT($L$5&amp;ROW())</f>
        <v>220000</v>
      </c>
      <c r="M313" s="67">
        <f t="shared" ca="1" si="86"/>
        <v>13200000</v>
      </c>
      <c r="N313" s="340">
        <f t="shared" ca="1" si="87"/>
        <v>0</v>
      </c>
      <c r="O313" s="154">
        <f t="shared" ca="1" si="88"/>
        <v>0</v>
      </c>
      <c r="P313" s="154">
        <f t="shared" ca="1" si="89"/>
        <v>0</v>
      </c>
      <c r="Q313" s="240" t="str">
        <f t="shared" ca="1" si="90"/>
        <v/>
      </c>
      <c r="R313" s="244"/>
      <c r="S313" s="244"/>
      <c r="T313" s="65">
        <v>60</v>
      </c>
      <c r="U313" s="67">
        <v>220000</v>
      </c>
      <c r="V313" s="67">
        <f t="shared" si="91"/>
        <v>13200000</v>
      </c>
      <c r="W313" s="247">
        <v>60</v>
      </c>
      <c r="X313" s="247">
        <v>220000</v>
      </c>
      <c r="Y313" s="67">
        <f t="shared" si="92"/>
        <v>13200000</v>
      </c>
      <c r="Z313" s="247"/>
      <c r="AA313" s="244"/>
    </row>
    <row r="314" spans="1:29" ht="13.2" hidden="1" x14ac:dyDescent="0.25">
      <c r="A314" s="1" t="s">
        <v>259</v>
      </c>
      <c r="B314" s="65"/>
      <c r="C314" s="66" t="s">
        <v>740</v>
      </c>
      <c r="D314" s="65">
        <v>60</v>
      </c>
      <c r="E314" s="65" t="s">
        <v>258</v>
      </c>
      <c r="F314" s="67">
        <v>240000</v>
      </c>
      <c r="G314" s="154">
        <f t="shared" si="85"/>
        <v>14400000</v>
      </c>
      <c r="H314" s="188"/>
      <c r="I314" s="66" t="s">
        <v>740</v>
      </c>
      <c r="J314" s="65" cm="1">
        <f t="array" aca="1" ref="J314" ca="1">INDIRECT($J$5&amp;ROW())</f>
        <v>60</v>
      </c>
      <c r="K314" s="65" t="s">
        <v>258</v>
      </c>
      <c r="L314" s="67" cm="1">
        <f t="array" aca="1" ref="L314" ca="1">INDIRECT($L$5&amp;ROW())</f>
        <v>240000</v>
      </c>
      <c r="M314" s="67">
        <f t="shared" ca="1" si="86"/>
        <v>14400000</v>
      </c>
      <c r="N314" s="340">
        <f t="shared" ca="1" si="87"/>
        <v>0</v>
      </c>
      <c r="O314" s="154">
        <f t="shared" ca="1" si="88"/>
        <v>0</v>
      </c>
      <c r="P314" s="154">
        <f t="shared" ca="1" si="89"/>
        <v>0</v>
      </c>
      <c r="Q314" s="240" t="str">
        <f t="shared" ca="1" si="90"/>
        <v/>
      </c>
      <c r="R314" s="244"/>
      <c r="S314" s="244"/>
      <c r="T314" s="65">
        <v>60</v>
      </c>
      <c r="U314" s="67">
        <v>240000</v>
      </c>
      <c r="V314" s="67">
        <f t="shared" si="91"/>
        <v>14400000</v>
      </c>
      <c r="W314" s="247">
        <v>60</v>
      </c>
      <c r="X314" s="247">
        <v>240000</v>
      </c>
      <c r="Y314" s="67">
        <f t="shared" si="92"/>
        <v>14400000</v>
      </c>
      <c r="Z314" s="247"/>
      <c r="AA314" s="244"/>
    </row>
    <row r="315" spans="1:29" ht="13.2" hidden="1" x14ac:dyDescent="0.25">
      <c r="A315" s="1" t="s">
        <v>260</v>
      </c>
      <c r="B315" s="65"/>
      <c r="C315" s="66" t="s">
        <v>741</v>
      </c>
      <c r="D315" s="65">
        <v>950</v>
      </c>
      <c r="E315" s="65" t="s">
        <v>742</v>
      </c>
      <c r="F315" s="67">
        <v>5000</v>
      </c>
      <c r="G315" s="154">
        <f t="shared" si="85"/>
        <v>4750000</v>
      </c>
      <c r="H315" s="188"/>
      <c r="I315" s="66" t="s">
        <v>741</v>
      </c>
      <c r="J315" s="65" cm="1">
        <f t="array" aca="1" ref="J315" ca="1">INDIRECT($J$5&amp;ROW())</f>
        <v>950</v>
      </c>
      <c r="K315" s="65" t="s">
        <v>742</v>
      </c>
      <c r="L315" s="67" cm="1">
        <f t="array" aca="1" ref="L315" ca="1">INDIRECT($L$5&amp;ROW())</f>
        <v>5000</v>
      </c>
      <c r="M315" s="67">
        <f t="shared" ca="1" si="86"/>
        <v>4750000</v>
      </c>
      <c r="N315" s="340">
        <f t="shared" ca="1" si="87"/>
        <v>0</v>
      </c>
      <c r="O315" s="154">
        <f t="shared" ca="1" si="88"/>
        <v>0</v>
      </c>
      <c r="P315" s="154">
        <f t="shared" ca="1" si="89"/>
        <v>0</v>
      </c>
      <c r="Q315" s="240" t="str">
        <f t="shared" ca="1" si="90"/>
        <v/>
      </c>
      <c r="R315" s="244"/>
      <c r="S315" s="244"/>
      <c r="T315" s="65">
        <v>950</v>
      </c>
      <c r="U315" s="67">
        <v>5000</v>
      </c>
      <c r="V315" s="67">
        <f t="shared" si="91"/>
        <v>4750000</v>
      </c>
      <c r="W315" s="247">
        <v>950</v>
      </c>
      <c r="X315" s="247">
        <v>5000</v>
      </c>
      <c r="Y315" s="67">
        <f t="shared" si="92"/>
        <v>4750000</v>
      </c>
      <c r="Z315" s="247"/>
      <c r="AA315" s="244"/>
    </row>
    <row r="316" spans="1:29" ht="13.2" hidden="1" x14ac:dyDescent="0.25">
      <c r="A316" s="1" t="s">
        <v>262</v>
      </c>
      <c r="B316" s="65"/>
      <c r="C316" s="66" t="s">
        <v>743</v>
      </c>
      <c r="D316" s="65">
        <v>50</v>
      </c>
      <c r="E316" s="65" t="s">
        <v>263</v>
      </c>
      <c r="F316" s="67">
        <v>220000</v>
      </c>
      <c r="G316" s="154">
        <f t="shared" si="85"/>
        <v>11000000</v>
      </c>
      <c r="H316" s="188"/>
      <c r="I316" s="66" t="s">
        <v>743</v>
      </c>
      <c r="J316" s="65" cm="1">
        <f t="array" aca="1" ref="J316" ca="1">INDIRECT($J$5&amp;ROW())</f>
        <v>50</v>
      </c>
      <c r="K316" s="65" t="s">
        <v>263</v>
      </c>
      <c r="L316" s="67" cm="1">
        <f t="array" aca="1" ref="L316" ca="1">INDIRECT($L$5&amp;ROW())</f>
        <v>220000</v>
      </c>
      <c r="M316" s="67">
        <f t="shared" ca="1" si="86"/>
        <v>11000000</v>
      </c>
      <c r="N316" s="340">
        <f t="shared" ca="1" si="87"/>
        <v>0</v>
      </c>
      <c r="O316" s="154">
        <f t="shared" ca="1" si="88"/>
        <v>0</v>
      </c>
      <c r="P316" s="154">
        <f t="shared" ca="1" si="89"/>
        <v>0</v>
      </c>
      <c r="Q316" s="240" t="str">
        <f t="shared" ca="1" si="90"/>
        <v/>
      </c>
      <c r="R316" s="244"/>
      <c r="S316" s="244"/>
      <c r="T316" s="65">
        <v>50</v>
      </c>
      <c r="U316" s="67">
        <v>220000</v>
      </c>
      <c r="V316" s="67">
        <f t="shared" si="91"/>
        <v>11000000</v>
      </c>
      <c r="W316" s="247">
        <v>50</v>
      </c>
      <c r="X316" s="247">
        <v>220000</v>
      </c>
      <c r="Y316" s="67">
        <f t="shared" si="92"/>
        <v>11000000</v>
      </c>
      <c r="Z316" s="247"/>
      <c r="AA316" s="244"/>
    </row>
    <row r="317" spans="1:29" ht="13.2" hidden="1" x14ac:dyDescent="0.25">
      <c r="A317" s="1" t="s">
        <v>264</v>
      </c>
      <c r="B317" s="65"/>
      <c r="C317" s="66" t="s">
        <v>744</v>
      </c>
      <c r="D317" s="65">
        <v>950</v>
      </c>
      <c r="E317" s="65" t="s">
        <v>261</v>
      </c>
      <c r="F317" s="67">
        <v>25000</v>
      </c>
      <c r="G317" s="154">
        <f t="shared" si="85"/>
        <v>23750000</v>
      </c>
      <c r="H317" s="188"/>
      <c r="I317" s="66" t="s">
        <v>744</v>
      </c>
      <c r="J317" s="65" cm="1">
        <f t="array" aca="1" ref="J317" ca="1">INDIRECT($J$5&amp;ROW())</f>
        <v>950</v>
      </c>
      <c r="K317" s="65" t="s">
        <v>261</v>
      </c>
      <c r="L317" s="67" cm="1">
        <f t="array" aca="1" ref="L317" ca="1">INDIRECT($L$5&amp;ROW())</f>
        <v>25000</v>
      </c>
      <c r="M317" s="67">
        <f t="shared" ca="1" si="86"/>
        <v>23750000</v>
      </c>
      <c r="N317" s="340">
        <f t="shared" ca="1" si="87"/>
        <v>0</v>
      </c>
      <c r="O317" s="154">
        <f t="shared" ca="1" si="88"/>
        <v>0</v>
      </c>
      <c r="P317" s="154">
        <f t="shared" ca="1" si="89"/>
        <v>0</v>
      </c>
      <c r="Q317" s="240" t="str">
        <f t="shared" ca="1" si="90"/>
        <v/>
      </c>
      <c r="R317" s="244"/>
      <c r="S317" s="244"/>
      <c r="T317" s="65">
        <v>950</v>
      </c>
      <c r="U317" s="67">
        <v>25000</v>
      </c>
      <c r="V317" s="67">
        <f t="shared" si="91"/>
        <v>23750000</v>
      </c>
      <c r="W317" s="247">
        <v>950</v>
      </c>
      <c r="X317" s="247">
        <v>25000</v>
      </c>
      <c r="Y317" s="67">
        <f t="shared" si="92"/>
        <v>23750000</v>
      </c>
      <c r="Z317" s="247"/>
      <c r="AA317" s="244"/>
    </row>
    <row r="318" spans="1:29" ht="13.2" x14ac:dyDescent="0.25">
      <c r="A318" s="1" t="s">
        <v>265</v>
      </c>
      <c r="B318" s="80" t="s">
        <v>266</v>
      </c>
      <c r="C318" s="81" t="s">
        <v>267</v>
      </c>
      <c r="D318" s="80"/>
      <c r="E318" s="80"/>
      <c r="F318" s="82"/>
      <c r="G318" s="159">
        <f>SUM(G319,G321)</f>
        <v>150000000</v>
      </c>
      <c r="H318" s="193" t="s">
        <v>266</v>
      </c>
      <c r="I318" s="81" t="s">
        <v>267</v>
      </c>
      <c r="J318" s="80"/>
      <c r="K318" s="80"/>
      <c r="L318" s="82"/>
      <c r="M318" s="82">
        <f ca="1">SUM(M319,M321)</f>
        <v>119000000</v>
      </c>
      <c r="N318" s="422">
        <f ca="1">SUM(N319,N321)</f>
        <v>31000000</v>
      </c>
      <c r="O318" s="159">
        <f ca="1">SUM(O319,O321)</f>
        <v>0</v>
      </c>
      <c r="P318" s="159">
        <f ca="1">SUM(P319,P321)</f>
        <v>31000000</v>
      </c>
      <c r="Q318" s="279" t="s">
        <v>1007</v>
      </c>
      <c r="R318" s="244" t="s">
        <v>505</v>
      </c>
      <c r="S318" s="244" t="s">
        <v>506</v>
      </c>
      <c r="T318" s="80"/>
      <c r="U318" s="82"/>
      <c r="V318" s="82"/>
      <c r="W318" s="247"/>
      <c r="X318" s="244"/>
      <c r="Y318" s="244"/>
      <c r="Z318" s="247"/>
      <c r="AA318" s="244"/>
      <c r="AC318" s="311"/>
    </row>
    <row r="319" spans="1:29" ht="13.2" x14ac:dyDescent="0.25">
      <c r="A319" s="1" t="s">
        <v>268</v>
      </c>
      <c r="B319" s="68" t="s">
        <v>745</v>
      </c>
      <c r="C319" s="69" t="s">
        <v>269</v>
      </c>
      <c r="D319" s="68"/>
      <c r="E319" s="68"/>
      <c r="F319" s="70"/>
      <c r="G319" s="155">
        <f>G320</f>
        <v>30000000</v>
      </c>
      <c r="H319" s="189" t="s">
        <v>745</v>
      </c>
      <c r="I319" s="69" t="s">
        <v>269</v>
      </c>
      <c r="J319" s="68"/>
      <c r="K319" s="68"/>
      <c r="L319" s="70"/>
      <c r="M319" s="70">
        <f ca="1">M320</f>
        <v>9000000</v>
      </c>
      <c r="N319" s="419">
        <f ca="1">N320</f>
        <v>21000000</v>
      </c>
      <c r="O319" s="155">
        <f ca="1">O320</f>
        <v>0</v>
      </c>
      <c r="P319" s="155">
        <f ca="1">P320</f>
        <v>21000000</v>
      </c>
      <c r="Q319" s="279" t="s">
        <v>1007</v>
      </c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B319" s="345" t="s">
        <v>236</v>
      </c>
      <c r="AC319" s="311" t="s">
        <v>506</v>
      </c>
    </row>
    <row r="320" spans="1:29" ht="13.2" x14ac:dyDescent="0.25">
      <c r="A320" s="1" t="s">
        <v>270</v>
      </c>
      <c r="B320" s="65"/>
      <c r="C320" s="66" t="s">
        <v>746</v>
      </c>
      <c r="D320" s="65">
        <v>12</v>
      </c>
      <c r="E320" s="65" t="s">
        <v>247</v>
      </c>
      <c r="F320" s="67">
        <v>2500000</v>
      </c>
      <c r="G320" s="154">
        <f>ROUNDDOWN(D320*F320,-3)</f>
        <v>30000000</v>
      </c>
      <c r="H320" s="188"/>
      <c r="I320" s="497" t="s">
        <v>746</v>
      </c>
      <c r="J320" s="498" cm="1">
        <f t="array" aca="1" ref="J320" ca="1">INDIRECT($J$5&amp;ROW())</f>
        <v>12</v>
      </c>
      <c r="K320" s="498" t="s">
        <v>247</v>
      </c>
      <c r="L320" s="500" cm="1">
        <f t="array" aca="1" ref="L320" ca="1">INDIRECT($L$5&amp;ROW())</f>
        <v>750000</v>
      </c>
      <c r="M320" s="500">
        <f ca="1">ROUNDDOWN(J320*L320,-3)</f>
        <v>9000000</v>
      </c>
      <c r="N320" s="502">
        <f ca="1">G320-M320</f>
        <v>21000000</v>
      </c>
      <c r="O320" s="154">
        <f ca="1">M320-Y320</f>
        <v>0</v>
      </c>
      <c r="P320" s="154">
        <f ca="1">IF(N320=0,O320-N320,IF(N320&lt;0,N320+O320,IF(N320&gt;0,N320-O320)))</f>
        <v>21000000</v>
      </c>
      <c r="Q320" s="253" t="str">
        <f ca="1">IF(AND(ISBLANK(H320),N320&lt;&gt;0),"Rev detil","")</f>
        <v>Rev detil</v>
      </c>
      <c r="R320" s="244"/>
      <c r="S320" s="244"/>
      <c r="T320" s="65">
        <v>12</v>
      </c>
      <c r="U320" s="67">
        <v>750000</v>
      </c>
      <c r="V320" s="67">
        <f>ROUNDDOWN(T320*U320,-3)</f>
        <v>9000000</v>
      </c>
      <c r="W320" s="247">
        <v>12</v>
      </c>
      <c r="X320" s="247">
        <v>750000</v>
      </c>
      <c r="Y320" s="67">
        <f>ROUNDDOWN(W320*X320,-3)</f>
        <v>9000000</v>
      </c>
      <c r="Z320" s="247"/>
      <c r="AA320" s="244"/>
    </row>
    <row r="321" spans="1:29" ht="13.2" x14ac:dyDescent="0.25">
      <c r="A321" s="1" t="s">
        <v>271</v>
      </c>
      <c r="B321" s="62" t="s">
        <v>532</v>
      </c>
      <c r="C321" s="63" t="s">
        <v>159</v>
      </c>
      <c r="D321" s="62"/>
      <c r="E321" s="62"/>
      <c r="F321" s="64"/>
      <c r="G321" s="153">
        <f>SUM(G322:G323)</f>
        <v>120000000</v>
      </c>
      <c r="H321" s="187" t="s">
        <v>532</v>
      </c>
      <c r="I321" s="63" t="s">
        <v>159</v>
      </c>
      <c r="J321" s="62"/>
      <c r="K321" s="62"/>
      <c r="L321" s="64"/>
      <c r="M321" s="64">
        <f ca="1">SUM(M322:M323)</f>
        <v>110000000</v>
      </c>
      <c r="N321" s="418">
        <f ca="1">SUM(N322:N323)</f>
        <v>10000000</v>
      </c>
      <c r="O321" s="153">
        <f ca="1">SUM(O322:O323)</f>
        <v>0</v>
      </c>
      <c r="P321" s="153">
        <f ca="1">SUM(P322:P323)</f>
        <v>10000000</v>
      </c>
      <c r="Q321" s="279" t="s">
        <v>1007</v>
      </c>
      <c r="R321" s="244"/>
      <c r="S321" s="244"/>
      <c r="T321" s="62"/>
      <c r="U321" s="64"/>
      <c r="V321" s="64"/>
      <c r="W321" s="247"/>
      <c r="X321" s="244"/>
      <c r="Y321" s="244"/>
      <c r="Z321" s="247"/>
      <c r="AA321" s="244"/>
      <c r="AB321" s="345" t="s">
        <v>236</v>
      </c>
      <c r="AC321" s="311" t="s">
        <v>506</v>
      </c>
    </row>
    <row r="322" spans="1:29" ht="13.2" x14ac:dyDescent="0.25">
      <c r="A322" s="1" t="s">
        <v>272</v>
      </c>
      <c r="B322" s="65"/>
      <c r="C322" s="66" t="s">
        <v>747</v>
      </c>
      <c r="D322" s="65">
        <v>12</v>
      </c>
      <c r="E322" s="65" t="s">
        <v>247</v>
      </c>
      <c r="F322" s="67">
        <v>5000000</v>
      </c>
      <c r="G322" s="154">
        <f>ROUNDDOWN(D322*F322,-3)</f>
        <v>60000000</v>
      </c>
      <c r="H322" s="188"/>
      <c r="I322" s="66" t="s">
        <v>747</v>
      </c>
      <c r="J322" s="65" cm="1">
        <f t="array" aca="1" ref="J322" ca="1">INDIRECT($J$5&amp;ROW())</f>
        <v>12</v>
      </c>
      <c r="K322" s="65" t="s">
        <v>247</v>
      </c>
      <c r="L322" s="67" cm="1">
        <f t="array" aca="1" ref="L322" ca="1">INDIRECT($L$5&amp;ROW())</f>
        <v>5000000</v>
      </c>
      <c r="M322" s="67">
        <f ca="1">ROUNDDOWN(J322*L322,-3)</f>
        <v>60000000</v>
      </c>
      <c r="N322" s="340">
        <f t="shared" ref="N322:N323" ca="1" si="93">G322-M322</f>
        <v>0</v>
      </c>
      <c r="O322" s="154">
        <f ca="1">M322-Y322</f>
        <v>0</v>
      </c>
      <c r="P322" s="154">
        <f t="shared" ref="P322:P323" ca="1" si="94">IF(N322=0,O322-N322,IF(N322&lt;0,N322+O322,IF(N322&gt;0,N322-O322)))</f>
        <v>0</v>
      </c>
      <c r="Q322" s="279" t="s">
        <v>1007</v>
      </c>
      <c r="R322" s="244"/>
      <c r="S322" s="244"/>
      <c r="T322" s="65">
        <v>12</v>
      </c>
      <c r="U322" s="67">
        <v>5000000</v>
      </c>
      <c r="V322" s="67">
        <f>ROUNDDOWN(T322*U322,-3)</f>
        <v>60000000</v>
      </c>
      <c r="W322" s="247">
        <v>12</v>
      </c>
      <c r="X322" s="247">
        <v>5000000</v>
      </c>
      <c r="Y322" s="67">
        <f>ROUNDDOWN(W322*X322,-3)</f>
        <v>60000000</v>
      </c>
      <c r="Z322" s="247"/>
      <c r="AA322" s="244"/>
    </row>
    <row r="323" spans="1:29" ht="13.2" x14ac:dyDescent="0.25">
      <c r="A323" s="1" t="s">
        <v>273</v>
      </c>
      <c r="B323" s="65"/>
      <c r="C323" s="66" t="s">
        <v>748</v>
      </c>
      <c r="D323" s="65">
        <v>1</v>
      </c>
      <c r="E323" s="65" t="s">
        <v>147</v>
      </c>
      <c r="F323" s="67">
        <v>60000000</v>
      </c>
      <c r="G323" s="154">
        <f>ROUNDDOWN(D323*F323,-3)</f>
        <v>60000000</v>
      </c>
      <c r="H323" s="188"/>
      <c r="I323" s="497" t="s">
        <v>748</v>
      </c>
      <c r="J323" s="498" cm="1">
        <f t="array" aca="1" ref="J323" ca="1">INDIRECT($J$5&amp;ROW())</f>
        <v>1</v>
      </c>
      <c r="K323" s="498" t="s">
        <v>147</v>
      </c>
      <c r="L323" s="500" cm="1">
        <f t="array" aca="1" ref="L323" ca="1">INDIRECT($L$5&amp;ROW())</f>
        <v>50000000</v>
      </c>
      <c r="M323" s="500">
        <f ca="1">ROUNDDOWN(J323*L323,-3)</f>
        <v>50000000</v>
      </c>
      <c r="N323" s="502">
        <f t="shared" ca="1" si="93"/>
        <v>10000000</v>
      </c>
      <c r="O323" s="154">
        <f ca="1">M323-Y323</f>
        <v>0</v>
      </c>
      <c r="P323" s="154">
        <f t="shared" ca="1" si="94"/>
        <v>10000000</v>
      </c>
      <c r="Q323" s="253" t="str">
        <f ca="1">IF(AND(ISBLANK(H323),N323&lt;&gt;0),"Rev detil","")</f>
        <v>Rev detil</v>
      </c>
      <c r="R323" s="244"/>
      <c r="S323" s="244"/>
      <c r="T323" s="65">
        <v>1</v>
      </c>
      <c r="U323" s="67">
        <v>50000000</v>
      </c>
      <c r="V323" s="67">
        <f>ROUNDDOWN(T323*U323,-3)</f>
        <v>50000000</v>
      </c>
      <c r="W323" s="247">
        <v>1</v>
      </c>
      <c r="X323" s="247">
        <v>50000000</v>
      </c>
      <c r="Y323" s="67">
        <f>ROUNDDOWN(W323*X323,-3)</f>
        <v>50000000</v>
      </c>
      <c r="Z323" s="247"/>
      <c r="AA323" s="244"/>
    </row>
    <row r="324" spans="1:29" ht="13.2" x14ac:dyDescent="0.25">
      <c r="A324" s="1" t="s">
        <v>274</v>
      </c>
      <c r="B324" s="80" t="s">
        <v>275</v>
      </c>
      <c r="C324" s="81" t="s">
        <v>276</v>
      </c>
      <c r="D324" s="80"/>
      <c r="E324" s="80"/>
      <c r="F324" s="82"/>
      <c r="G324" s="159">
        <f>SUM(G325,G335)</f>
        <v>498162000</v>
      </c>
      <c r="H324" s="193" t="s">
        <v>275</v>
      </c>
      <c r="I324" s="81" t="s">
        <v>276</v>
      </c>
      <c r="J324" s="80"/>
      <c r="K324" s="80"/>
      <c r="L324" s="82"/>
      <c r="M324" s="82">
        <f ca="1">SUM(M325,M335)</f>
        <v>410362000</v>
      </c>
      <c r="N324" s="422">
        <f ca="1">SUM(N325,N335)</f>
        <v>87800000</v>
      </c>
      <c r="O324" s="159">
        <f ca="1">SUM(O325,O335)</f>
        <v>0</v>
      </c>
      <c r="P324" s="159">
        <f ca="1">SUM(P325,P335)</f>
        <v>87800000</v>
      </c>
      <c r="Q324" s="279" t="s">
        <v>1007</v>
      </c>
      <c r="R324" s="244" t="s">
        <v>505</v>
      </c>
      <c r="S324" s="244" t="s">
        <v>506</v>
      </c>
      <c r="T324" s="80"/>
      <c r="U324" s="82"/>
      <c r="V324" s="82"/>
      <c r="W324" s="247"/>
      <c r="X324" s="244"/>
      <c r="Y324" s="244"/>
      <c r="Z324" s="247"/>
      <c r="AA324" s="244"/>
      <c r="AC324" s="311"/>
    </row>
    <row r="325" spans="1:29" ht="13.2" x14ac:dyDescent="0.25">
      <c r="A325" s="1" t="s">
        <v>277</v>
      </c>
      <c r="B325" s="68" t="s">
        <v>749</v>
      </c>
      <c r="C325" s="69" t="s">
        <v>278</v>
      </c>
      <c r="D325" s="68"/>
      <c r="E325" s="68"/>
      <c r="F325" s="70"/>
      <c r="G325" s="155">
        <f>SUM(G326:G334)</f>
        <v>462162000</v>
      </c>
      <c r="H325" s="189" t="s">
        <v>749</v>
      </c>
      <c r="I325" s="69" t="s">
        <v>278</v>
      </c>
      <c r="J325" s="68"/>
      <c r="K325" s="68"/>
      <c r="L325" s="70"/>
      <c r="M325" s="70">
        <f ca="1">SUM(M326:M334)</f>
        <v>374362000</v>
      </c>
      <c r="N325" s="419">
        <f ca="1">SUM(N326:N334)</f>
        <v>87800000</v>
      </c>
      <c r="O325" s="155">
        <f ca="1">SUM(O326:O334)</f>
        <v>0</v>
      </c>
      <c r="P325" s="155">
        <f ca="1">SUM(P326:P334)</f>
        <v>87800000</v>
      </c>
      <c r="Q325" s="279" t="s">
        <v>1007</v>
      </c>
      <c r="R325" s="244"/>
      <c r="S325" s="244"/>
      <c r="T325" s="68"/>
      <c r="U325" s="70"/>
      <c r="V325" s="70"/>
      <c r="W325" s="247"/>
      <c r="X325" s="244"/>
      <c r="Y325" s="244"/>
      <c r="Z325" s="247"/>
      <c r="AA325" s="244"/>
      <c r="AB325" s="345" t="s">
        <v>236</v>
      </c>
      <c r="AC325" s="311" t="s">
        <v>506</v>
      </c>
    </row>
    <row r="326" spans="1:29" ht="26.4" x14ac:dyDescent="0.25">
      <c r="A326" s="1" t="s">
        <v>279</v>
      </c>
      <c r="B326" s="65"/>
      <c r="C326" s="66" t="s">
        <v>750</v>
      </c>
      <c r="D326" s="65">
        <v>1</v>
      </c>
      <c r="E326" s="65" t="s">
        <v>111</v>
      </c>
      <c r="F326" s="67">
        <v>38730000</v>
      </c>
      <c r="G326" s="154">
        <f t="shared" ref="G326:G334" si="95">ROUNDDOWN(D326*F326,-3)</f>
        <v>38730000</v>
      </c>
      <c r="H326" s="188"/>
      <c r="I326" s="66" t="s">
        <v>750</v>
      </c>
      <c r="J326" s="65" cm="1">
        <f t="array" aca="1" ref="J326" ca="1">INDIRECT($J$5&amp;ROW())</f>
        <v>1</v>
      </c>
      <c r="K326" s="65" t="s">
        <v>111</v>
      </c>
      <c r="L326" s="67" cm="1">
        <f t="array" aca="1" ref="L326" ca="1">INDIRECT($L$5&amp;ROW())</f>
        <v>38730000</v>
      </c>
      <c r="M326" s="67">
        <f t="shared" ref="M326:M334" ca="1" si="96">ROUNDDOWN(J326*L326,-3)</f>
        <v>38730000</v>
      </c>
      <c r="N326" s="340">
        <f t="shared" ref="N326:N334" ca="1" si="97">G326-M326</f>
        <v>0</v>
      </c>
      <c r="O326" s="154">
        <f t="shared" ref="O326:O334" ca="1" si="98">M326-Y326</f>
        <v>0</v>
      </c>
      <c r="P326" s="154">
        <f t="shared" ref="P326:P334" ca="1" si="99">IF(N326=0,O326-N326,IF(N326&lt;0,N326+O326,IF(N326&gt;0,N326-O326)))</f>
        <v>0</v>
      </c>
      <c r="Q326" s="279" t="s">
        <v>1007</v>
      </c>
      <c r="R326" s="244"/>
      <c r="S326" s="244"/>
      <c r="T326" s="65">
        <v>1</v>
      </c>
      <c r="U326" s="67">
        <v>38730000</v>
      </c>
      <c r="V326" s="67">
        <f t="shared" ref="V326:V334" si="100">ROUNDDOWN(T326*U326,-3)</f>
        <v>38730000</v>
      </c>
      <c r="W326" s="247">
        <v>1</v>
      </c>
      <c r="X326" s="247">
        <v>38730000</v>
      </c>
      <c r="Y326" s="67">
        <f t="shared" ref="Y326:Y334" si="101">ROUNDDOWN(W326*X326,-3)</f>
        <v>38730000</v>
      </c>
      <c r="Z326" s="247"/>
      <c r="AA326" s="244"/>
    </row>
    <row r="327" spans="1:29" ht="13.2" x14ac:dyDescent="0.25">
      <c r="A327" s="1" t="s">
        <v>280</v>
      </c>
      <c r="B327" s="65"/>
      <c r="C327" s="66" t="s">
        <v>751</v>
      </c>
      <c r="D327" s="65">
        <v>8</v>
      </c>
      <c r="E327" s="65" t="s">
        <v>752</v>
      </c>
      <c r="F327" s="67">
        <v>32850000</v>
      </c>
      <c r="G327" s="154">
        <f t="shared" si="95"/>
        <v>262800000</v>
      </c>
      <c r="H327" s="188"/>
      <c r="I327" s="497" t="s">
        <v>751</v>
      </c>
      <c r="J327" s="498" cm="1">
        <f t="array" aca="1" ref="J327" ca="1">INDIRECT($J$5&amp;ROW())</f>
        <v>7</v>
      </c>
      <c r="K327" s="498" t="s">
        <v>111</v>
      </c>
      <c r="L327" s="500" cm="1">
        <f t="array" aca="1" ref="L327" ca="1">INDIRECT($L$5&amp;ROW())</f>
        <v>25000000</v>
      </c>
      <c r="M327" s="500">
        <f t="shared" ca="1" si="96"/>
        <v>175000000</v>
      </c>
      <c r="N327" s="502">
        <f t="shared" ca="1" si="97"/>
        <v>87800000</v>
      </c>
      <c r="O327" s="154">
        <f t="shared" ca="1" si="98"/>
        <v>0</v>
      </c>
      <c r="P327" s="154">
        <f t="shared" ca="1" si="99"/>
        <v>87800000</v>
      </c>
      <c r="Q327" s="253" t="str">
        <f ca="1">IF(AND(ISBLANK(H327),N327&lt;&gt;0),"Rev detil","")</f>
        <v>Rev detil</v>
      </c>
      <c r="R327" s="244"/>
      <c r="S327" s="244"/>
      <c r="T327" s="65">
        <v>7</v>
      </c>
      <c r="U327" s="67">
        <v>25000000</v>
      </c>
      <c r="V327" s="67">
        <f t="shared" si="100"/>
        <v>175000000</v>
      </c>
      <c r="W327" s="247">
        <v>7</v>
      </c>
      <c r="X327" s="247">
        <v>25000000</v>
      </c>
      <c r="Y327" s="67">
        <f t="shared" si="101"/>
        <v>175000000</v>
      </c>
      <c r="Z327" s="247"/>
      <c r="AA327" s="244"/>
    </row>
    <row r="328" spans="1:29" ht="13.2" x14ac:dyDescent="0.25">
      <c r="A328" s="1" t="s">
        <v>281</v>
      </c>
      <c r="B328" s="65"/>
      <c r="C328" s="66" t="s">
        <v>753</v>
      </c>
      <c r="D328" s="65">
        <v>5</v>
      </c>
      <c r="E328" s="65" t="s">
        <v>111</v>
      </c>
      <c r="F328" s="67">
        <v>3640000</v>
      </c>
      <c r="G328" s="154">
        <f t="shared" si="95"/>
        <v>18200000</v>
      </c>
      <c r="H328" s="188"/>
      <c r="I328" s="66" t="s">
        <v>753</v>
      </c>
      <c r="J328" s="65" cm="1">
        <f t="array" aca="1" ref="J328" ca="1">INDIRECT($J$5&amp;ROW())</f>
        <v>5</v>
      </c>
      <c r="K328" s="65" t="s">
        <v>111</v>
      </c>
      <c r="L328" s="67" cm="1">
        <f t="array" aca="1" ref="L328" ca="1">INDIRECT($L$5&amp;ROW())</f>
        <v>3640000</v>
      </c>
      <c r="M328" s="67">
        <f t="shared" ca="1" si="96"/>
        <v>18200000</v>
      </c>
      <c r="N328" s="340">
        <f t="shared" ca="1" si="97"/>
        <v>0</v>
      </c>
      <c r="O328" s="154">
        <f t="shared" ca="1" si="98"/>
        <v>0</v>
      </c>
      <c r="P328" s="154">
        <f t="shared" ca="1" si="99"/>
        <v>0</v>
      </c>
      <c r="Q328" s="279" t="s">
        <v>1007</v>
      </c>
      <c r="R328" s="244"/>
      <c r="S328" s="244"/>
      <c r="T328" s="65">
        <v>5</v>
      </c>
      <c r="U328" s="67">
        <v>3640000</v>
      </c>
      <c r="V328" s="67">
        <f t="shared" si="100"/>
        <v>18200000</v>
      </c>
      <c r="W328" s="247">
        <v>5</v>
      </c>
      <c r="X328" s="247">
        <v>3640000</v>
      </c>
      <c r="Y328" s="67">
        <f t="shared" si="101"/>
        <v>18200000</v>
      </c>
      <c r="Z328" s="247"/>
      <c r="AA328" s="244"/>
    </row>
    <row r="329" spans="1:29" ht="13.2" x14ac:dyDescent="0.25">
      <c r="A329" s="1" t="s">
        <v>282</v>
      </c>
      <c r="B329" s="65"/>
      <c r="C329" s="66" t="s">
        <v>754</v>
      </c>
      <c r="D329" s="65">
        <v>30</v>
      </c>
      <c r="E329" s="65" t="s">
        <v>111</v>
      </c>
      <c r="F329" s="67">
        <v>730000</v>
      </c>
      <c r="G329" s="154">
        <f t="shared" si="95"/>
        <v>21900000</v>
      </c>
      <c r="H329" s="188"/>
      <c r="I329" s="66" t="s">
        <v>754</v>
      </c>
      <c r="J329" s="65" cm="1">
        <f t="array" aca="1" ref="J329" ca="1">INDIRECT($J$5&amp;ROW())</f>
        <v>30</v>
      </c>
      <c r="K329" s="65" t="s">
        <v>111</v>
      </c>
      <c r="L329" s="67" cm="1">
        <f t="array" aca="1" ref="L329" ca="1">INDIRECT($L$5&amp;ROW())</f>
        <v>730000</v>
      </c>
      <c r="M329" s="67">
        <f t="shared" ca="1" si="96"/>
        <v>21900000</v>
      </c>
      <c r="N329" s="340">
        <f t="shared" ca="1" si="97"/>
        <v>0</v>
      </c>
      <c r="O329" s="154">
        <f t="shared" ca="1" si="98"/>
        <v>0</v>
      </c>
      <c r="P329" s="154">
        <f t="shared" ca="1" si="99"/>
        <v>0</v>
      </c>
      <c r="Q329" s="279" t="s">
        <v>1007</v>
      </c>
      <c r="R329" s="244"/>
      <c r="S329" s="244"/>
      <c r="T329" s="65">
        <v>30</v>
      </c>
      <c r="U329" s="67">
        <v>730000</v>
      </c>
      <c r="V329" s="67">
        <f t="shared" si="100"/>
        <v>21900000</v>
      </c>
      <c r="W329" s="247">
        <v>30</v>
      </c>
      <c r="X329" s="247">
        <v>730000</v>
      </c>
      <c r="Y329" s="67">
        <f t="shared" si="101"/>
        <v>21900000</v>
      </c>
      <c r="Z329" s="247"/>
      <c r="AA329" s="244"/>
    </row>
    <row r="330" spans="1:29" ht="13.2" x14ac:dyDescent="0.25">
      <c r="A330" s="1" t="s">
        <v>283</v>
      </c>
      <c r="B330" s="65"/>
      <c r="C330" s="66" t="s">
        <v>755</v>
      </c>
      <c r="D330" s="65">
        <v>35</v>
      </c>
      <c r="E330" s="65" t="s">
        <v>111</v>
      </c>
      <c r="F330" s="67">
        <v>730000</v>
      </c>
      <c r="G330" s="154">
        <f t="shared" si="95"/>
        <v>25550000</v>
      </c>
      <c r="H330" s="188"/>
      <c r="I330" s="66" t="s">
        <v>755</v>
      </c>
      <c r="J330" s="65" cm="1">
        <f t="array" aca="1" ref="J330" ca="1">INDIRECT($J$5&amp;ROW())</f>
        <v>35</v>
      </c>
      <c r="K330" s="65" t="s">
        <v>111</v>
      </c>
      <c r="L330" s="67" cm="1">
        <f t="array" aca="1" ref="L330" ca="1">INDIRECT($L$5&amp;ROW())</f>
        <v>730000</v>
      </c>
      <c r="M330" s="67">
        <f t="shared" ca="1" si="96"/>
        <v>25550000</v>
      </c>
      <c r="N330" s="340">
        <f t="shared" ca="1" si="97"/>
        <v>0</v>
      </c>
      <c r="O330" s="154">
        <f t="shared" ca="1" si="98"/>
        <v>0</v>
      </c>
      <c r="P330" s="154">
        <f t="shared" ca="1" si="99"/>
        <v>0</v>
      </c>
      <c r="Q330" s="279" t="s">
        <v>1007</v>
      </c>
      <c r="R330" s="244"/>
      <c r="S330" s="244"/>
      <c r="T330" s="65">
        <v>35</v>
      </c>
      <c r="U330" s="67">
        <v>730000</v>
      </c>
      <c r="V330" s="67">
        <f t="shared" si="100"/>
        <v>25550000</v>
      </c>
      <c r="W330" s="247">
        <v>35</v>
      </c>
      <c r="X330" s="247">
        <v>730000</v>
      </c>
      <c r="Y330" s="67">
        <f t="shared" si="101"/>
        <v>25550000</v>
      </c>
      <c r="Z330" s="247"/>
      <c r="AA330" s="244"/>
    </row>
    <row r="331" spans="1:29" ht="13.2" x14ac:dyDescent="0.25">
      <c r="A331" s="1" t="s">
        <v>284</v>
      </c>
      <c r="B331" s="65"/>
      <c r="C331" s="66" t="s">
        <v>756</v>
      </c>
      <c r="D331" s="65">
        <v>40</v>
      </c>
      <c r="E331" s="65" t="s">
        <v>111</v>
      </c>
      <c r="F331" s="67">
        <v>690000</v>
      </c>
      <c r="G331" s="154">
        <f t="shared" si="95"/>
        <v>27600000</v>
      </c>
      <c r="H331" s="188"/>
      <c r="I331" s="66" t="s">
        <v>756</v>
      </c>
      <c r="J331" s="65" cm="1">
        <f t="array" aca="1" ref="J331" ca="1">INDIRECT($J$5&amp;ROW())</f>
        <v>40</v>
      </c>
      <c r="K331" s="65" t="s">
        <v>111</v>
      </c>
      <c r="L331" s="67" cm="1">
        <f t="array" aca="1" ref="L331" ca="1">INDIRECT($L$5&amp;ROW())</f>
        <v>690000</v>
      </c>
      <c r="M331" s="67">
        <f t="shared" ca="1" si="96"/>
        <v>27600000</v>
      </c>
      <c r="N331" s="340">
        <f t="shared" ca="1" si="97"/>
        <v>0</v>
      </c>
      <c r="O331" s="154">
        <f t="shared" ca="1" si="98"/>
        <v>0</v>
      </c>
      <c r="P331" s="154">
        <f t="shared" ca="1" si="99"/>
        <v>0</v>
      </c>
      <c r="Q331" s="279" t="s">
        <v>1007</v>
      </c>
      <c r="R331" s="244"/>
      <c r="S331" s="244"/>
      <c r="T331" s="65">
        <v>40</v>
      </c>
      <c r="U331" s="67">
        <v>690000</v>
      </c>
      <c r="V331" s="67">
        <f t="shared" si="100"/>
        <v>27600000</v>
      </c>
      <c r="W331" s="247">
        <v>40</v>
      </c>
      <c r="X331" s="247">
        <v>690000</v>
      </c>
      <c r="Y331" s="67">
        <f t="shared" si="101"/>
        <v>27600000</v>
      </c>
      <c r="Z331" s="247"/>
      <c r="AA331" s="244"/>
    </row>
    <row r="332" spans="1:29" ht="13.2" x14ac:dyDescent="0.25">
      <c r="A332" s="1" t="s">
        <v>285</v>
      </c>
      <c r="B332" s="65"/>
      <c r="C332" s="66" t="s">
        <v>757</v>
      </c>
      <c r="D332" s="65">
        <v>3</v>
      </c>
      <c r="E332" s="65" t="s">
        <v>111</v>
      </c>
      <c r="F332" s="67">
        <v>3500000</v>
      </c>
      <c r="G332" s="154">
        <f t="shared" si="95"/>
        <v>10500000</v>
      </c>
      <c r="H332" s="188"/>
      <c r="I332" s="66" t="s">
        <v>757</v>
      </c>
      <c r="J332" s="65" cm="1">
        <f t="array" aca="1" ref="J332" ca="1">INDIRECT($J$5&amp;ROW())</f>
        <v>3</v>
      </c>
      <c r="K332" s="65" t="s">
        <v>111</v>
      </c>
      <c r="L332" s="67" cm="1">
        <f t="array" aca="1" ref="L332" ca="1">INDIRECT($L$5&amp;ROW())</f>
        <v>3500000</v>
      </c>
      <c r="M332" s="67">
        <f t="shared" ca="1" si="96"/>
        <v>10500000</v>
      </c>
      <c r="N332" s="340">
        <f t="shared" ca="1" si="97"/>
        <v>0</v>
      </c>
      <c r="O332" s="154">
        <f t="shared" ca="1" si="98"/>
        <v>0</v>
      </c>
      <c r="P332" s="154">
        <f t="shared" ca="1" si="99"/>
        <v>0</v>
      </c>
      <c r="Q332" s="279" t="s">
        <v>1007</v>
      </c>
      <c r="R332" s="244"/>
      <c r="S332" s="244"/>
      <c r="T332" s="65">
        <v>3</v>
      </c>
      <c r="U332" s="67">
        <v>3500000</v>
      </c>
      <c r="V332" s="67">
        <f t="shared" si="100"/>
        <v>10500000</v>
      </c>
      <c r="W332" s="247">
        <v>3</v>
      </c>
      <c r="X332" s="247">
        <v>3500000</v>
      </c>
      <c r="Y332" s="67">
        <f t="shared" si="101"/>
        <v>10500000</v>
      </c>
      <c r="Z332" s="247"/>
      <c r="AA332" s="244"/>
    </row>
    <row r="333" spans="1:29" ht="13.2" x14ac:dyDescent="0.25">
      <c r="A333" s="1" t="s">
        <v>286</v>
      </c>
      <c r="B333" s="65"/>
      <c r="C333" s="66" t="s">
        <v>758</v>
      </c>
      <c r="D333" s="65">
        <v>6</v>
      </c>
      <c r="E333" s="65" t="s">
        <v>111</v>
      </c>
      <c r="F333" s="67">
        <v>470000</v>
      </c>
      <c r="G333" s="154">
        <f t="shared" si="95"/>
        <v>2820000</v>
      </c>
      <c r="H333" s="188"/>
      <c r="I333" s="66" t="s">
        <v>758</v>
      </c>
      <c r="J333" s="65" cm="1">
        <f t="array" aca="1" ref="J333" ca="1">INDIRECT($J$5&amp;ROW())</f>
        <v>6</v>
      </c>
      <c r="K333" s="65" t="s">
        <v>111</v>
      </c>
      <c r="L333" s="67" cm="1">
        <f t="array" aca="1" ref="L333" ca="1">INDIRECT($L$5&amp;ROW())</f>
        <v>470000</v>
      </c>
      <c r="M333" s="67">
        <f t="shared" ca="1" si="96"/>
        <v>2820000</v>
      </c>
      <c r="N333" s="340">
        <f t="shared" ca="1" si="97"/>
        <v>0</v>
      </c>
      <c r="O333" s="154">
        <f t="shared" ca="1" si="98"/>
        <v>0</v>
      </c>
      <c r="P333" s="154">
        <f t="shared" ca="1" si="99"/>
        <v>0</v>
      </c>
      <c r="Q333" s="279" t="s">
        <v>1007</v>
      </c>
      <c r="R333" s="244"/>
      <c r="S333" s="244"/>
      <c r="T333" s="65">
        <v>6</v>
      </c>
      <c r="U333" s="67">
        <v>470000</v>
      </c>
      <c r="V333" s="67">
        <f t="shared" si="100"/>
        <v>2820000</v>
      </c>
      <c r="W333" s="247">
        <v>6</v>
      </c>
      <c r="X333" s="247">
        <v>470000</v>
      </c>
      <c r="Y333" s="67">
        <f t="shared" si="101"/>
        <v>2820000</v>
      </c>
      <c r="Z333" s="247"/>
      <c r="AA333" s="244"/>
    </row>
    <row r="334" spans="1:29" ht="13.2" x14ac:dyDescent="0.25">
      <c r="A334" s="1" t="s">
        <v>287</v>
      </c>
      <c r="B334" s="65"/>
      <c r="C334" s="66" t="s">
        <v>759</v>
      </c>
      <c r="D334" s="65">
        <v>1</v>
      </c>
      <c r="E334" s="65" t="s">
        <v>147</v>
      </c>
      <c r="F334" s="67">
        <v>54062000</v>
      </c>
      <c r="G334" s="154">
        <f t="shared" si="95"/>
        <v>54062000</v>
      </c>
      <c r="H334" s="188"/>
      <c r="I334" s="66" t="s">
        <v>759</v>
      </c>
      <c r="J334" s="65" cm="1">
        <f t="array" aca="1" ref="J334" ca="1">INDIRECT($J$5&amp;ROW())</f>
        <v>1</v>
      </c>
      <c r="K334" s="65" t="s">
        <v>147</v>
      </c>
      <c r="L334" s="67" cm="1">
        <f t="array" aca="1" ref="L334" ca="1">INDIRECT($L$5&amp;ROW())</f>
        <v>54062000</v>
      </c>
      <c r="M334" s="67">
        <f t="shared" ca="1" si="96"/>
        <v>54062000</v>
      </c>
      <c r="N334" s="340">
        <f t="shared" ca="1" si="97"/>
        <v>0</v>
      </c>
      <c r="O334" s="154">
        <f t="shared" ca="1" si="98"/>
        <v>0</v>
      </c>
      <c r="P334" s="154">
        <f t="shared" ca="1" si="99"/>
        <v>0</v>
      </c>
      <c r="Q334" s="279" t="s">
        <v>1007</v>
      </c>
      <c r="R334" s="244"/>
      <c r="S334" s="244"/>
      <c r="T334" s="65">
        <v>1</v>
      </c>
      <c r="U334" s="67">
        <v>54062000</v>
      </c>
      <c r="V334" s="67">
        <f t="shared" si="100"/>
        <v>54062000</v>
      </c>
      <c r="W334" s="247">
        <v>1</v>
      </c>
      <c r="X334" s="247">
        <v>54062000</v>
      </c>
      <c r="Y334" s="67">
        <f t="shared" si="101"/>
        <v>54062000</v>
      </c>
      <c r="Z334" s="247"/>
      <c r="AA334" s="244"/>
    </row>
    <row r="335" spans="1:29" ht="13.2" x14ac:dyDescent="0.25">
      <c r="A335" s="1" t="s">
        <v>288</v>
      </c>
      <c r="B335" s="68" t="s">
        <v>760</v>
      </c>
      <c r="C335" s="69" t="s">
        <v>289</v>
      </c>
      <c r="D335" s="68"/>
      <c r="E335" s="68"/>
      <c r="F335" s="70"/>
      <c r="G335" s="155">
        <f>G336</f>
        <v>36000000</v>
      </c>
      <c r="H335" s="189" t="s">
        <v>760</v>
      </c>
      <c r="I335" s="69" t="s">
        <v>289</v>
      </c>
      <c r="J335" s="68"/>
      <c r="K335" s="68"/>
      <c r="L335" s="70"/>
      <c r="M335" s="70">
        <f ca="1">M336</f>
        <v>36000000</v>
      </c>
      <c r="N335" s="419">
        <f ca="1">N336</f>
        <v>0</v>
      </c>
      <c r="O335" s="155">
        <f ca="1">O336</f>
        <v>0</v>
      </c>
      <c r="P335" s="155">
        <f ca="1">P336</f>
        <v>0</v>
      </c>
      <c r="Q335" s="279" t="s">
        <v>1007</v>
      </c>
      <c r="R335" s="244"/>
      <c r="S335" s="244"/>
      <c r="T335" s="68"/>
      <c r="U335" s="70"/>
      <c r="V335" s="70"/>
      <c r="W335" s="247"/>
      <c r="X335" s="244"/>
      <c r="Y335" s="244"/>
      <c r="Z335" s="247"/>
      <c r="AA335" s="244"/>
      <c r="AB335" s="345" t="s">
        <v>236</v>
      </c>
      <c r="AC335" s="311" t="s">
        <v>506</v>
      </c>
    </row>
    <row r="336" spans="1:29" ht="13.2" hidden="1" x14ac:dyDescent="0.25">
      <c r="A336" s="1" t="s">
        <v>290</v>
      </c>
      <c r="B336" s="65"/>
      <c r="C336" s="66" t="s">
        <v>761</v>
      </c>
      <c r="D336" s="65">
        <v>24</v>
      </c>
      <c r="E336" s="65" t="s">
        <v>291</v>
      </c>
      <c r="F336" s="67">
        <v>1500000</v>
      </c>
      <c r="G336" s="154">
        <f>ROUNDDOWN(D336*F336,-3)</f>
        <v>36000000</v>
      </c>
      <c r="H336" s="188"/>
      <c r="I336" s="66" t="s">
        <v>761</v>
      </c>
      <c r="J336" s="65" cm="1">
        <f t="array" aca="1" ref="J336" ca="1">INDIRECT($J$5&amp;ROW())</f>
        <v>24</v>
      </c>
      <c r="K336" s="65" t="s">
        <v>291</v>
      </c>
      <c r="L336" s="67" cm="1">
        <f t="array" aca="1" ref="L336" ca="1">INDIRECT($L$5&amp;ROW())</f>
        <v>1500000</v>
      </c>
      <c r="M336" s="67">
        <f ca="1">ROUNDDOWN(J336*L336,-3)</f>
        <v>36000000</v>
      </c>
      <c r="N336" s="340">
        <f ca="1">G336-M336</f>
        <v>0</v>
      </c>
      <c r="O336" s="154">
        <f ca="1">M336-Y336</f>
        <v>0</v>
      </c>
      <c r="P336" s="154">
        <f ca="1">IF(N336=0,O336-N336,IF(N336&lt;0,N336+O336,IF(N336&gt;0,N336-O336)))</f>
        <v>0</v>
      </c>
      <c r="Q336" s="240" t="str">
        <f ca="1">IF(AND(ISBLANK(H336),N336&lt;&gt;0),"Rev","")</f>
        <v/>
      </c>
      <c r="R336" s="244"/>
      <c r="S336" s="244"/>
      <c r="T336" s="65">
        <v>24</v>
      </c>
      <c r="U336" s="67">
        <v>1500000</v>
      </c>
      <c r="V336" s="67">
        <f>ROUNDDOWN(T336*U336,-3)</f>
        <v>36000000</v>
      </c>
      <c r="W336" s="247">
        <v>24</v>
      </c>
      <c r="X336" s="247">
        <v>1500000</v>
      </c>
      <c r="Y336" s="67">
        <f>ROUNDDOWN(W336*X336,-3)</f>
        <v>36000000</v>
      </c>
      <c r="Z336" s="247"/>
      <c r="AA336" s="244"/>
    </row>
    <row r="337" spans="1:29" ht="26.4" x14ac:dyDescent="0.25">
      <c r="A337" s="1" t="s">
        <v>292</v>
      </c>
      <c r="B337" s="59" t="s">
        <v>293</v>
      </c>
      <c r="C337" s="60" t="s">
        <v>294</v>
      </c>
      <c r="D337" s="59"/>
      <c r="E337" s="59"/>
      <c r="F337" s="61"/>
      <c r="G337" s="152">
        <f>SUM(G338,G340)</f>
        <v>137396000</v>
      </c>
      <c r="H337" s="186" t="s">
        <v>293</v>
      </c>
      <c r="I337" s="60" t="s">
        <v>294</v>
      </c>
      <c r="J337" s="59"/>
      <c r="K337" s="59"/>
      <c r="L337" s="61"/>
      <c r="M337" s="61">
        <f ca="1">SUM(M338,M340)</f>
        <v>137396000</v>
      </c>
      <c r="N337" s="408">
        <f ca="1">SUM(N338,N340)</f>
        <v>0</v>
      </c>
      <c r="O337" s="152">
        <f ca="1">SUM(O338,O340)</f>
        <v>0</v>
      </c>
      <c r="P337" s="152">
        <f ca="1">SUM(P338,P340)</f>
        <v>0</v>
      </c>
      <c r="Q337" s="279" t="s">
        <v>1007</v>
      </c>
      <c r="R337" s="244" t="s">
        <v>505</v>
      </c>
      <c r="S337" s="244" t="s">
        <v>506</v>
      </c>
      <c r="T337" s="59"/>
      <c r="U337" s="61"/>
      <c r="V337" s="61"/>
      <c r="W337" s="247"/>
      <c r="X337" s="244"/>
      <c r="Y337" s="244"/>
      <c r="Z337" s="247"/>
      <c r="AA337" s="244"/>
      <c r="AC337" s="311"/>
    </row>
    <row r="338" spans="1:29" ht="13.2" hidden="1" x14ac:dyDescent="0.25">
      <c r="A338" s="1" t="s">
        <v>295</v>
      </c>
      <c r="B338" s="62" t="s">
        <v>717</v>
      </c>
      <c r="C338" s="63" t="s">
        <v>241</v>
      </c>
      <c r="D338" s="62"/>
      <c r="E338" s="62"/>
      <c r="F338" s="64"/>
      <c r="G338" s="153">
        <f>G339</f>
        <v>79060000</v>
      </c>
      <c r="H338" s="187" t="s">
        <v>717</v>
      </c>
      <c r="I338" s="63" t="s">
        <v>241</v>
      </c>
      <c r="J338" s="62"/>
      <c r="K338" s="62"/>
      <c r="L338" s="64"/>
      <c r="M338" s="64">
        <f ca="1">M339</f>
        <v>79060000</v>
      </c>
      <c r="N338" s="418">
        <f ca="1">N339</f>
        <v>0</v>
      </c>
      <c r="O338" s="153">
        <f ca="1">O339</f>
        <v>0</v>
      </c>
      <c r="P338" s="153">
        <f ca="1">P339</f>
        <v>0</v>
      </c>
      <c r="Q338" s="280"/>
      <c r="R338" s="244"/>
      <c r="S338" s="244"/>
      <c r="T338" s="62"/>
      <c r="U338" s="64"/>
      <c r="V338" s="64"/>
      <c r="W338" s="247"/>
      <c r="X338" s="244"/>
      <c r="Y338" s="244"/>
      <c r="Z338" s="247"/>
      <c r="AA338" s="244"/>
      <c r="AB338" s="345" t="s">
        <v>236</v>
      </c>
      <c r="AC338" s="311" t="s">
        <v>506</v>
      </c>
    </row>
    <row r="339" spans="1:29" ht="13.2" hidden="1" x14ac:dyDescent="0.25">
      <c r="A339" s="1" t="s">
        <v>296</v>
      </c>
      <c r="B339" s="65"/>
      <c r="C339" s="66" t="s">
        <v>762</v>
      </c>
      <c r="D339" s="65">
        <v>118</v>
      </c>
      <c r="E339" s="65" t="s">
        <v>297</v>
      </c>
      <c r="F339" s="67">
        <v>670000</v>
      </c>
      <c r="G339" s="154">
        <f>ROUNDDOWN(D339*F339,-3)</f>
        <v>79060000</v>
      </c>
      <c r="H339" s="188"/>
      <c r="I339" s="66" t="s">
        <v>762</v>
      </c>
      <c r="J339" s="65" cm="1">
        <f t="array" aca="1" ref="J339" ca="1">INDIRECT($J$5&amp;ROW())</f>
        <v>118</v>
      </c>
      <c r="K339" s="65" t="s">
        <v>297</v>
      </c>
      <c r="L339" s="67" cm="1">
        <f t="array" aca="1" ref="L339" ca="1">INDIRECT($L$5&amp;ROW())</f>
        <v>670000</v>
      </c>
      <c r="M339" s="67">
        <f ca="1">ROUNDDOWN(J339*L339,-3)</f>
        <v>79060000</v>
      </c>
      <c r="N339" s="340">
        <f ca="1">G339-M339</f>
        <v>0</v>
      </c>
      <c r="O339" s="154">
        <f ca="1">M339-Y339</f>
        <v>0</v>
      </c>
      <c r="P339" s="154">
        <f ca="1">IF(N339=0,O339-N339,IF(N339&lt;0,N339+O339,IF(N339&gt;0,N339-O339)))</f>
        <v>0</v>
      </c>
      <c r="Q339" s="240" t="str">
        <f ca="1">IF(AND(ISBLANK(H339),N339&lt;&gt;0),"Rev","")</f>
        <v/>
      </c>
      <c r="R339" s="244"/>
      <c r="S339" s="244"/>
      <c r="T339" s="65">
        <v>118</v>
      </c>
      <c r="U339" s="67">
        <v>670000</v>
      </c>
      <c r="V339" s="67">
        <f>ROUNDDOWN(T339*U339,-3)</f>
        <v>79060000</v>
      </c>
      <c r="W339" s="247">
        <v>118</v>
      </c>
      <c r="X339" s="247">
        <v>670000</v>
      </c>
      <c r="Y339" s="67">
        <f>ROUNDDOWN(W339*X339,-3)</f>
        <v>79060000</v>
      </c>
      <c r="Z339" s="247"/>
      <c r="AA339" s="244"/>
    </row>
    <row r="340" spans="1:29" ht="13.2" hidden="1" x14ac:dyDescent="0.25">
      <c r="A340" s="1" t="s">
        <v>298</v>
      </c>
      <c r="B340" s="68" t="s">
        <v>763</v>
      </c>
      <c r="C340" s="69" t="s">
        <v>299</v>
      </c>
      <c r="D340" s="68"/>
      <c r="E340" s="68"/>
      <c r="F340" s="70"/>
      <c r="G340" s="155">
        <f>SUM(G341:G350)</f>
        <v>58336000</v>
      </c>
      <c r="H340" s="189" t="s">
        <v>763</v>
      </c>
      <c r="I340" s="69" t="s">
        <v>299</v>
      </c>
      <c r="J340" s="68"/>
      <c r="K340" s="68"/>
      <c r="L340" s="70"/>
      <c r="M340" s="70">
        <f ca="1">SUM(M341:M350)</f>
        <v>58336000</v>
      </c>
      <c r="N340" s="419">
        <f ca="1">SUM(N341:N350)</f>
        <v>0</v>
      </c>
      <c r="O340" s="155">
        <f ca="1">SUM(O341:O350)</f>
        <v>0</v>
      </c>
      <c r="P340" s="155">
        <f ca="1">SUM(P341:P350)</f>
        <v>0</v>
      </c>
      <c r="Q340" s="281"/>
      <c r="R340" s="244"/>
      <c r="S340" s="244"/>
      <c r="T340" s="68"/>
      <c r="U340" s="70"/>
      <c r="V340" s="70"/>
      <c r="W340" s="247"/>
      <c r="X340" s="244"/>
      <c r="Y340" s="244"/>
      <c r="Z340" s="247"/>
      <c r="AA340" s="244"/>
      <c r="AB340" s="345" t="s">
        <v>236</v>
      </c>
      <c r="AC340" s="311" t="s">
        <v>506</v>
      </c>
    </row>
    <row r="341" spans="1:29" ht="13.2" hidden="1" x14ac:dyDescent="0.25">
      <c r="A341" s="1" t="s">
        <v>300</v>
      </c>
      <c r="B341" s="65"/>
      <c r="C341" s="66" t="s">
        <v>764</v>
      </c>
      <c r="D341" s="65">
        <v>12</v>
      </c>
      <c r="E341" s="65" t="s">
        <v>184</v>
      </c>
      <c r="F341" s="67">
        <v>2920000</v>
      </c>
      <c r="G341" s="154">
        <f t="shared" ref="G341:G350" si="102">ROUNDDOWN(D341*F341,-3)</f>
        <v>35040000</v>
      </c>
      <c r="H341" s="188"/>
      <c r="I341" s="66" t="s">
        <v>764</v>
      </c>
      <c r="J341" s="65" cm="1">
        <f t="array" aca="1" ref="J341" ca="1">INDIRECT($J$5&amp;ROW())</f>
        <v>12</v>
      </c>
      <c r="K341" s="65" t="s">
        <v>184</v>
      </c>
      <c r="L341" s="67" cm="1">
        <f t="array" aca="1" ref="L341" ca="1">INDIRECT($L$5&amp;ROW())</f>
        <v>2920000</v>
      </c>
      <c r="M341" s="67">
        <f t="shared" ref="M341:M350" ca="1" si="103">ROUNDDOWN(J341*L341,-3)</f>
        <v>35040000</v>
      </c>
      <c r="N341" s="340">
        <f t="shared" ref="N341:N350" ca="1" si="104">G341-M341</f>
        <v>0</v>
      </c>
      <c r="O341" s="154">
        <f t="shared" ref="O341:O350" ca="1" si="105">M341-Y341</f>
        <v>0</v>
      </c>
      <c r="P341" s="154">
        <f t="shared" ref="P341:P350" ca="1" si="106">IF(N341=0,O341-N341,IF(N341&lt;0,N341+O341,IF(N341&gt;0,N341-O341)))</f>
        <v>0</v>
      </c>
      <c r="Q341" s="240" t="str">
        <f t="shared" ref="Q341:Q350" ca="1" si="107">IF(AND(ISBLANK(H341),N341&lt;&gt;0),"Rev","")</f>
        <v/>
      </c>
      <c r="R341" s="244"/>
      <c r="S341" s="244"/>
      <c r="T341" s="65">
        <v>12</v>
      </c>
      <c r="U341" s="67">
        <v>2920000</v>
      </c>
      <c r="V341" s="67">
        <f t="shared" ref="V341:V350" si="108">ROUNDDOWN(T341*U341,-3)</f>
        <v>35040000</v>
      </c>
      <c r="W341" s="247">
        <v>12</v>
      </c>
      <c r="X341" s="247">
        <v>2920000</v>
      </c>
      <c r="Y341" s="67">
        <f t="shared" ref="Y341:Y350" si="109">ROUNDDOWN(W341*X341,-3)</f>
        <v>35040000</v>
      </c>
      <c r="Z341" s="247"/>
      <c r="AA341" s="244"/>
    </row>
    <row r="342" spans="1:29" ht="13.2" hidden="1" x14ac:dyDescent="0.25">
      <c r="A342" s="1" t="s">
        <v>301</v>
      </c>
      <c r="B342" s="65"/>
      <c r="C342" s="66" t="s">
        <v>765</v>
      </c>
      <c r="D342" s="65">
        <v>12</v>
      </c>
      <c r="E342" s="65" t="s">
        <v>184</v>
      </c>
      <c r="F342" s="67">
        <v>324000</v>
      </c>
      <c r="G342" s="154">
        <f t="shared" si="102"/>
        <v>3888000</v>
      </c>
      <c r="H342" s="188"/>
      <c r="I342" s="66" t="s">
        <v>765</v>
      </c>
      <c r="J342" s="65" cm="1">
        <f t="array" aca="1" ref="J342" ca="1">INDIRECT($J$5&amp;ROW())</f>
        <v>12</v>
      </c>
      <c r="K342" s="65" t="s">
        <v>184</v>
      </c>
      <c r="L342" s="67" cm="1">
        <f t="array" aca="1" ref="L342" ca="1">INDIRECT($L$5&amp;ROW())</f>
        <v>324000</v>
      </c>
      <c r="M342" s="67">
        <f t="shared" ca="1" si="103"/>
        <v>3888000</v>
      </c>
      <c r="N342" s="340">
        <f t="shared" ca="1" si="104"/>
        <v>0</v>
      </c>
      <c r="O342" s="154">
        <f t="shared" ca="1" si="105"/>
        <v>0</v>
      </c>
      <c r="P342" s="154">
        <f t="shared" ca="1" si="106"/>
        <v>0</v>
      </c>
      <c r="Q342" s="240" t="str">
        <f t="shared" ca="1" si="107"/>
        <v/>
      </c>
      <c r="R342" s="244"/>
      <c r="S342" s="244"/>
      <c r="T342" s="65">
        <v>12</v>
      </c>
      <c r="U342" s="67">
        <v>324000</v>
      </c>
      <c r="V342" s="67">
        <f t="shared" si="108"/>
        <v>3888000</v>
      </c>
      <c r="W342" s="247">
        <v>12</v>
      </c>
      <c r="X342" s="247">
        <v>324000</v>
      </c>
      <c r="Y342" s="67">
        <f t="shared" si="109"/>
        <v>3888000</v>
      </c>
      <c r="Z342" s="247"/>
      <c r="AA342" s="244"/>
    </row>
    <row r="343" spans="1:29" ht="13.2" hidden="1" x14ac:dyDescent="0.25">
      <c r="A343" s="1" t="s">
        <v>302</v>
      </c>
      <c r="B343" s="65"/>
      <c r="C343" s="66" t="s">
        <v>766</v>
      </c>
      <c r="D343" s="65">
        <v>12</v>
      </c>
      <c r="E343" s="65" t="s">
        <v>184</v>
      </c>
      <c r="F343" s="67">
        <v>324000</v>
      </c>
      <c r="G343" s="154">
        <f t="shared" si="102"/>
        <v>3888000</v>
      </c>
      <c r="H343" s="188"/>
      <c r="I343" s="66" t="s">
        <v>766</v>
      </c>
      <c r="J343" s="65" cm="1">
        <f t="array" aca="1" ref="J343" ca="1">INDIRECT($J$5&amp;ROW())</f>
        <v>12</v>
      </c>
      <c r="K343" s="65" t="s">
        <v>184</v>
      </c>
      <c r="L343" s="67" cm="1">
        <f t="array" aca="1" ref="L343" ca="1">INDIRECT($L$5&amp;ROW())</f>
        <v>324000</v>
      </c>
      <c r="M343" s="67">
        <f t="shared" ca="1" si="103"/>
        <v>3888000</v>
      </c>
      <c r="N343" s="340">
        <f t="shared" ca="1" si="104"/>
        <v>0</v>
      </c>
      <c r="O343" s="154">
        <f t="shared" ca="1" si="105"/>
        <v>0</v>
      </c>
      <c r="P343" s="154">
        <f t="shared" ca="1" si="106"/>
        <v>0</v>
      </c>
      <c r="Q343" s="240" t="str">
        <f t="shared" ca="1" si="107"/>
        <v/>
      </c>
      <c r="R343" s="244"/>
      <c r="S343" s="244"/>
      <c r="T343" s="65">
        <v>12</v>
      </c>
      <c r="U343" s="67">
        <v>324000</v>
      </c>
      <c r="V343" s="67">
        <f t="shared" si="108"/>
        <v>3888000</v>
      </c>
      <c r="W343" s="247">
        <v>12</v>
      </c>
      <c r="X343" s="247">
        <v>324000</v>
      </c>
      <c r="Y343" s="67">
        <f t="shared" si="109"/>
        <v>3888000</v>
      </c>
      <c r="Z343" s="247"/>
      <c r="AA343" s="244"/>
    </row>
    <row r="344" spans="1:29" ht="13.2" hidden="1" x14ac:dyDescent="0.25">
      <c r="A344" s="1" t="s">
        <v>303</v>
      </c>
      <c r="B344" s="65"/>
      <c r="C344" s="66" t="s">
        <v>767</v>
      </c>
      <c r="D344" s="65">
        <v>12</v>
      </c>
      <c r="E344" s="65" t="s">
        <v>184</v>
      </c>
      <c r="F344" s="67">
        <v>680000</v>
      </c>
      <c r="G344" s="154">
        <f t="shared" si="102"/>
        <v>8160000</v>
      </c>
      <c r="H344" s="188"/>
      <c r="I344" s="66" t="s">
        <v>767</v>
      </c>
      <c r="J344" s="65" cm="1">
        <f t="array" aca="1" ref="J344" ca="1">INDIRECT($J$5&amp;ROW())</f>
        <v>12</v>
      </c>
      <c r="K344" s="65" t="s">
        <v>184</v>
      </c>
      <c r="L344" s="67" cm="1">
        <f t="array" aca="1" ref="L344" ca="1">INDIRECT($L$5&amp;ROW())</f>
        <v>680000</v>
      </c>
      <c r="M344" s="67">
        <f t="shared" ca="1" si="103"/>
        <v>8160000</v>
      </c>
      <c r="N344" s="340">
        <f t="shared" ca="1" si="104"/>
        <v>0</v>
      </c>
      <c r="O344" s="154">
        <f t="shared" ca="1" si="105"/>
        <v>0</v>
      </c>
      <c r="P344" s="154">
        <f t="shared" ca="1" si="106"/>
        <v>0</v>
      </c>
      <c r="Q344" s="240" t="str">
        <f t="shared" ca="1" si="107"/>
        <v/>
      </c>
      <c r="R344" s="244"/>
      <c r="S344" s="244"/>
      <c r="T344" s="65">
        <v>12</v>
      </c>
      <c r="U344" s="67">
        <v>680000</v>
      </c>
      <c r="V344" s="67">
        <f t="shared" si="108"/>
        <v>8160000</v>
      </c>
      <c r="W344" s="247">
        <v>12</v>
      </c>
      <c r="X344" s="247">
        <v>680000</v>
      </c>
      <c r="Y344" s="67">
        <f t="shared" si="109"/>
        <v>8160000</v>
      </c>
      <c r="Z344" s="247"/>
      <c r="AA344" s="244"/>
    </row>
    <row r="345" spans="1:29" ht="13.2" hidden="1" x14ac:dyDescent="0.25">
      <c r="A345" s="1" t="s">
        <v>304</v>
      </c>
      <c r="B345" s="65"/>
      <c r="C345" s="66" t="s">
        <v>768</v>
      </c>
      <c r="D345" s="65">
        <v>12</v>
      </c>
      <c r="E345" s="65" t="s">
        <v>184</v>
      </c>
      <c r="F345" s="67">
        <v>200000</v>
      </c>
      <c r="G345" s="154">
        <f t="shared" si="102"/>
        <v>2400000</v>
      </c>
      <c r="H345" s="188"/>
      <c r="I345" s="66" t="s">
        <v>768</v>
      </c>
      <c r="J345" s="65" cm="1">
        <f t="array" aca="1" ref="J345" ca="1">INDIRECT($J$5&amp;ROW())</f>
        <v>12</v>
      </c>
      <c r="K345" s="65" t="s">
        <v>184</v>
      </c>
      <c r="L345" s="67" cm="1">
        <f t="array" aca="1" ref="L345" ca="1">INDIRECT($L$5&amp;ROW())</f>
        <v>200000</v>
      </c>
      <c r="M345" s="67">
        <f t="shared" ca="1" si="103"/>
        <v>2400000</v>
      </c>
      <c r="N345" s="340">
        <f t="shared" ca="1" si="104"/>
        <v>0</v>
      </c>
      <c r="O345" s="154">
        <f t="shared" ca="1" si="105"/>
        <v>0</v>
      </c>
      <c r="P345" s="154">
        <f t="shared" ca="1" si="106"/>
        <v>0</v>
      </c>
      <c r="Q345" s="240" t="str">
        <f t="shared" ca="1" si="107"/>
        <v/>
      </c>
      <c r="R345" s="244"/>
      <c r="S345" s="244"/>
      <c r="T345" s="65">
        <v>12</v>
      </c>
      <c r="U345" s="67">
        <v>200000</v>
      </c>
      <c r="V345" s="67">
        <f t="shared" si="108"/>
        <v>2400000</v>
      </c>
      <c r="W345" s="247">
        <v>12</v>
      </c>
      <c r="X345" s="247">
        <v>200000</v>
      </c>
      <c r="Y345" s="67">
        <f t="shared" si="109"/>
        <v>2400000</v>
      </c>
      <c r="Z345" s="247"/>
      <c r="AA345" s="244"/>
    </row>
    <row r="346" spans="1:29" ht="13.2" hidden="1" x14ac:dyDescent="0.25">
      <c r="A346" s="1" t="s">
        <v>305</v>
      </c>
      <c r="B346" s="65"/>
      <c r="C346" s="66" t="s">
        <v>769</v>
      </c>
      <c r="D346" s="65">
        <v>12</v>
      </c>
      <c r="E346" s="65" t="s">
        <v>184</v>
      </c>
      <c r="F346" s="67">
        <v>80000</v>
      </c>
      <c r="G346" s="154">
        <f t="shared" si="102"/>
        <v>960000</v>
      </c>
      <c r="H346" s="188"/>
      <c r="I346" s="66" t="s">
        <v>769</v>
      </c>
      <c r="J346" s="65" cm="1">
        <f t="array" aca="1" ref="J346" ca="1">INDIRECT($J$5&amp;ROW())</f>
        <v>12</v>
      </c>
      <c r="K346" s="65" t="s">
        <v>184</v>
      </c>
      <c r="L346" s="67" cm="1">
        <f t="array" aca="1" ref="L346" ca="1">INDIRECT($L$5&amp;ROW())</f>
        <v>80000</v>
      </c>
      <c r="M346" s="67">
        <f t="shared" ca="1" si="103"/>
        <v>960000</v>
      </c>
      <c r="N346" s="340">
        <f t="shared" ca="1" si="104"/>
        <v>0</v>
      </c>
      <c r="O346" s="154">
        <f t="shared" ca="1" si="105"/>
        <v>0</v>
      </c>
      <c r="P346" s="154">
        <f t="shared" ca="1" si="106"/>
        <v>0</v>
      </c>
      <c r="Q346" s="240" t="str">
        <f t="shared" ca="1" si="107"/>
        <v/>
      </c>
      <c r="R346" s="244"/>
      <c r="S346" s="244"/>
      <c r="T346" s="65">
        <v>12</v>
      </c>
      <c r="U346" s="67">
        <v>80000</v>
      </c>
      <c r="V346" s="67">
        <f t="shared" si="108"/>
        <v>960000</v>
      </c>
      <c r="W346" s="247">
        <v>12</v>
      </c>
      <c r="X346" s="247">
        <v>80000</v>
      </c>
      <c r="Y346" s="67">
        <f t="shared" si="109"/>
        <v>960000</v>
      </c>
      <c r="Z346" s="247"/>
      <c r="AA346" s="244"/>
    </row>
    <row r="347" spans="1:29" ht="13.2" hidden="1" x14ac:dyDescent="0.25">
      <c r="A347" s="1" t="s">
        <v>306</v>
      </c>
      <c r="B347" s="65"/>
      <c r="C347" s="66" t="s">
        <v>770</v>
      </c>
      <c r="D347" s="65">
        <v>12</v>
      </c>
      <c r="E347" s="65" t="s">
        <v>184</v>
      </c>
      <c r="F347" s="67">
        <v>200000</v>
      </c>
      <c r="G347" s="154">
        <f t="shared" si="102"/>
        <v>2400000</v>
      </c>
      <c r="H347" s="188"/>
      <c r="I347" s="66" t="s">
        <v>770</v>
      </c>
      <c r="J347" s="65" cm="1">
        <f t="array" aca="1" ref="J347" ca="1">INDIRECT($J$5&amp;ROW())</f>
        <v>12</v>
      </c>
      <c r="K347" s="65" t="s">
        <v>184</v>
      </c>
      <c r="L347" s="67" cm="1">
        <f t="array" aca="1" ref="L347" ca="1">INDIRECT($L$5&amp;ROW())</f>
        <v>200000</v>
      </c>
      <c r="M347" s="67">
        <f t="shared" ca="1" si="103"/>
        <v>2400000</v>
      </c>
      <c r="N347" s="340">
        <f t="shared" ca="1" si="104"/>
        <v>0</v>
      </c>
      <c r="O347" s="154">
        <f t="shared" ca="1" si="105"/>
        <v>0</v>
      </c>
      <c r="P347" s="154">
        <f t="shared" ca="1" si="106"/>
        <v>0</v>
      </c>
      <c r="Q347" s="240" t="str">
        <f t="shared" ca="1" si="107"/>
        <v/>
      </c>
      <c r="R347" s="244"/>
      <c r="S347" s="244"/>
      <c r="T347" s="65">
        <v>12</v>
      </c>
      <c r="U347" s="67">
        <v>200000</v>
      </c>
      <c r="V347" s="67">
        <f t="shared" si="108"/>
        <v>2400000</v>
      </c>
      <c r="W347" s="247">
        <v>12</v>
      </c>
      <c r="X347" s="247">
        <v>200000</v>
      </c>
      <c r="Y347" s="67">
        <f t="shared" si="109"/>
        <v>2400000</v>
      </c>
      <c r="Z347" s="247"/>
      <c r="AA347" s="244"/>
    </row>
    <row r="348" spans="1:29" ht="13.2" hidden="1" x14ac:dyDescent="0.25">
      <c r="A348" s="1" t="s">
        <v>307</v>
      </c>
      <c r="B348" s="65"/>
      <c r="C348" s="66" t="s">
        <v>771</v>
      </c>
      <c r="D348" s="65">
        <v>1</v>
      </c>
      <c r="E348" s="65" t="s">
        <v>26</v>
      </c>
      <c r="F348" s="67">
        <v>400000</v>
      </c>
      <c r="G348" s="154">
        <f t="shared" si="102"/>
        <v>400000</v>
      </c>
      <c r="H348" s="188"/>
      <c r="I348" s="66" t="s">
        <v>771</v>
      </c>
      <c r="J348" s="65" cm="1">
        <f t="array" aca="1" ref="J348" ca="1">INDIRECT($J$5&amp;ROW())</f>
        <v>1</v>
      </c>
      <c r="K348" s="65" t="s">
        <v>26</v>
      </c>
      <c r="L348" s="67" cm="1">
        <f t="array" aca="1" ref="L348" ca="1">INDIRECT($L$5&amp;ROW())</f>
        <v>400000</v>
      </c>
      <c r="M348" s="67">
        <f t="shared" ca="1" si="103"/>
        <v>400000</v>
      </c>
      <c r="N348" s="340">
        <f t="shared" ca="1" si="104"/>
        <v>0</v>
      </c>
      <c r="O348" s="154">
        <f t="shared" ca="1" si="105"/>
        <v>0</v>
      </c>
      <c r="P348" s="154">
        <f t="shared" ca="1" si="106"/>
        <v>0</v>
      </c>
      <c r="Q348" s="240" t="str">
        <f t="shared" ca="1" si="107"/>
        <v/>
      </c>
      <c r="R348" s="244"/>
      <c r="S348" s="244"/>
      <c r="T348" s="65">
        <v>1</v>
      </c>
      <c r="U348" s="67">
        <v>400000</v>
      </c>
      <c r="V348" s="67">
        <f t="shared" si="108"/>
        <v>400000</v>
      </c>
      <c r="W348" s="247">
        <v>1</v>
      </c>
      <c r="X348" s="247">
        <v>400000</v>
      </c>
      <c r="Y348" s="67">
        <f t="shared" si="109"/>
        <v>400000</v>
      </c>
      <c r="Z348" s="247"/>
      <c r="AA348" s="244"/>
    </row>
    <row r="349" spans="1:29" ht="13.2" hidden="1" x14ac:dyDescent="0.25">
      <c r="A349" s="1" t="s">
        <v>308</v>
      </c>
      <c r="B349" s="65"/>
      <c r="C349" s="66" t="s">
        <v>772</v>
      </c>
      <c r="D349" s="65">
        <v>1</v>
      </c>
      <c r="E349" s="65" t="s">
        <v>26</v>
      </c>
      <c r="F349" s="67">
        <v>300000</v>
      </c>
      <c r="G349" s="154">
        <f t="shared" si="102"/>
        <v>300000</v>
      </c>
      <c r="H349" s="188"/>
      <c r="I349" s="66" t="s">
        <v>772</v>
      </c>
      <c r="J349" s="65" cm="1">
        <f t="array" aca="1" ref="J349" ca="1">INDIRECT($J$5&amp;ROW())</f>
        <v>1</v>
      </c>
      <c r="K349" s="65" t="s">
        <v>26</v>
      </c>
      <c r="L349" s="67" cm="1">
        <f t="array" aca="1" ref="L349" ca="1">INDIRECT($L$5&amp;ROW())</f>
        <v>300000</v>
      </c>
      <c r="M349" s="67">
        <f t="shared" ca="1" si="103"/>
        <v>300000</v>
      </c>
      <c r="N349" s="340">
        <f t="shared" ca="1" si="104"/>
        <v>0</v>
      </c>
      <c r="O349" s="154">
        <f t="shared" ca="1" si="105"/>
        <v>0</v>
      </c>
      <c r="P349" s="154">
        <f t="shared" ca="1" si="106"/>
        <v>0</v>
      </c>
      <c r="Q349" s="240" t="str">
        <f t="shared" ca="1" si="107"/>
        <v/>
      </c>
      <c r="R349" s="244"/>
      <c r="S349" s="244"/>
      <c r="T349" s="65">
        <v>1</v>
      </c>
      <c r="U349" s="67">
        <v>300000</v>
      </c>
      <c r="V349" s="67">
        <f t="shared" si="108"/>
        <v>300000</v>
      </c>
      <c r="W349" s="247">
        <v>1</v>
      </c>
      <c r="X349" s="247">
        <v>300000</v>
      </c>
      <c r="Y349" s="67">
        <f t="shared" si="109"/>
        <v>300000</v>
      </c>
      <c r="Z349" s="247"/>
      <c r="AA349" s="244"/>
    </row>
    <row r="350" spans="1:29" ht="13.2" hidden="1" x14ac:dyDescent="0.25">
      <c r="A350" s="1" t="s">
        <v>309</v>
      </c>
      <c r="B350" s="65"/>
      <c r="C350" s="66" t="s">
        <v>773</v>
      </c>
      <c r="D350" s="65">
        <v>3</v>
      </c>
      <c r="E350" s="65" t="s">
        <v>26</v>
      </c>
      <c r="F350" s="67">
        <v>300000</v>
      </c>
      <c r="G350" s="154">
        <f t="shared" si="102"/>
        <v>900000</v>
      </c>
      <c r="H350" s="188"/>
      <c r="I350" s="66" t="s">
        <v>773</v>
      </c>
      <c r="J350" s="65" cm="1">
        <f t="array" aca="1" ref="J350" ca="1">INDIRECT($J$5&amp;ROW())</f>
        <v>3</v>
      </c>
      <c r="K350" s="65" t="s">
        <v>26</v>
      </c>
      <c r="L350" s="67" cm="1">
        <f t="array" aca="1" ref="L350" ca="1">INDIRECT($L$5&amp;ROW())</f>
        <v>300000</v>
      </c>
      <c r="M350" s="67">
        <f t="shared" ca="1" si="103"/>
        <v>900000</v>
      </c>
      <c r="N350" s="340">
        <f t="shared" ca="1" si="104"/>
        <v>0</v>
      </c>
      <c r="O350" s="154">
        <f t="shared" ca="1" si="105"/>
        <v>0</v>
      </c>
      <c r="P350" s="154">
        <f t="shared" ca="1" si="106"/>
        <v>0</v>
      </c>
      <c r="Q350" s="240" t="str">
        <f t="shared" ca="1" si="107"/>
        <v/>
      </c>
      <c r="R350" s="244"/>
      <c r="S350" s="244"/>
      <c r="T350" s="65">
        <v>3</v>
      </c>
      <c r="U350" s="67">
        <v>300000</v>
      </c>
      <c r="V350" s="67">
        <f t="shared" si="108"/>
        <v>900000</v>
      </c>
      <c r="W350" s="247">
        <v>3</v>
      </c>
      <c r="X350" s="247">
        <v>300000</v>
      </c>
      <c r="Y350" s="67">
        <f t="shared" si="109"/>
        <v>900000</v>
      </c>
      <c r="Z350" s="247"/>
      <c r="AA350" s="244"/>
    </row>
    <row r="351" spans="1:29" ht="13.2" x14ac:dyDescent="0.25">
      <c r="A351" s="1" t="s">
        <v>310</v>
      </c>
      <c r="B351" s="89" t="s">
        <v>311</v>
      </c>
      <c r="C351" s="90" t="s">
        <v>774</v>
      </c>
      <c r="D351" s="89">
        <v>3</v>
      </c>
      <c r="E351" s="89" t="s">
        <v>775</v>
      </c>
      <c r="F351" s="91"/>
      <c r="G351" s="162">
        <f>G352</f>
        <v>200000000</v>
      </c>
      <c r="H351" s="196" t="s">
        <v>311</v>
      </c>
      <c r="I351" s="90" t="s">
        <v>774</v>
      </c>
      <c r="J351" s="89">
        <v>3</v>
      </c>
      <c r="K351" s="496" t="s">
        <v>775</v>
      </c>
      <c r="L351" s="91"/>
      <c r="M351" s="91">
        <f t="shared" ref="M351:N355" ca="1" si="110">M352</f>
        <v>200000000</v>
      </c>
      <c r="N351" s="425">
        <f t="shared" ca="1" si="110"/>
        <v>0</v>
      </c>
      <c r="O351" s="162">
        <f t="shared" ref="O351:P354" ca="1" si="111">O352</f>
        <v>0</v>
      </c>
      <c r="P351" s="162">
        <f t="shared" ca="1" si="111"/>
        <v>0</v>
      </c>
      <c r="Q351" s="279" t="s">
        <v>1007</v>
      </c>
      <c r="R351" s="244"/>
      <c r="S351" s="244"/>
      <c r="T351" s="89">
        <v>3</v>
      </c>
      <c r="U351" s="91"/>
      <c r="V351" s="91"/>
      <c r="W351" s="247"/>
      <c r="X351" s="244"/>
      <c r="Y351" s="244"/>
      <c r="Z351" s="247"/>
      <c r="AA351" s="244"/>
    </row>
    <row r="352" spans="1:29" ht="13.2" hidden="1" x14ac:dyDescent="0.25">
      <c r="A352" s="1" t="s">
        <v>312</v>
      </c>
      <c r="B352" s="92" t="s">
        <v>313</v>
      </c>
      <c r="C352" s="93" t="s">
        <v>314</v>
      </c>
      <c r="D352" s="92">
        <v>2</v>
      </c>
      <c r="E352" s="92" t="s">
        <v>111</v>
      </c>
      <c r="F352" s="94"/>
      <c r="G352" s="94">
        <f>G353</f>
        <v>200000000</v>
      </c>
      <c r="H352" s="92" t="s">
        <v>313</v>
      </c>
      <c r="I352" s="93" t="s">
        <v>314</v>
      </c>
      <c r="J352" s="92">
        <v>2</v>
      </c>
      <c r="K352" s="92" t="s">
        <v>111</v>
      </c>
      <c r="L352" s="94"/>
      <c r="M352" s="94">
        <f t="shared" ca="1" si="110"/>
        <v>200000000</v>
      </c>
      <c r="N352" s="426">
        <f t="shared" ca="1" si="110"/>
        <v>0</v>
      </c>
      <c r="O352" s="163">
        <f t="shared" ca="1" si="111"/>
        <v>0</v>
      </c>
      <c r="P352" s="163">
        <f t="shared" ca="1" si="111"/>
        <v>0</v>
      </c>
      <c r="Q352" s="289"/>
      <c r="R352" s="244"/>
      <c r="S352" s="244"/>
      <c r="T352" s="92">
        <v>2</v>
      </c>
      <c r="U352" s="94"/>
      <c r="V352" s="94"/>
      <c r="W352" s="247"/>
      <c r="X352" s="244"/>
      <c r="Y352" s="244"/>
      <c r="Z352" s="247"/>
      <c r="AA352" s="244"/>
    </row>
    <row r="353" spans="1:29" ht="26.4" hidden="1" x14ac:dyDescent="0.25">
      <c r="A353" s="1" t="s">
        <v>776</v>
      </c>
      <c r="B353" s="380" t="s">
        <v>777</v>
      </c>
      <c r="C353" s="381" t="s">
        <v>778</v>
      </c>
      <c r="D353" s="380"/>
      <c r="E353" s="380" t="s">
        <v>554</v>
      </c>
      <c r="F353" s="382"/>
      <c r="G353" s="383">
        <f>G354</f>
        <v>200000000</v>
      </c>
      <c r="H353" s="384" t="s">
        <v>777</v>
      </c>
      <c r="I353" s="381" t="s">
        <v>778</v>
      </c>
      <c r="J353" s="380"/>
      <c r="K353" s="380" t="s">
        <v>554</v>
      </c>
      <c r="L353" s="382"/>
      <c r="M353" s="382">
        <f t="shared" ca="1" si="110"/>
        <v>200000000</v>
      </c>
      <c r="N353" s="432">
        <f t="shared" ca="1" si="110"/>
        <v>0</v>
      </c>
      <c r="O353" s="158">
        <f t="shared" ca="1" si="111"/>
        <v>0</v>
      </c>
      <c r="P353" s="158">
        <f t="shared" ca="1" si="111"/>
        <v>0</v>
      </c>
      <c r="Q353" s="284"/>
      <c r="R353" s="244"/>
      <c r="S353" s="244"/>
      <c r="T353" s="77"/>
      <c r="U353" s="79"/>
      <c r="V353" s="79"/>
      <c r="W353" s="247"/>
      <c r="X353" s="244"/>
      <c r="Y353" s="244"/>
      <c r="Z353" s="247"/>
      <c r="AA353" s="244"/>
    </row>
    <row r="354" spans="1:29" ht="26.4" hidden="1" x14ac:dyDescent="0.25">
      <c r="A354" s="1" t="s">
        <v>779</v>
      </c>
      <c r="B354" s="71" t="s">
        <v>21</v>
      </c>
      <c r="C354" s="72" t="s">
        <v>778</v>
      </c>
      <c r="D354" s="71"/>
      <c r="E354" s="71"/>
      <c r="F354" s="73"/>
      <c r="G354" s="156">
        <f>G355</f>
        <v>200000000</v>
      </c>
      <c r="H354" s="190" t="s">
        <v>21</v>
      </c>
      <c r="I354" s="72" t="s">
        <v>778</v>
      </c>
      <c r="J354" s="71"/>
      <c r="K354" s="71"/>
      <c r="L354" s="73"/>
      <c r="M354" s="73">
        <f t="shared" ca="1" si="110"/>
        <v>200000000</v>
      </c>
      <c r="N354" s="421">
        <f t="shared" ca="1" si="110"/>
        <v>0</v>
      </c>
      <c r="O354" s="156">
        <f t="shared" ca="1" si="111"/>
        <v>0</v>
      </c>
      <c r="P354" s="156">
        <f t="shared" ca="1" si="111"/>
        <v>0</v>
      </c>
      <c r="Q354" s="282"/>
      <c r="R354" s="244" t="s">
        <v>505</v>
      </c>
      <c r="S354" s="244" t="s">
        <v>506</v>
      </c>
      <c r="T354" s="71"/>
      <c r="U354" s="73"/>
      <c r="V354" s="73"/>
      <c r="W354" s="247"/>
      <c r="X354" s="244"/>
      <c r="Y354" s="244"/>
      <c r="Z354" s="247"/>
      <c r="AA354" s="244"/>
      <c r="AC354" s="311"/>
    </row>
    <row r="355" spans="1:29" ht="13.2" hidden="1" x14ac:dyDescent="0.25">
      <c r="A355" s="1" t="s">
        <v>780</v>
      </c>
      <c r="B355" s="68" t="s">
        <v>608</v>
      </c>
      <c r="C355" s="69" t="s">
        <v>118</v>
      </c>
      <c r="D355" s="68"/>
      <c r="E355" s="68"/>
      <c r="F355" s="70"/>
      <c r="G355" s="155">
        <f>G356</f>
        <v>200000000</v>
      </c>
      <c r="H355" s="189" t="s">
        <v>608</v>
      </c>
      <c r="I355" s="69" t="s">
        <v>118</v>
      </c>
      <c r="J355" s="68"/>
      <c r="K355" s="68"/>
      <c r="L355" s="70"/>
      <c r="M355" s="70">
        <f t="shared" ca="1" si="110"/>
        <v>200000000</v>
      </c>
      <c r="N355" s="419">
        <f t="shared" ca="1" si="110"/>
        <v>0</v>
      </c>
      <c r="O355" s="155">
        <f ca="1">O356</f>
        <v>0</v>
      </c>
      <c r="P355" s="155">
        <f ca="1">P356</f>
        <v>0</v>
      </c>
      <c r="Q355" s="281"/>
      <c r="R355" s="244"/>
      <c r="S355" s="244"/>
      <c r="T355" s="68"/>
      <c r="U355" s="70"/>
      <c r="V355" s="70"/>
      <c r="W355" s="247"/>
      <c r="X355" s="244"/>
      <c r="Y355" s="244"/>
      <c r="Z355" s="247"/>
      <c r="AA355" s="244"/>
      <c r="AB355" s="345" t="s">
        <v>1043</v>
      </c>
      <c r="AC355" s="311" t="s">
        <v>506</v>
      </c>
    </row>
    <row r="356" spans="1:29" ht="13.2" hidden="1" x14ac:dyDescent="0.25">
      <c r="A356" s="1" t="s">
        <v>781</v>
      </c>
      <c r="B356" s="65"/>
      <c r="C356" s="66" t="s">
        <v>782</v>
      </c>
      <c r="D356" s="65">
        <v>1</v>
      </c>
      <c r="E356" s="65" t="s">
        <v>120</v>
      </c>
      <c r="F356" s="67">
        <v>200000000</v>
      </c>
      <c r="G356" s="154">
        <f>ROUNDDOWN(D356*F356,-3)</f>
        <v>200000000</v>
      </c>
      <c r="H356" s="188"/>
      <c r="I356" s="66" t="s">
        <v>782</v>
      </c>
      <c r="J356" s="65" cm="1">
        <f t="array" aca="1" ref="J356" ca="1">INDIRECT($J$5&amp;ROW())</f>
        <v>1</v>
      </c>
      <c r="K356" s="65" t="s">
        <v>120</v>
      </c>
      <c r="L356" s="67" cm="1">
        <f t="array" aca="1" ref="L356" ca="1">INDIRECT($L$5&amp;ROW())</f>
        <v>200000000</v>
      </c>
      <c r="M356" s="67">
        <f ca="1">ROUNDDOWN(J356*L356,-3)</f>
        <v>200000000</v>
      </c>
      <c r="N356" s="340">
        <f ca="1">G356-M356</f>
        <v>0</v>
      </c>
      <c r="O356" s="154">
        <f ca="1">M356-Y356</f>
        <v>0</v>
      </c>
      <c r="P356" s="154">
        <f ca="1">IF(N356=0,O356-N356,IF(N356&lt;0,N356+O356,IF(N356&gt;0,N356-O356)))</f>
        <v>0</v>
      </c>
      <c r="Q356" s="240" t="str">
        <f ca="1">IF(AND(ISBLANK(H356),N356&lt;&gt;0),"Rev","")</f>
        <v/>
      </c>
      <c r="R356" s="244"/>
      <c r="S356" s="244"/>
      <c r="T356" s="65">
        <v>1</v>
      </c>
      <c r="U356" s="67">
        <v>200000000</v>
      </c>
      <c r="V356" s="67">
        <f>ROUNDDOWN(T356*U356,-3)</f>
        <v>200000000</v>
      </c>
      <c r="W356" s="247">
        <v>1</v>
      </c>
      <c r="X356" s="247">
        <v>200000000</v>
      </c>
      <c r="Y356" s="67">
        <f>ROUNDDOWN(W356*X356,-3)</f>
        <v>200000000</v>
      </c>
      <c r="Z356" s="247"/>
      <c r="AA356" s="244"/>
    </row>
    <row r="357" spans="1:29" ht="13.2" x14ac:dyDescent="0.25">
      <c r="A357" s="1" t="s">
        <v>315</v>
      </c>
      <c r="B357" s="126" t="s">
        <v>316</v>
      </c>
      <c r="C357" s="127" t="s">
        <v>783</v>
      </c>
      <c r="D357" s="126">
        <v>7</v>
      </c>
      <c r="E357" s="482" t="s">
        <v>784</v>
      </c>
      <c r="F357" s="482"/>
      <c r="G357" s="174">
        <f>SUM(G358,G429,G477)</f>
        <v>2633607000</v>
      </c>
      <c r="H357" s="208" t="s">
        <v>316</v>
      </c>
      <c r="I357" s="127" t="s">
        <v>783</v>
      </c>
      <c r="J357" s="126">
        <v>7</v>
      </c>
      <c r="K357" s="250" t="s">
        <v>784</v>
      </c>
      <c r="L357" s="250"/>
      <c r="M357" s="128">
        <f ca="1">SUM(M358,M429,M477)</f>
        <v>2089618000</v>
      </c>
      <c r="N357" s="435">
        <f ca="1">SUM(N358,N429,N477)</f>
        <v>543989000</v>
      </c>
      <c r="O357" s="174">
        <f ca="1">SUM(O358,O429,O477)</f>
        <v>-601160000</v>
      </c>
      <c r="P357" s="174">
        <f ca="1">SUM(P358,P429,P477)</f>
        <v>1007391000</v>
      </c>
      <c r="Q357" s="279" t="s">
        <v>1007</v>
      </c>
      <c r="R357" s="244"/>
      <c r="S357" s="244"/>
      <c r="T357" s="126">
        <v>7</v>
      </c>
      <c r="U357" s="250"/>
      <c r="V357" s="250"/>
      <c r="W357" s="247"/>
      <c r="X357" s="244"/>
      <c r="Y357" s="244"/>
      <c r="Z357" s="247"/>
      <c r="AA357" s="244"/>
    </row>
    <row r="358" spans="1:29" ht="13.2" x14ac:dyDescent="0.25">
      <c r="A358" s="1" t="s">
        <v>318</v>
      </c>
      <c r="B358" s="92" t="s">
        <v>319</v>
      </c>
      <c r="C358" s="93" t="s">
        <v>320</v>
      </c>
      <c r="D358" s="92">
        <v>2</v>
      </c>
      <c r="E358" s="92" t="s">
        <v>317</v>
      </c>
      <c r="F358" s="94"/>
      <c r="G358" s="163">
        <f>G359</f>
        <v>1331072000</v>
      </c>
      <c r="H358" s="197" t="s">
        <v>319</v>
      </c>
      <c r="I358" s="93" t="s">
        <v>320</v>
      </c>
      <c r="J358" s="92">
        <v>2</v>
      </c>
      <c r="K358" s="92" t="s">
        <v>317</v>
      </c>
      <c r="L358" s="94"/>
      <c r="M358" s="94">
        <f ca="1">M359</f>
        <v>997575000</v>
      </c>
      <c r="N358" s="426">
        <f ca="1">N359</f>
        <v>333497000</v>
      </c>
      <c r="O358" s="163">
        <f ca="1">O359</f>
        <v>-273747000</v>
      </c>
      <c r="P358" s="163">
        <f ca="1">P359</f>
        <v>634744000</v>
      </c>
      <c r="Q358" s="279" t="s">
        <v>1007</v>
      </c>
      <c r="R358" s="244"/>
      <c r="S358" s="244"/>
      <c r="T358" s="92">
        <v>2</v>
      </c>
      <c r="U358" s="94"/>
      <c r="V358" s="94"/>
      <c r="W358" s="247"/>
      <c r="X358" s="244"/>
      <c r="Y358" s="244"/>
      <c r="Z358" s="247"/>
      <c r="AA358" s="244"/>
    </row>
    <row r="359" spans="1:29" ht="26.4" x14ac:dyDescent="0.25">
      <c r="A359" s="1" t="s">
        <v>321</v>
      </c>
      <c r="B359" s="380" t="s">
        <v>606</v>
      </c>
      <c r="C359" s="381" t="s">
        <v>322</v>
      </c>
      <c r="D359" s="380"/>
      <c r="E359" s="380" t="s">
        <v>554</v>
      </c>
      <c r="F359" s="382"/>
      <c r="G359" s="383">
        <f>SUM(G360,G371,G384,G397,G405,G413)</f>
        <v>1331072000</v>
      </c>
      <c r="H359" s="384" t="s">
        <v>606</v>
      </c>
      <c r="I359" s="381" t="s">
        <v>322</v>
      </c>
      <c r="J359" s="380"/>
      <c r="K359" s="380" t="s">
        <v>554</v>
      </c>
      <c r="L359" s="382"/>
      <c r="M359" s="382">
        <f ca="1">SUM(M360,M371,M384,M397,M405,M413)</f>
        <v>997575000</v>
      </c>
      <c r="N359" s="432">
        <f ca="1">SUM(N360,N371,N384,N397,N405,N413)</f>
        <v>333497000</v>
      </c>
      <c r="O359" s="158">
        <f ca="1">SUM(O360,O371,O384,O397,O405,O413)</f>
        <v>-273747000</v>
      </c>
      <c r="P359" s="158">
        <f ca="1">SUM(P360,P371,P384,P397,P405,P413)</f>
        <v>634744000</v>
      </c>
      <c r="Q359" s="279" t="s">
        <v>1007</v>
      </c>
      <c r="R359" s="244"/>
      <c r="S359" s="244"/>
      <c r="T359" s="77"/>
      <c r="U359" s="79"/>
      <c r="V359" s="79"/>
      <c r="W359" s="247"/>
      <c r="X359" s="244"/>
      <c r="Y359" s="244"/>
      <c r="Z359" s="247"/>
      <c r="AA359" s="244"/>
    </row>
    <row r="360" spans="1:29" ht="13.2" x14ac:dyDescent="0.25">
      <c r="A360" s="1" t="s">
        <v>323</v>
      </c>
      <c r="B360" s="80" t="s">
        <v>21</v>
      </c>
      <c r="C360" s="81" t="s">
        <v>785</v>
      </c>
      <c r="D360" s="80"/>
      <c r="E360" s="80"/>
      <c r="F360" s="82"/>
      <c r="G360" s="159">
        <f>SUM(G361,G367,G369)</f>
        <v>189750000</v>
      </c>
      <c r="H360" s="193" t="s">
        <v>21</v>
      </c>
      <c r="I360" s="81" t="s">
        <v>785</v>
      </c>
      <c r="J360" s="80"/>
      <c r="K360" s="80"/>
      <c r="L360" s="82"/>
      <c r="M360" s="82">
        <f ca="1">SUM(M361,M367,M369)</f>
        <v>103800000</v>
      </c>
      <c r="N360" s="422">
        <f ca="1">SUM(N361,N367,N369)</f>
        <v>85950000</v>
      </c>
      <c r="O360" s="159">
        <f ca="1">SUM(O361,O367,O369)</f>
        <v>-71200000</v>
      </c>
      <c r="P360" s="159">
        <f ca="1">SUM(P361,P367,P369)</f>
        <v>157150000</v>
      </c>
      <c r="Q360" s="279" t="s">
        <v>1007</v>
      </c>
      <c r="R360" s="244" t="s">
        <v>507</v>
      </c>
      <c r="S360" s="244" t="s">
        <v>508</v>
      </c>
      <c r="T360" s="80"/>
      <c r="U360" s="82"/>
      <c r="V360" s="82"/>
      <c r="W360" s="247"/>
      <c r="X360" s="244"/>
      <c r="Y360" s="244"/>
      <c r="Z360" s="247"/>
      <c r="AA360" s="244"/>
      <c r="AC360" s="311"/>
    </row>
    <row r="361" spans="1:29" ht="13.2" x14ac:dyDescent="0.25">
      <c r="A361" s="1" t="s">
        <v>324</v>
      </c>
      <c r="B361" s="68" t="s">
        <v>523</v>
      </c>
      <c r="C361" s="69" t="s">
        <v>24</v>
      </c>
      <c r="D361" s="68"/>
      <c r="E361" s="68"/>
      <c r="F361" s="70"/>
      <c r="G361" s="155">
        <f>SUM(G362:G366)</f>
        <v>58750000</v>
      </c>
      <c r="H361" s="189" t="s">
        <v>523</v>
      </c>
      <c r="I361" s="69" t="s">
        <v>24</v>
      </c>
      <c r="J361" s="68"/>
      <c r="K361" s="68"/>
      <c r="L361" s="70"/>
      <c r="M361" s="70">
        <f ca="1">SUM(M362:M366)</f>
        <v>30000000</v>
      </c>
      <c r="N361" s="419">
        <f ca="1">SUM(N362:N366)</f>
        <v>28750000</v>
      </c>
      <c r="O361" s="155">
        <f ca="1">SUM(O362:O366)</f>
        <v>-14000000</v>
      </c>
      <c r="P361" s="155">
        <f ca="1">SUM(P362:P366)</f>
        <v>42750000</v>
      </c>
      <c r="Q361" s="279" t="s">
        <v>1007</v>
      </c>
      <c r="R361" s="244"/>
      <c r="S361" s="244"/>
      <c r="T361" s="68"/>
      <c r="U361" s="70"/>
      <c r="V361" s="70"/>
      <c r="W361" s="247"/>
      <c r="X361" s="244"/>
      <c r="Y361" s="244"/>
      <c r="Z361" s="247"/>
      <c r="AA361" s="244"/>
      <c r="AB361" s="4" t="s">
        <v>1046</v>
      </c>
      <c r="AC361" s="311" t="s">
        <v>508</v>
      </c>
    </row>
    <row r="362" spans="1:29" ht="13.2" x14ac:dyDescent="0.25">
      <c r="A362" s="1" t="s">
        <v>325</v>
      </c>
      <c r="B362" s="65"/>
      <c r="C362" s="66" t="s">
        <v>555</v>
      </c>
      <c r="D362" s="65">
        <v>230</v>
      </c>
      <c r="E362" s="65" t="s">
        <v>26</v>
      </c>
      <c r="F362" s="67">
        <v>75000</v>
      </c>
      <c r="G362" s="154">
        <f>ROUNDDOWN(D362*F362,-3)</f>
        <v>17250000</v>
      </c>
      <c r="H362" s="188"/>
      <c r="I362" s="497" t="s">
        <v>555</v>
      </c>
      <c r="J362" s="498">
        <v>120</v>
      </c>
      <c r="K362" s="498" t="s">
        <v>26</v>
      </c>
      <c r="L362" s="500" cm="1">
        <f t="array" aca="1" ref="L362" ca="1">INDIRECT($L$5&amp;ROW())</f>
        <v>75000</v>
      </c>
      <c r="M362" s="500">
        <f ca="1">ROUNDDOWN(J362*L362,-3)</f>
        <v>9000000</v>
      </c>
      <c r="N362" s="502">
        <f t="shared" ref="N362:N366" ca="1" si="112">G362-M362</f>
        <v>8250000</v>
      </c>
      <c r="O362" s="154">
        <f ca="1">M362-Y362</f>
        <v>-6000000</v>
      </c>
      <c r="P362" s="154">
        <f t="shared" ref="P362:P366" ca="1" si="113">IF(N362=0,O362-N362,IF(N362&lt;0,N362+O362,IF(N362&gt;0,N362-O362)))</f>
        <v>14250000</v>
      </c>
      <c r="Q362" s="253" t="str">
        <f t="shared" ref="Q362:Q366" ca="1" si="114">IF(AND(ISBLANK(H362),N362&lt;&gt;0),"Rev detil","")</f>
        <v>Rev detil</v>
      </c>
      <c r="R362" s="244"/>
      <c r="S362" s="244"/>
      <c r="T362" s="65">
        <v>230</v>
      </c>
      <c r="U362" s="67">
        <v>75000</v>
      </c>
      <c r="V362" s="67">
        <f>ROUNDDOWN(T362*U362,-3)</f>
        <v>17250000</v>
      </c>
      <c r="W362" s="247">
        <v>200</v>
      </c>
      <c r="X362" s="247">
        <v>75000</v>
      </c>
      <c r="Y362" s="67">
        <f>ROUNDDOWN(W362*X362,-3)</f>
        <v>15000000</v>
      </c>
      <c r="Z362" s="247"/>
      <c r="AA362" s="244"/>
    </row>
    <row r="363" spans="1:29" ht="13.2" x14ac:dyDescent="0.25">
      <c r="A363" s="1" t="s">
        <v>786</v>
      </c>
      <c r="B363" s="65"/>
      <c r="C363" s="66" t="s">
        <v>556</v>
      </c>
      <c r="D363" s="65">
        <v>8</v>
      </c>
      <c r="E363" s="65" t="s">
        <v>120</v>
      </c>
      <c r="F363" s="67">
        <v>1500000</v>
      </c>
      <c r="G363" s="154">
        <f>ROUNDDOWN(D363*F363,-3)</f>
        <v>12000000</v>
      </c>
      <c r="H363" s="188"/>
      <c r="I363" s="497" t="s">
        <v>556</v>
      </c>
      <c r="J363" s="498">
        <v>4</v>
      </c>
      <c r="K363" s="498" t="s">
        <v>120</v>
      </c>
      <c r="L363" s="500" cm="1">
        <f t="array" aca="1" ref="L363" ca="1">INDIRECT($L$5&amp;ROW())</f>
        <v>1500000</v>
      </c>
      <c r="M363" s="500">
        <f ca="1">ROUNDDOWN(J363*L363,-3)</f>
        <v>6000000</v>
      </c>
      <c r="N363" s="502">
        <f t="shared" ca="1" si="112"/>
        <v>6000000</v>
      </c>
      <c r="O363" s="154">
        <f ca="1">M363-Y363</f>
        <v>-3000000</v>
      </c>
      <c r="P363" s="154">
        <f t="shared" ca="1" si="113"/>
        <v>9000000</v>
      </c>
      <c r="Q363" s="253" t="str">
        <f t="shared" ca="1" si="114"/>
        <v>Rev detil</v>
      </c>
      <c r="R363" s="244"/>
      <c r="S363" s="244"/>
      <c r="T363" s="65">
        <v>8</v>
      </c>
      <c r="U363" s="67">
        <v>1500000</v>
      </c>
      <c r="V363" s="67">
        <f>ROUNDDOWN(T363*U363,-3)</f>
        <v>12000000</v>
      </c>
      <c r="W363" s="247">
        <v>6</v>
      </c>
      <c r="X363" s="247">
        <v>1500000</v>
      </c>
      <c r="Y363" s="67">
        <f>ROUNDDOWN(W363*X363,-3)</f>
        <v>9000000</v>
      </c>
      <c r="Z363" s="247"/>
      <c r="AA363" s="244"/>
    </row>
    <row r="364" spans="1:29" ht="13.2" x14ac:dyDescent="0.25">
      <c r="A364" s="1" t="s">
        <v>787</v>
      </c>
      <c r="B364" s="65"/>
      <c r="C364" s="66" t="s">
        <v>557</v>
      </c>
      <c r="D364" s="65">
        <v>8</v>
      </c>
      <c r="E364" s="65" t="s">
        <v>120</v>
      </c>
      <c r="F364" s="67">
        <v>1500000</v>
      </c>
      <c r="G364" s="154">
        <f>ROUNDDOWN(D364*F364,-3)</f>
        <v>12000000</v>
      </c>
      <c r="H364" s="188"/>
      <c r="I364" s="497" t="s">
        <v>557</v>
      </c>
      <c r="J364" s="498">
        <v>4</v>
      </c>
      <c r="K364" s="498" t="s">
        <v>120</v>
      </c>
      <c r="L364" s="500" cm="1">
        <f t="array" aca="1" ref="L364" ca="1">INDIRECT($L$5&amp;ROW())</f>
        <v>1500000</v>
      </c>
      <c r="M364" s="500">
        <f ca="1">ROUNDDOWN(J364*L364,-3)</f>
        <v>6000000</v>
      </c>
      <c r="N364" s="502">
        <f t="shared" ca="1" si="112"/>
        <v>6000000</v>
      </c>
      <c r="O364" s="154">
        <f ca="1">M364-Y364</f>
        <v>-3000000</v>
      </c>
      <c r="P364" s="154">
        <f t="shared" ca="1" si="113"/>
        <v>9000000</v>
      </c>
      <c r="Q364" s="253" t="str">
        <f t="shared" ca="1" si="114"/>
        <v>Rev detil</v>
      </c>
      <c r="R364" s="244"/>
      <c r="S364" s="244"/>
      <c r="T364" s="65">
        <v>8</v>
      </c>
      <c r="U364" s="67">
        <v>1500000</v>
      </c>
      <c r="V364" s="67">
        <f>ROUNDDOWN(T364*U364,-3)</f>
        <v>12000000</v>
      </c>
      <c r="W364" s="247">
        <v>6</v>
      </c>
      <c r="X364" s="247">
        <v>1500000</v>
      </c>
      <c r="Y364" s="67">
        <f>ROUNDDOWN(W364*X364,-3)</f>
        <v>9000000</v>
      </c>
      <c r="Z364" s="247"/>
      <c r="AA364" s="244"/>
    </row>
    <row r="365" spans="1:29" ht="13.2" x14ac:dyDescent="0.25">
      <c r="A365" s="1" t="s">
        <v>788</v>
      </c>
      <c r="B365" s="65"/>
      <c r="C365" s="66" t="s">
        <v>558</v>
      </c>
      <c r="D365" s="65">
        <v>8</v>
      </c>
      <c r="E365" s="65" t="s">
        <v>120</v>
      </c>
      <c r="F365" s="67">
        <v>1000000</v>
      </c>
      <c r="G365" s="154">
        <f>ROUNDDOWN(D365*F365,-3)</f>
        <v>8000000</v>
      </c>
      <c r="H365" s="188"/>
      <c r="I365" s="497" t="s">
        <v>558</v>
      </c>
      <c r="J365" s="498">
        <v>4</v>
      </c>
      <c r="K365" s="498" t="s">
        <v>120</v>
      </c>
      <c r="L365" s="500" cm="1">
        <f t="array" aca="1" ref="L365" ca="1">INDIRECT($L$5&amp;ROW())</f>
        <v>1000000</v>
      </c>
      <c r="M365" s="500">
        <f ca="1">ROUNDDOWN(J365*L365,-3)</f>
        <v>4000000</v>
      </c>
      <c r="N365" s="502">
        <f t="shared" ca="1" si="112"/>
        <v>4000000</v>
      </c>
      <c r="O365" s="154">
        <f ca="1">M365-Y365</f>
        <v>-2000000</v>
      </c>
      <c r="P365" s="154">
        <f t="shared" ca="1" si="113"/>
        <v>6000000</v>
      </c>
      <c r="Q365" s="253" t="str">
        <f t="shared" ca="1" si="114"/>
        <v>Rev detil</v>
      </c>
      <c r="R365" s="244"/>
      <c r="S365" s="244"/>
      <c r="T365" s="65">
        <v>8</v>
      </c>
      <c r="U365" s="67">
        <v>1000000</v>
      </c>
      <c r="V365" s="67">
        <f>ROUNDDOWN(T365*U365,-3)</f>
        <v>8000000</v>
      </c>
      <c r="W365" s="247">
        <v>6</v>
      </c>
      <c r="X365" s="247">
        <v>1000000</v>
      </c>
      <c r="Y365" s="67">
        <f>ROUNDDOWN(W365*X365,-3)</f>
        <v>6000000</v>
      </c>
      <c r="Z365" s="247"/>
      <c r="AA365" s="244"/>
    </row>
    <row r="366" spans="1:29" ht="13.2" x14ac:dyDescent="0.25">
      <c r="A366" s="1" t="s">
        <v>789</v>
      </c>
      <c r="B366" s="65"/>
      <c r="C366" s="66" t="s">
        <v>790</v>
      </c>
      <c r="D366" s="65">
        <v>38</v>
      </c>
      <c r="E366" s="65" t="s">
        <v>59</v>
      </c>
      <c r="F366" s="67">
        <v>250000</v>
      </c>
      <c r="G366" s="154">
        <f>ROUNDDOWN(D366*F366,-3)</f>
        <v>9500000</v>
      </c>
      <c r="H366" s="188"/>
      <c r="I366" s="497" t="s">
        <v>790</v>
      </c>
      <c r="J366" s="498">
        <v>20</v>
      </c>
      <c r="K366" s="498" t="s">
        <v>59</v>
      </c>
      <c r="L366" s="500" cm="1">
        <f t="array" aca="1" ref="L366" ca="1">INDIRECT($L$5&amp;ROW())</f>
        <v>250000</v>
      </c>
      <c r="M366" s="500">
        <f ca="1">ROUNDDOWN(J366*L366,-3)</f>
        <v>5000000</v>
      </c>
      <c r="N366" s="502">
        <f t="shared" ca="1" si="112"/>
        <v>4500000</v>
      </c>
      <c r="O366" s="154">
        <f ca="1">M366-Y366</f>
        <v>0</v>
      </c>
      <c r="P366" s="154">
        <f t="shared" ca="1" si="113"/>
        <v>4500000</v>
      </c>
      <c r="Q366" s="253" t="str">
        <f t="shared" ca="1" si="114"/>
        <v>Rev detil</v>
      </c>
      <c r="R366" s="244"/>
      <c r="S366" s="244"/>
      <c r="T366" s="65">
        <v>38</v>
      </c>
      <c r="U366" s="67">
        <v>250000</v>
      </c>
      <c r="V366" s="67">
        <f>ROUNDDOWN(T366*U366,-3)</f>
        <v>9500000</v>
      </c>
      <c r="W366" s="247">
        <v>20</v>
      </c>
      <c r="X366" s="247">
        <v>250000</v>
      </c>
      <c r="Y366" s="67">
        <f>ROUNDDOWN(W366*X366,-3)</f>
        <v>5000000</v>
      </c>
      <c r="Z366" s="247"/>
      <c r="AA366" s="244"/>
    </row>
    <row r="367" spans="1:29" ht="13.2" x14ac:dyDescent="0.25">
      <c r="A367" s="1" t="s">
        <v>326</v>
      </c>
      <c r="B367" s="68" t="s">
        <v>524</v>
      </c>
      <c r="C367" s="69" t="s">
        <v>73</v>
      </c>
      <c r="D367" s="68"/>
      <c r="E367" s="68"/>
      <c r="F367" s="70"/>
      <c r="G367" s="155">
        <f>G368</f>
        <v>1000000</v>
      </c>
      <c r="H367" s="189" t="s">
        <v>524</v>
      </c>
      <c r="I367" s="69" t="s">
        <v>73</v>
      </c>
      <c r="J367" s="68"/>
      <c r="K367" s="68"/>
      <c r="L367" s="70"/>
      <c r="M367" s="70">
        <f ca="1">M368</f>
        <v>1000000</v>
      </c>
      <c r="N367" s="419">
        <f ca="1">N368</f>
        <v>0</v>
      </c>
      <c r="O367" s="155">
        <f ca="1">O368</f>
        <v>0</v>
      </c>
      <c r="P367" s="155">
        <f ca="1">P368</f>
        <v>0</v>
      </c>
      <c r="Q367" s="279" t="s">
        <v>1007</v>
      </c>
      <c r="R367" s="244"/>
      <c r="S367" s="244"/>
      <c r="T367" s="68"/>
      <c r="U367" s="70"/>
      <c r="V367" s="70"/>
      <c r="W367" s="247"/>
      <c r="X367" s="244"/>
      <c r="Y367" s="244"/>
      <c r="Z367" s="247"/>
      <c r="AA367" s="244"/>
      <c r="AB367" s="4" t="s">
        <v>1046</v>
      </c>
      <c r="AC367" s="311" t="s">
        <v>508</v>
      </c>
    </row>
    <row r="368" spans="1:29" ht="13.2" hidden="1" x14ac:dyDescent="0.25">
      <c r="A368" s="1" t="s">
        <v>327</v>
      </c>
      <c r="B368" s="65"/>
      <c r="C368" s="66" t="s">
        <v>622</v>
      </c>
      <c r="D368" s="65">
        <v>4</v>
      </c>
      <c r="E368" s="65" t="s">
        <v>120</v>
      </c>
      <c r="F368" s="67">
        <v>250000</v>
      </c>
      <c r="G368" s="154">
        <f>ROUNDDOWN(D368*F368,-3)</f>
        <v>1000000</v>
      </c>
      <c r="H368" s="188"/>
      <c r="I368" s="66" t="s">
        <v>622</v>
      </c>
      <c r="J368" s="65" cm="1">
        <f t="array" aca="1" ref="J368" ca="1">INDIRECT($J$5&amp;ROW())</f>
        <v>4</v>
      </c>
      <c r="K368" s="65" t="s">
        <v>120</v>
      </c>
      <c r="L368" s="67" cm="1">
        <f t="array" aca="1" ref="L368" ca="1">INDIRECT($L$5&amp;ROW())</f>
        <v>250000</v>
      </c>
      <c r="M368" s="67">
        <f ca="1">ROUNDDOWN(J368*L368,-3)</f>
        <v>1000000</v>
      </c>
      <c r="N368" s="340">
        <f ca="1">G368-M368</f>
        <v>0</v>
      </c>
      <c r="O368" s="154">
        <f ca="1">M368-Y368</f>
        <v>0</v>
      </c>
      <c r="P368" s="154">
        <f ca="1">IF(N368=0,O368-N368,IF(N368&lt;0,N368+O368,IF(N368&gt;0,N368-O368)))</f>
        <v>0</v>
      </c>
      <c r="Q368" s="240" t="str">
        <f ca="1">IF(AND(ISBLANK(H368),N368&lt;&gt;0),"Rev","")</f>
        <v/>
      </c>
      <c r="R368" s="244"/>
      <c r="S368" s="244"/>
      <c r="T368" s="65">
        <v>4</v>
      </c>
      <c r="U368" s="67">
        <v>250000</v>
      </c>
      <c r="V368" s="67">
        <f>ROUNDDOWN(T368*U368,-3)</f>
        <v>1000000</v>
      </c>
      <c r="W368" s="247">
        <v>4</v>
      </c>
      <c r="X368" s="247">
        <v>250000</v>
      </c>
      <c r="Y368" s="67">
        <f>ROUNDDOWN(W368*X368,-3)</f>
        <v>1000000</v>
      </c>
      <c r="Z368" s="247"/>
      <c r="AA368" s="244"/>
    </row>
    <row r="369" spans="1:29" ht="13.2" x14ac:dyDescent="0.25">
      <c r="A369" s="1" t="s">
        <v>328</v>
      </c>
      <c r="B369" s="68" t="s">
        <v>525</v>
      </c>
      <c r="C369" s="69" t="s">
        <v>35</v>
      </c>
      <c r="D369" s="68"/>
      <c r="E369" s="68"/>
      <c r="F369" s="70"/>
      <c r="G369" s="155">
        <f>G370</f>
        <v>130000000</v>
      </c>
      <c r="H369" s="189" t="s">
        <v>525</v>
      </c>
      <c r="I369" s="69" t="s">
        <v>35</v>
      </c>
      <c r="J369" s="68"/>
      <c r="K369" s="68"/>
      <c r="L369" s="70"/>
      <c r="M369" s="70">
        <f>M370</f>
        <v>72800000</v>
      </c>
      <c r="N369" s="419">
        <f>N370</f>
        <v>57200000</v>
      </c>
      <c r="O369" s="155">
        <f>O370</f>
        <v>-57200000</v>
      </c>
      <c r="P369" s="155">
        <f>P370</f>
        <v>114400000</v>
      </c>
      <c r="Q369" s="279" t="s">
        <v>1007</v>
      </c>
      <c r="R369" s="244"/>
      <c r="S369" s="244"/>
      <c r="T369" s="68"/>
      <c r="U369" s="70"/>
      <c r="V369" s="70"/>
      <c r="W369" s="247"/>
      <c r="X369" s="244"/>
      <c r="Y369" s="244"/>
      <c r="Z369" s="247"/>
      <c r="AA369" s="244"/>
      <c r="AB369" s="4" t="s">
        <v>1046</v>
      </c>
      <c r="AC369" s="311" t="s">
        <v>508</v>
      </c>
    </row>
    <row r="370" spans="1:29" ht="26.4" x14ac:dyDescent="0.25">
      <c r="A370" s="1" t="s">
        <v>329</v>
      </c>
      <c r="B370" s="65"/>
      <c r="C370" s="66" t="s">
        <v>791</v>
      </c>
      <c r="D370" s="65">
        <v>25</v>
      </c>
      <c r="E370" s="65" t="s">
        <v>26</v>
      </c>
      <c r="F370" s="67">
        <v>5200000</v>
      </c>
      <c r="G370" s="154">
        <f>ROUNDDOWN(D370*F370,-3)</f>
        <v>130000000</v>
      </c>
      <c r="H370" s="188"/>
      <c r="I370" s="497" t="s">
        <v>791</v>
      </c>
      <c r="J370" s="498">
        <v>14</v>
      </c>
      <c r="K370" s="498" t="s">
        <v>26</v>
      </c>
      <c r="L370" s="500">
        <v>5200000</v>
      </c>
      <c r="M370" s="500">
        <f>ROUNDDOWN(J370*L370,-3)</f>
        <v>72800000</v>
      </c>
      <c r="N370" s="502">
        <f>G370-M370</f>
        <v>57200000</v>
      </c>
      <c r="O370" s="154">
        <f>M370-Y370</f>
        <v>-57200000</v>
      </c>
      <c r="P370" s="154">
        <f>IF(N370=0,O370-N370,IF(N370&lt;0,N370+O370,IF(N370&gt;0,N370-O370)))</f>
        <v>114400000</v>
      </c>
      <c r="Q370" s="253" t="str">
        <f>IF(AND(ISBLANK(H370),N370&lt;&gt;0),"Rev detil","")</f>
        <v>Rev detil</v>
      </c>
      <c r="R370" s="244"/>
      <c r="S370" s="244"/>
      <c r="T370" s="65">
        <v>25</v>
      </c>
      <c r="U370" s="67">
        <v>5200000</v>
      </c>
      <c r="V370" s="67">
        <f>ROUNDDOWN(T370*U370,-3)</f>
        <v>130000000</v>
      </c>
      <c r="W370" s="247">
        <v>25</v>
      </c>
      <c r="X370" s="247">
        <v>5200000</v>
      </c>
      <c r="Y370" s="67">
        <f>ROUNDDOWN(W370*X370,-3)</f>
        <v>130000000</v>
      </c>
      <c r="Z370" s="247"/>
      <c r="AA370" s="244"/>
    </row>
    <row r="371" spans="1:29" ht="13.2" x14ac:dyDescent="0.25">
      <c r="A371" s="1" t="s">
        <v>330</v>
      </c>
      <c r="B371" s="71" t="s">
        <v>38</v>
      </c>
      <c r="C371" s="72" t="s">
        <v>331</v>
      </c>
      <c r="D371" s="71"/>
      <c r="E371" s="71"/>
      <c r="F371" s="73"/>
      <c r="G371" s="156">
        <f>SUM(G372,G378,G380,G382)</f>
        <v>190250000</v>
      </c>
      <c r="H371" s="190" t="s">
        <v>38</v>
      </c>
      <c r="I371" s="72" t="s">
        <v>331</v>
      </c>
      <c r="J371" s="71"/>
      <c r="K371" s="71"/>
      <c r="L371" s="73"/>
      <c r="M371" s="73">
        <f ca="1">SUM(M372,M378,M380,M382)</f>
        <v>171750000</v>
      </c>
      <c r="N371" s="421">
        <f ca="1">SUM(N372,N378,N380,N382)</f>
        <v>18500000</v>
      </c>
      <c r="O371" s="156">
        <f ca="1">SUM(O372,O378,O380,O382)</f>
        <v>5750000</v>
      </c>
      <c r="P371" s="156">
        <f ca="1">SUM(P372,P378,P380,P382)</f>
        <v>35250000</v>
      </c>
      <c r="Q371" s="279" t="s">
        <v>1007</v>
      </c>
      <c r="R371" s="244" t="s">
        <v>507</v>
      </c>
      <c r="S371" s="244" t="s">
        <v>508</v>
      </c>
      <c r="T371" s="71"/>
      <c r="U371" s="73"/>
      <c r="V371" s="73"/>
      <c r="W371" s="247"/>
      <c r="X371" s="244"/>
      <c r="Y371" s="244"/>
      <c r="Z371" s="247"/>
      <c r="AA371" s="244"/>
      <c r="AC371" s="311"/>
    </row>
    <row r="372" spans="1:29" ht="13.2" x14ac:dyDescent="0.25">
      <c r="A372" s="1" t="s">
        <v>332</v>
      </c>
      <c r="B372" s="68" t="s">
        <v>523</v>
      </c>
      <c r="C372" s="69" t="s">
        <v>24</v>
      </c>
      <c r="D372" s="68"/>
      <c r="E372" s="68"/>
      <c r="F372" s="70"/>
      <c r="G372" s="155">
        <f>SUM(G373:G377)</f>
        <v>68250000</v>
      </c>
      <c r="H372" s="189" t="s">
        <v>523</v>
      </c>
      <c r="I372" s="69" t="s">
        <v>24</v>
      </c>
      <c r="J372" s="68"/>
      <c r="K372" s="68"/>
      <c r="L372" s="70"/>
      <c r="M372" s="70">
        <f ca="1">SUM(M373:M377)</f>
        <v>49750000</v>
      </c>
      <c r="N372" s="419">
        <f ca="1">SUM(N373:N377)</f>
        <v>18500000</v>
      </c>
      <c r="O372" s="155">
        <f ca="1">SUM(O373:O377)</f>
        <v>5750000</v>
      </c>
      <c r="P372" s="155">
        <f ca="1">SUM(P373:P377)</f>
        <v>35250000</v>
      </c>
      <c r="Q372" s="279" t="s">
        <v>1007</v>
      </c>
      <c r="R372" s="244"/>
      <c r="S372" s="244"/>
      <c r="T372" s="68"/>
      <c r="U372" s="70"/>
      <c r="V372" s="70"/>
      <c r="W372" s="247"/>
      <c r="X372" s="244"/>
      <c r="Y372" s="244"/>
      <c r="Z372" s="247"/>
      <c r="AA372" s="244"/>
      <c r="AB372" s="4" t="s">
        <v>1046</v>
      </c>
      <c r="AC372" s="311" t="s">
        <v>508</v>
      </c>
    </row>
    <row r="373" spans="1:29" ht="13.2" x14ac:dyDescent="0.25">
      <c r="A373" s="1" t="s">
        <v>333</v>
      </c>
      <c r="B373" s="65"/>
      <c r="C373" s="66" t="s">
        <v>555</v>
      </c>
      <c r="D373" s="65">
        <v>350</v>
      </c>
      <c r="E373" s="65" t="s">
        <v>26</v>
      </c>
      <c r="F373" s="67">
        <v>75000</v>
      </c>
      <c r="G373" s="154">
        <f>ROUNDDOWN(D373*F373,-3)</f>
        <v>26250000</v>
      </c>
      <c r="H373" s="188"/>
      <c r="I373" s="66" t="s">
        <v>555</v>
      </c>
      <c r="J373" s="65" cm="1">
        <f t="array" aca="1" ref="J373" ca="1">INDIRECT($J$5&amp;ROW())</f>
        <v>350</v>
      </c>
      <c r="K373" s="65" t="s">
        <v>26</v>
      </c>
      <c r="L373" s="67" cm="1">
        <f t="array" aca="1" ref="L373" ca="1">INDIRECT($L$5&amp;ROW())</f>
        <v>75000</v>
      </c>
      <c r="M373" s="67">
        <f ca="1">ROUNDDOWN(J373*L373,-3)</f>
        <v>26250000</v>
      </c>
      <c r="N373" s="340">
        <f t="shared" ref="N373:N377" ca="1" si="115">G373-M373</f>
        <v>0</v>
      </c>
      <c r="O373" s="154">
        <f ca="1">M373-Y373</f>
        <v>11250000</v>
      </c>
      <c r="P373" s="154">
        <f t="shared" ref="P373:P377" ca="1" si="116">IF(N373=0,O373-N373,IF(N373&lt;0,N373+O373,IF(N373&gt;0,N373-O373)))</f>
        <v>11250000</v>
      </c>
      <c r="Q373" s="279" t="s">
        <v>1007</v>
      </c>
      <c r="R373" s="244"/>
      <c r="S373" s="244"/>
      <c r="T373" s="65">
        <v>350</v>
      </c>
      <c r="U373" s="67">
        <v>75000</v>
      </c>
      <c r="V373" s="67">
        <f>ROUNDDOWN(T373*U373,-3)</f>
        <v>26250000</v>
      </c>
      <c r="W373" s="247">
        <v>200</v>
      </c>
      <c r="X373" s="247">
        <v>75000</v>
      </c>
      <c r="Y373" s="67">
        <f>ROUNDDOWN(W373*X373,-3)</f>
        <v>15000000</v>
      </c>
      <c r="Z373" s="247"/>
      <c r="AA373" s="244"/>
    </row>
    <row r="374" spans="1:29" ht="13.2" x14ac:dyDescent="0.25">
      <c r="A374" s="1" t="s">
        <v>334</v>
      </c>
      <c r="B374" s="65"/>
      <c r="C374" s="66" t="s">
        <v>556</v>
      </c>
      <c r="D374" s="65">
        <v>8</v>
      </c>
      <c r="E374" s="65" t="s">
        <v>120</v>
      </c>
      <c r="F374" s="67">
        <v>1500000</v>
      </c>
      <c r="G374" s="154">
        <f>ROUNDDOWN(D374*F374,-3)</f>
        <v>12000000</v>
      </c>
      <c r="H374" s="188"/>
      <c r="I374" s="497" t="s">
        <v>556</v>
      </c>
      <c r="J374" s="498">
        <v>4</v>
      </c>
      <c r="K374" s="498" t="s">
        <v>120</v>
      </c>
      <c r="L374" s="500" cm="1">
        <f t="array" aca="1" ref="L374" ca="1">INDIRECT($L$5&amp;ROW())</f>
        <v>1500000</v>
      </c>
      <c r="M374" s="500">
        <f ca="1">ROUNDDOWN(J374*L374,-3)</f>
        <v>6000000</v>
      </c>
      <c r="N374" s="502">
        <f t="shared" ca="1" si="115"/>
        <v>6000000</v>
      </c>
      <c r="O374" s="154">
        <f ca="1">M374-Y374</f>
        <v>-3000000</v>
      </c>
      <c r="P374" s="154">
        <f t="shared" ca="1" si="116"/>
        <v>9000000</v>
      </c>
      <c r="Q374" s="253" t="str">
        <f t="shared" ref="Q374:Q377" ca="1" si="117">IF(AND(ISBLANK(H374),N374&lt;&gt;0),"Rev detil","")</f>
        <v>Rev detil</v>
      </c>
      <c r="R374" s="244"/>
      <c r="S374" s="244"/>
      <c r="T374" s="65">
        <v>8</v>
      </c>
      <c r="U374" s="67">
        <v>1500000</v>
      </c>
      <c r="V374" s="67">
        <f>ROUNDDOWN(T374*U374,-3)</f>
        <v>12000000</v>
      </c>
      <c r="W374" s="247">
        <v>6</v>
      </c>
      <c r="X374" s="247">
        <v>1500000</v>
      </c>
      <c r="Y374" s="67">
        <f>ROUNDDOWN(W374*X374,-3)</f>
        <v>9000000</v>
      </c>
      <c r="Z374" s="247"/>
      <c r="AA374" s="244"/>
    </row>
    <row r="375" spans="1:29" ht="13.2" x14ac:dyDescent="0.25">
      <c r="A375" s="1" t="s">
        <v>792</v>
      </c>
      <c r="B375" s="65"/>
      <c r="C375" s="66" t="s">
        <v>557</v>
      </c>
      <c r="D375" s="65">
        <v>8</v>
      </c>
      <c r="E375" s="65" t="s">
        <v>120</v>
      </c>
      <c r="F375" s="67">
        <v>1500000</v>
      </c>
      <c r="G375" s="154">
        <f>ROUNDDOWN(D375*F375,-3)</f>
        <v>12000000</v>
      </c>
      <c r="H375" s="188"/>
      <c r="I375" s="497" t="s">
        <v>557</v>
      </c>
      <c r="J375" s="498">
        <v>4</v>
      </c>
      <c r="K375" s="498" t="s">
        <v>120</v>
      </c>
      <c r="L375" s="500" cm="1">
        <f t="array" aca="1" ref="L375" ca="1">INDIRECT($L$5&amp;ROW())</f>
        <v>1500000</v>
      </c>
      <c r="M375" s="500">
        <f ca="1">ROUNDDOWN(J375*L375,-3)</f>
        <v>6000000</v>
      </c>
      <c r="N375" s="502">
        <f t="shared" ca="1" si="115"/>
        <v>6000000</v>
      </c>
      <c r="O375" s="154">
        <f ca="1">M375-Y375</f>
        <v>-3000000</v>
      </c>
      <c r="P375" s="154">
        <f t="shared" ca="1" si="116"/>
        <v>9000000</v>
      </c>
      <c r="Q375" s="253" t="str">
        <f t="shared" ca="1" si="117"/>
        <v>Rev detil</v>
      </c>
      <c r="R375" s="244"/>
      <c r="S375" s="244"/>
      <c r="T375" s="65">
        <v>8</v>
      </c>
      <c r="U375" s="67">
        <v>1500000</v>
      </c>
      <c r="V375" s="67">
        <f>ROUNDDOWN(T375*U375,-3)</f>
        <v>12000000</v>
      </c>
      <c r="W375" s="247">
        <v>6</v>
      </c>
      <c r="X375" s="247">
        <v>1500000</v>
      </c>
      <c r="Y375" s="67">
        <f>ROUNDDOWN(W375*X375,-3)</f>
        <v>9000000</v>
      </c>
      <c r="Z375" s="247"/>
      <c r="AA375" s="244"/>
    </row>
    <row r="376" spans="1:29" ht="13.2" x14ac:dyDescent="0.25">
      <c r="A376" s="1" t="s">
        <v>793</v>
      </c>
      <c r="B376" s="65"/>
      <c r="C376" s="66" t="s">
        <v>558</v>
      </c>
      <c r="D376" s="65">
        <v>8</v>
      </c>
      <c r="E376" s="65" t="s">
        <v>120</v>
      </c>
      <c r="F376" s="67">
        <v>1000000</v>
      </c>
      <c r="G376" s="154">
        <f>ROUNDDOWN(D376*F376,-3)</f>
        <v>8000000</v>
      </c>
      <c r="H376" s="188"/>
      <c r="I376" s="497" t="s">
        <v>558</v>
      </c>
      <c r="J376" s="498">
        <v>4</v>
      </c>
      <c r="K376" s="498" t="s">
        <v>120</v>
      </c>
      <c r="L376" s="500" cm="1">
        <f t="array" aca="1" ref="L376" ca="1">INDIRECT($L$5&amp;ROW())</f>
        <v>1000000</v>
      </c>
      <c r="M376" s="500">
        <f ca="1">ROUNDDOWN(J376*L376,-3)</f>
        <v>4000000</v>
      </c>
      <c r="N376" s="502">
        <f t="shared" ca="1" si="115"/>
        <v>4000000</v>
      </c>
      <c r="O376" s="154">
        <f ca="1">M376-Y376</f>
        <v>-2000000</v>
      </c>
      <c r="P376" s="154">
        <f t="shared" ca="1" si="116"/>
        <v>6000000</v>
      </c>
      <c r="Q376" s="253" t="str">
        <f t="shared" ca="1" si="117"/>
        <v>Rev detil</v>
      </c>
      <c r="R376" s="244"/>
      <c r="S376" s="244"/>
      <c r="T376" s="65">
        <v>8</v>
      </c>
      <c r="U376" s="67">
        <v>1000000</v>
      </c>
      <c r="V376" s="67">
        <f>ROUNDDOWN(T376*U376,-3)</f>
        <v>8000000</v>
      </c>
      <c r="W376" s="247">
        <v>6</v>
      </c>
      <c r="X376" s="247">
        <v>1000000</v>
      </c>
      <c r="Y376" s="67">
        <f>ROUNDDOWN(W376*X376,-3)</f>
        <v>6000000</v>
      </c>
      <c r="Z376" s="247"/>
      <c r="AA376" s="244"/>
    </row>
    <row r="377" spans="1:29" ht="13.2" x14ac:dyDescent="0.25">
      <c r="A377" s="1" t="s">
        <v>794</v>
      </c>
      <c r="B377" s="65"/>
      <c r="C377" s="66" t="s">
        <v>790</v>
      </c>
      <c r="D377" s="65">
        <v>40</v>
      </c>
      <c r="E377" s="65" t="s">
        <v>59</v>
      </c>
      <c r="F377" s="67">
        <v>250000</v>
      </c>
      <c r="G377" s="154">
        <f>ROUNDDOWN(D377*F377,-3)</f>
        <v>10000000</v>
      </c>
      <c r="H377" s="188"/>
      <c r="I377" s="497" t="s">
        <v>790</v>
      </c>
      <c r="J377" s="498">
        <v>30</v>
      </c>
      <c r="K377" s="498" t="s">
        <v>59</v>
      </c>
      <c r="L377" s="500" cm="1">
        <f t="array" aca="1" ref="L377" ca="1">INDIRECT($L$5&amp;ROW())</f>
        <v>250000</v>
      </c>
      <c r="M377" s="500">
        <f ca="1">ROUNDDOWN(J377*L377,-3)</f>
        <v>7500000</v>
      </c>
      <c r="N377" s="502">
        <f t="shared" ca="1" si="115"/>
        <v>2500000</v>
      </c>
      <c r="O377" s="154">
        <f ca="1">M377-Y377</f>
        <v>2500000</v>
      </c>
      <c r="P377" s="154">
        <f t="shared" ca="1" si="116"/>
        <v>0</v>
      </c>
      <c r="Q377" s="253" t="str">
        <f t="shared" ca="1" si="117"/>
        <v>Rev detil</v>
      </c>
      <c r="R377" s="244"/>
      <c r="S377" s="244"/>
      <c r="T377" s="65">
        <v>40</v>
      </c>
      <c r="U377" s="67">
        <v>250000</v>
      </c>
      <c r="V377" s="67">
        <f>ROUNDDOWN(T377*U377,-3)</f>
        <v>10000000</v>
      </c>
      <c r="W377" s="247">
        <v>20</v>
      </c>
      <c r="X377" s="247">
        <v>250000</v>
      </c>
      <c r="Y377" s="67">
        <f>ROUNDDOWN(W377*X377,-3)</f>
        <v>5000000</v>
      </c>
      <c r="Z377" s="247"/>
      <c r="AA377" s="244"/>
    </row>
    <row r="378" spans="1:29" ht="13.2" x14ac:dyDescent="0.25">
      <c r="A378" s="1" t="s">
        <v>335</v>
      </c>
      <c r="B378" s="68" t="s">
        <v>524</v>
      </c>
      <c r="C378" s="69" t="s">
        <v>73</v>
      </c>
      <c r="D378" s="68"/>
      <c r="E378" s="68"/>
      <c r="F378" s="70"/>
      <c r="G378" s="155">
        <f>G379</f>
        <v>1000000</v>
      </c>
      <c r="H378" s="189" t="s">
        <v>524</v>
      </c>
      <c r="I378" s="69" t="s">
        <v>73</v>
      </c>
      <c r="J378" s="68"/>
      <c r="K378" s="68"/>
      <c r="L378" s="70"/>
      <c r="M378" s="70">
        <f ca="1">M379</f>
        <v>1000000</v>
      </c>
      <c r="N378" s="419">
        <f ca="1">N379</f>
        <v>0</v>
      </c>
      <c r="O378" s="155">
        <f ca="1">O379</f>
        <v>0</v>
      </c>
      <c r="P378" s="155">
        <f ca="1">P379</f>
        <v>0</v>
      </c>
      <c r="Q378" s="279" t="s">
        <v>1007</v>
      </c>
      <c r="R378" s="244"/>
      <c r="S378" s="244"/>
      <c r="T378" s="68"/>
      <c r="U378" s="70"/>
      <c r="V378" s="70"/>
      <c r="W378" s="247"/>
      <c r="X378" s="244"/>
      <c r="Y378" s="244"/>
      <c r="Z378" s="247"/>
      <c r="AA378" s="244"/>
      <c r="AB378" s="4" t="s">
        <v>1046</v>
      </c>
      <c r="AC378" s="311" t="s">
        <v>508</v>
      </c>
    </row>
    <row r="379" spans="1:29" ht="13.2" hidden="1" x14ac:dyDescent="0.25">
      <c r="A379" s="1" t="s">
        <v>336</v>
      </c>
      <c r="B379" s="65"/>
      <c r="C379" s="66" t="s">
        <v>622</v>
      </c>
      <c r="D379" s="65">
        <v>4</v>
      </c>
      <c r="E379" s="65" t="s">
        <v>120</v>
      </c>
      <c r="F379" s="67">
        <v>250000</v>
      </c>
      <c r="G379" s="154">
        <f>ROUNDDOWN(D379*F379,-3)</f>
        <v>1000000</v>
      </c>
      <c r="H379" s="188"/>
      <c r="I379" s="66" t="s">
        <v>622</v>
      </c>
      <c r="J379" s="65" cm="1">
        <f t="array" aca="1" ref="J379" ca="1">INDIRECT($J$5&amp;ROW())</f>
        <v>4</v>
      </c>
      <c r="K379" s="65" t="s">
        <v>120</v>
      </c>
      <c r="L379" s="67" cm="1">
        <f t="array" aca="1" ref="L379" ca="1">INDIRECT($L$5&amp;ROW())</f>
        <v>250000</v>
      </c>
      <c r="M379" s="67">
        <f ca="1">ROUNDDOWN(J379*L379,-3)</f>
        <v>1000000</v>
      </c>
      <c r="N379" s="340">
        <f ca="1">G379-M379</f>
        <v>0</v>
      </c>
      <c r="O379" s="154">
        <f ca="1">M379-Y379</f>
        <v>0</v>
      </c>
      <c r="P379" s="154">
        <f ca="1">IF(N379=0,O379-N379,IF(N379&lt;0,N379+O379,IF(N379&gt;0,N379-O379)))</f>
        <v>0</v>
      </c>
      <c r="Q379" s="240" t="str">
        <f ca="1">IF(AND(ISBLANK(H379),N379&lt;&gt;0),"Rev","")</f>
        <v/>
      </c>
      <c r="R379" s="244"/>
      <c r="S379" s="244"/>
      <c r="T379" s="65">
        <v>4</v>
      </c>
      <c r="U379" s="67">
        <v>250000</v>
      </c>
      <c r="V379" s="67">
        <f>ROUNDDOWN(T379*U379,-3)</f>
        <v>1000000</v>
      </c>
      <c r="W379" s="247">
        <v>4</v>
      </c>
      <c r="X379" s="247">
        <v>250000</v>
      </c>
      <c r="Y379" s="67">
        <f>ROUNDDOWN(W379*X379,-3)</f>
        <v>1000000</v>
      </c>
      <c r="Z379" s="247"/>
      <c r="AA379" s="244"/>
    </row>
    <row r="380" spans="1:29" ht="13.2" x14ac:dyDescent="0.25">
      <c r="A380" s="1" t="s">
        <v>337</v>
      </c>
      <c r="B380" s="68" t="s">
        <v>528</v>
      </c>
      <c r="C380" s="69" t="s">
        <v>31</v>
      </c>
      <c r="D380" s="68"/>
      <c r="E380" s="68"/>
      <c r="F380" s="70"/>
      <c r="G380" s="155">
        <f>G381</f>
        <v>4000000</v>
      </c>
      <c r="H380" s="189" t="s">
        <v>528</v>
      </c>
      <c r="I380" s="69" t="s">
        <v>31</v>
      </c>
      <c r="J380" s="68"/>
      <c r="K380" s="68"/>
      <c r="L380" s="70"/>
      <c r="M380" s="70">
        <f ca="1">M381</f>
        <v>4000000</v>
      </c>
      <c r="N380" s="419">
        <f ca="1">N381</f>
        <v>0</v>
      </c>
      <c r="O380" s="155">
        <f ca="1">O381</f>
        <v>0</v>
      </c>
      <c r="P380" s="155">
        <f ca="1">P381</f>
        <v>0</v>
      </c>
      <c r="Q380" s="279" t="s">
        <v>1007</v>
      </c>
      <c r="R380" s="244"/>
      <c r="S380" s="244"/>
      <c r="T380" s="68"/>
      <c r="U380" s="70"/>
      <c r="V380" s="70"/>
      <c r="W380" s="247"/>
      <c r="X380" s="244"/>
      <c r="Y380" s="244"/>
      <c r="Z380" s="247"/>
      <c r="AA380" s="244"/>
      <c r="AB380" s="4" t="s">
        <v>1046</v>
      </c>
      <c r="AC380" s="311" t="s">
        <v>508</v>
      </c>
    </row>
    <row r="381" spans="1:29" ht="13.2" hidden="1" x14ac:dyDescent="0.25">
      <c r="A381" s="1" t="s">
        <v>338</v>
      </c>
      <c r="B381" s="65"/>
      <c r="C381" s="66" t="s">
        <v>559</v>
      </c>
      <c r="D381" s="65">
        <v>4</v>
      </c>
      <c r="E381" s="65" t="s">
        <v>33</v>
      </c>
      <c r="F381" s="67">
        <v>1000000</v>
      </c>
      <c r="G381" s="154">
        <f>ROUNDDOWN(D381*F381,-3)</f>
        <v>4000000</v>
      </c>
      <c r="H381" s="188"/>
      <c r="I381" s="66" t="s">
        <v>559</v>
      </c>
      <c r="J381" s="65" cm="1">
        <f t="array" aca="1" ref="J381" ca="1">INDIRECT($J$5&amp;ROW())</f>
        <v>4</v>
      </c>
      <c r="K381" s="65" t="s">
        <v>33</v>
      </c>
      <c r="L381" s="67" cm="1">
        <f t="array" aca="1" ref="L381" ca="1">INDIRECT($L$5&amp;ROW())</f>
        <v>1000000</v>
      </c>
      <c r="M381" s="67">
        <f ca="1">ROUNDDOWN(J381*L381,-3)</f>
        <v>4000000</v>
      </c>
      <c r="N381" s="340">
        <f ca="1">G381-M381</f>
        <v>0</v>
      </c>
      <c r="O381" s="154">
        <f ca="1">M381-Y381</f>
        <v>0</v>
      </c>
      <c r="P381" s="154">
        <f ca="1">IF(N381=0,O381-N381,IF(N381&lt;0,N381+O381,IF(N381&gt;0,N381-O381)))</f>
        <v>0</v>
      </c>
      <c r="Q381" s="240" t="str">
        <f ca="1">IF(AND(ISBLANK(H381),N381&lt;&gt;0),"Rev","")</f>
        <v/>
      </c>
      <c r="R381" s="244"/>
      <c r="S381" s="244"/>
      <c r="T381" s="65">
        <v>4</v>
      </c>
      <c r="U381" s="67">
        <v>1000000</v>
      </c>
      <c r="V381" s="67">
        <f>ROUNDDOWN(T381*U381,-3)</f>
        <v>4000000</v>
      </c>
      <c r="W381" s="247">
        <v>4</v>
      </c>
      <c r="X381" s="247">
        <v>1000000</v>
      </c>
      <c r="Y381" s="67">
        <f>ROUNDDOWN(W381*X381,-3)</f>
        <v>4000000</v>
      </c>
      <c r="Z381" s="247"/>
      <c r="AA381" s="244"/>
    </row>
    <row r="382" spans="1:29" ht="13.2" x14ac:dyDescent="0.25">
      <c r="A382" s="1" t="s">
        <v>339</v>
      </c>
      <c r="B382" s="129" t="s">
        <v>525</v>
      </c>
      <c r="C382" s="130" t="s">
        <v>35</v>
      </c>
      <c r="D382" s="129"/>
      <c r="E382" s="129"/>
      <c r="F382" s="131"/>
      <c r="G382" s="175">
        <f>G383</f>
        <v>117000000</v>
      </c>
      <c r="H382" s="209" t="s">
        <v>525</v>
      </c>
      <c r="I382" s="130" t="s">
        <v>35</v>
      </c>
      <c r="J382" s="129"/>
      <c r="K382" s="129"/>
      <c r="L382" s="131"/>
      <c r="M382" s="131">
        <f ca="1">M383</f>
        <v>117000000</v>
      </c>
      <c r="N382" s="433">
        <f ca="1">N383</f>
        <v>0</v>
      </c>
      <c r="O382" s="175">
        <f ca="1">O383</f>
        <v>0</v>
      </c>
      <c r="P382" s="175">
        <f ca="1">P383</f>
        <v>0</v>
      </c>
      <c r="Q382" s="279" t="s">
        <v>1007</v>
      </c>
      <c r="R382" s="244"/>
      <c r="S382" s="244"/>
      <c r="T382" s="129"/>
      <c r="U382" s="131"/>
      <c r="V382" s="131"/>
      <c r="W382" s="247"/>
      <c r="X382" s="244"/>
      <c r="Y382" s="244"/>
      <c r="Z382" s="247"/>
      <c r="AA382" s="244"/>
      <c r="AB382" s="4" t="s">
        <v>1046</v>
      </c>
      <c r="AC382" s="311" t="s">
        <v>508</v>
      </c>
    </row>
    <row r="383" spans="1:29" ht="13.2" hidden="1" x14ac:dyDescent="0.25">
      <c r="A383" s="1" t="s">
        <v>340</v>
      </c>
      <c r="B383" s="65"/>
      <c r="C383" s="66" t="s">
        <v>795</v>
      </c>
      <c r="D383" s="65">
        <v>18</v>
      </c>
      <c r="E383" s="65" t="s">
        <v>26</v>
      </c>
      <c r="F383" s="67">
        <v>6500000</v>
      </c>
      <c r="G383" s="154">
        <f>ROUNDDOWN(D383*F383,-3)</f>
        <v>117000000</v>
      </c>
      <c r="H383" s="188"/>
      <c r="I383" s="66" t="s">
        <v>795</v>
      </c>
      <c r="J383" s="65" cm="1">
        <f t="array" aca="1" ref="J383" ca="1">INDIRECT($J$5&amp;ROW())</f>
        <v>18</v>
      </c>
      <c r="K383" s="65" t="s">
        <v>26</v>
      </c>
      <c r="L383" s="67" cm="1">
        <f t="array" aca="1" ref="L383" ca="1">INDIRECT($L$5&amp;ROW())</f>
        <v>6500000</v>
      </c>
      <c r="M383" s="67">
        <f ca="1">ROUNDDOWN(J383*L383,-3)</f>
        <v>117000000</v>
      </c>
      <c r="N383" s="340">
        <f ca="1">G383-M383</f>
        <v>0</v>
      </c>
      <c r="O383" s="154">
        <f ca="1">M383-Y383</f>
        <v>0</v>
      </c>
      <c r="P383" s="154">
        <f ca="1">IF(N383=0,O383-N383,IF(N383&lt;0,N383+O383,IF(N383&gt;0,N383-O383)))</f>
        <v>0</v>
      </c>
      <c r="Q383" s="240" t="str">
        <f ca="1">IF(AND(ISBLANK(H383),N383&lt;&gt;0),"Rev","")</f>
        <v/>
      </c>
      <c r="R383" s="244"/>
      <c r="S383" s="244"/>
      <c r="T383" s="65">
        <v>18</v>
      </c>
      <c r="U383" s="67">
        <v>6500000</v>
      </c>
      <c r="V383" s="67">
        <f>ROUNDDOWN(T383*U383,-3)</f>
        <v>117000000</v>
      </c>
      <c r="W383" s="247">
        <v>18</v>
      </c>
      <c r="X383" s="247">
        <v>6500000</v>
      </c>
      <c r="Y383" s="67">
        <f>ROUNDDOWN(W383*X383,-3)</f>
        <v>117000000</v>
      </c>
      <c r="Z383" s="247"/>
      <c r="AA383" s="244"/>
    </row>
    <row r="384" spans="1:29" ht="13.2" x14ac:dyDescent="0.25">
      <c r="A384" s="1" t="s">
        <v>341</v>
      </c>
      <c r="B384" s="116" t="s">
        <v>91</v>
      </c>
      <c r="C384" s="117" t="s">
        <v>796</v>
      </c>
      <c r="D384" s="116"/>
      <c r="E384" s="116"/>
      <c r="F384" s="118"/>
      <c r="G384" s="171">
        <f>SUM(G385,G391,G393,G395)</f>
        <v>178435000</v>
      </c>
      <c r="H384" s="205" t="s">
        <v>91</v>
      </c>
      <c r="I384" s="117" t="s">
        <v>796</v>
      </c>
      <c r="J384" s="116"/>
      <c r="K384" s="116"/>
      <c r="L384" s="118"/>
      <c r="M384" s="118">
        <f ca="1">SUM(M385,M391,M393,M395)</f>
        <v>121326000</v>
      </c>
      <c r="N384" s="440">
        <f ca="1">SUM(N385,N391,N393,N395)</f>
        <v>57109000</v>
      </c>
      <c r="O384" s="171">
        <f ca="1">SUM(O385,O391,O393,O395)</f>
        <v>-46609000</v>
      </c>
      <c r="P384" s="171">
        <f ca="1">SUM(P385,P391,P393,P395)</f>
        <v>108718000</v>
      </c>
      <c r="Q384" s="279" t="s">
        <v>1007</v>
      </c>
      <c r="R384" s="244" t="s">
        <v>507</v>
      </c>
      <c r="S384" s="244" t="s">
        <v>508</v>
      </c>
      <c r="T384" s="116"/>
      <c r="U384" s="118"/>
      <c r="V384" s="118"/>
      <c r="W384" s="247"/>
      <c r="X384" s="244"/>
      <c r="Y384" s="244"/>
      <c r="Z384" s="247"/>
      <c r="AA384" s="244"/>
      <c r="AC384" s="311"/>
    </row>
    <row r="385" spans="1:29" ht="13.2" x14ac:dyDescent="0.25">
      <c r="A385" s="1" t="s">
        <v>342</v>
      </c>
      <c r="B385" s="74" t="s">
        <v>523</v>
      </c>
      <c r="C385" s="75" t="s">
        <v>24</v>
      </c>
      <c r="D385" s="74"/>
      <c r="E385" s="74"/>
      <c r="F385" s="76"/>
      <c r="G385" s="157">
        <f>SUM(G386:G390)</f>
        <v>52000000</v>
      </c>
      <c r="H385" s="191" t="s">
        <v>523</v>
      </c>
      <c r="I385" s="75" t="s">
        <v>24</v>
      </c>
      <c r="J385" s="74"/>
      <c r="K385" s="74"/>
      <c r="L385" s="76"/>
      <c r="M385" s="76">
        <f ca="1">SUM(M386:M390)</f>
        <v>26250000</v>
      </c>
      <c r="N385" s="420">
        <f ca="1">SUM(N386:N390)</f>
        <v>25750000</v>
      </c>
      <c r="O385" s="157">
        <f ca="1">SUM(O386:O390)</f>
        <v>-15250000</v>
      </c>
      <c r="P385" s="157">
        <f ca="1">SUM(P386:P390)</f>
        <v>46000000</v>
      </c>
      <c r="Q385" s="279" t="s">
        <v>1007</v>
      </c>
      <c r="R385" s="244"/>
      <c r="S385" s="244"/>
      <c r="T385" s="74"/>
      <c r="U385" s="76"/>
      <c r="V385" s="76"/>
      <c r="W385" s="247"/>
      <c r="X385" s="244"/>
      <c r="Y385" s="244"/>
      <c r="Z385" s="247"/>
      <c r="AA385" s="244"/>
      <c r="AB385" s="4" t="s">
        <v>1046</v>
      </c>
      <c r="AC385" s="311" t="s">
        <v>508</v>
      </c>
    </row>
    <row r="386" spans="1:29" ht="13.2" x14ac:dyDescent="0.25">
      <c r="A386" s="1" t="s">
        <v>343</v>
      </c>
      <c r="B386" s="65"/>
      <c r="C386" s="66" t="s">
        <v>555</v>
      </c>
      <c r="D386" s="65">
        <v>200</v>
      </c>
      <c r="E386" s="65" t="s">
        <v>26</v>
      </c>
      <c r="F386" s="67">
        <v>75000</v>
      </c>
      <c r="G386" s="154">
        <f>ROUNDDOWN(D386*F386,-3)</f>
        <v>15000000</v>
      </c>
      <c r="H386" s="188"/>
      <c r="I386" s="497" t="s">
        <v>555</v>
      </c>
      <c r="J386" s="498">
        <v>70</v>
      </c>
      <c r="K386" s="498" t="s">
        <v>26</v>
      </c>
      <c r="L386" s="500" cm="1">
        <f t="array" aca="1" ref="L386" ca="1">INDIRECT($L$5&amp;ROW())</f>
        <v>75000</v>
      </c>
      <c r="M386" s="500">
        <f ca="1">ROUNDDOWN(J386*L386,-3)</f>
        <v>5250000</v>
      </c>
      <c r="N386" s="502">
        <f t="shared" ref="N386:N390" ca="1" si="118">G386-M386</f>
        <v>9750000</v>
      </c>
      <c r="O386" s="154">
        <f ca="1">M386-Y386</f>
        <v>-9750000</v>
      </c>
      <c r="P386" s="154">
        <f t="shared" ref="P386:P390" ca="1" si="119">IF(N386=0,O386-N386,IF(N386&lt;0,N386+O386,IF(N386&gt;0,N386-O386)))</f>
        <v>19500000</v>
      </c>
      <c r="Q386" s="253" t="str">
        <f t="shared" ref="Q386:Q389" ca="1" si="120">IF(AND(ISBLANK(H386),N386&lt;&gt;0),"Rev detil","")</f>
        <v>Rev detil</v>
      </c>
      <c r="R386" s="244"/>
      <c r="S386" s="244"/>
      <c r="T386" s="65">
        <v>200</v>
      </c>
      <c r="U386" s="67">
        <v>75000</v>
      </c>
      <c r="V386" s="67">
        <f>ROUNDDOWN(T386*U386,-3)</f>
        <v>15000000</v>
      </c>
      <c r="W386" s="247">
        <v>200</v>
      </c>
      <c r="X386" s="247">
        <v>75000</v>
      </c>
      <c r="Y386" s="67">
        <f>ROUNDDOWN(W386*X386,-3)</f>
        <v>15000000</v>
      </c>
      <c r="Z386" s="247"/>
      <c r="AA386" s="244"/>
    </row>
    <row r="387" spans="1:29" ht="13.2" x14ac:dyDescent="0.25">
      <c r="A387" s="1" t="s">
        <v>344</v>
      </c>
      <c r="B387" s="65"/>
      <c r="C387" s="66" t="s">
        <v>556</v>
      </c>
      <c r="D387" s="65">
        <v>8</v>
      </c>
      <c r="E387" s="65" t="s">
        <v>120</v>
      </c>
      <c r="F387" s="67">
        <v>1500000</v>
      </c>
      <c r="G387" s="154">
        <f>ROUNDDOWN(D387*F387,-3)</f>
        <v>12000000</v>
      </c>
      <c r="H387" s="188"/>
      <c r="I387" s="497" t="s">
        <v>556</v>
      </c>
      <c r="J387" s="498">
        <v>4</v>
      </c>
      <c r="K387" s="498" t="s">
        <v>120</v>
      </c>
      <c r="L387" s="500" cm="1">
        <f t="array" aca="1" ref="L387" ca="1">INDIRECT($L$5&amp;ROW())</f>
        <v>1500000</v>
      </c>
      <c r="M387" s="500">
        <f ca="1">ROUNDDOWN(J387*L387,-3)</f>
        <v>6000000</v>
      </c>
      <c r="N387" s="502">
        <f t="shared" ca="1" si="118"/>
        <v>6000000</v>
      </c>
      <c r="O387" s="154">
        <f ca="1">M387-Y387</f>
        <v>-3000000</v>
      </c>
      <c r="P387" s="154">
        <f t="shared" ca="1" si="119"/>
        <v>9000000</v>
      </c>
      <c r="Q387" s="253" t="str">
        <f t="shared" ca="1" si="120"/>
        <v>Rev detil</v>
      </c>
      <c r="R387" s="244"/>
      <c r="S387" s="244"/>
      <c r="T387" s="65">
        <v>8</v>
      </c>
      <c r="U387" s="67">
        <v>1500000</v>
      </c>
      <c r="V387" s="67">
        <f>ROUNDDOWN(T387*U387,-3)</f>
        <v>12000000</v>
      </c>
      <c r="W387" s="247">
        <v>6</v>
      </c>
      <c r="X387" s="247">
        <v>1500000</v>
      </c>
      <c r="Y387" s="67">
        <f>ROUNDDOWN(W387*X387,-3)</f>
        <v>9000000</v>
      </c>
      <c r="Z387" s="247"/>
      <c r="AA387" s="244"/>
    </row>
    <row r="388" spans="1:29" ht="13.2" x14ac:dyDescent="0.25">
      <c r="A388" s="1" t="s">
        <v>797</v>
      </c>
      <c r="B388" s="65"/>
      <c r="C388" s="66" t="s">
        <v>557</v>
      </c>
      <c r="D388" s="65">
        <v>8</v>
      </c>
      <c r="E388" s="65" t="s">
        <v>120</v>
      </c>
      <c r="F388" s="67">
        <v>1500000</v>
      </c>
      <c r="G388" s="154">
        <f>ROUNDDOWN(D388*F388,-3)</f>
        <v>12000000</v>
      </c>
      <c r="H388" s="188"/>
      <c r="I388" s="497" t="s">
        <v>557</v>
      </c>
      <c r="J388" s="498">
        <v>4</v>
      </c>
      <c r="K388" s="498" t="s">
        <v>120</v>
      </c>
      <c r="L388" s="500" cm="1">
        <f t="array" aca="1" ref="L388" ca="1">INDIRECT($L$5&amp;ROW())</f>
        <v>1500000</v>
      </c>
      <c r="M388" s="500">
        <f ca="1">ROUNDDOWN(J388*L388,-3)</f>
        <v>6000000</v>
      </c>
      <c r="N388" s="502">
        <f t="shared" ca="1" si="118"/>
        <v>6000000</v>
      </c>
      <c r="O388" s="154">
        <f ca="1">M388-Y388</f>
        <v>-3000000</v>
      </c>
      <c r="P388" s="154">
        <f t="shared" ca="1" si="119"/>
        <v>9000000</v>
      </c>
      <c r="Q388" s="253" t="str">
        <f t="shared" ca="1" si="120"/>
        <v>Rev detil</v>
      </c>
      <c r="R388" s="244"/>
      <c r="S388" s="244"/>
      <c r="T388" s="65">
        <v>8</v>
      </c>
      <c r="U388" s="67">
        <v>1500000</v>
      </c>
      <c r="V388" s="67">
        <f>ROUNDDOWN(T388*U388,-3)</f>
        <v>12000000</v>
      </c>
      <c r="W388" s="247">
        <v>6</v>
      </c>
      <c r="X388" s="247">
        <v>1500000</v>
      </c>
      <c r="Y388" s="67">
        <f>ROUNDDOWN(W388*X388,-3)</f>
        <v>9000000</v>
      </c>
      <c r="Z388" s="247"/>
      <c r="AA388" s="244"/>
    </row>
    <row r="389" spans="1:29" ht="13.2" x14ac:dyDescent="0.25">
      <c r="A389" s="1" t="s">
        <v>798</v>
      </c>
      <c r="B389" s="65"/>
      <c r="C389" s="66" t="s">
        <v>558</v>
      </c>
      <c r="D389" s="65">
        <v>8</v>
      </c>
      <c r="E389" s="65" t="s">
        <v>120</v>
      </c>
      <c r="F389" s="67">
        <v>1000000</v>
      </c>
      <c r="G389" s="154">
        <f>ROUNDDOWN(D389*F389,-3)</f>
        <v>8000000</v>
      </c>
      <c r="H389" s="188"/>
      <c r="I389" s="497" t="s">
        <v>558</v>
      </c>
      <c r="J389" s="498">
        <v>4</v>
      </c>
      <c r="K389" s="498" t="s">
        <v>120</v>
      </c>
      <c r="L389" s="500" cm="1">
        <f t="array" aca="1" ref="L389" ca="1">INDIRECT($L$5&amp;ROW())</f>
        <v>1000000</v>
      </c>
      <c r="M389" s="500">
        <f ca="1">ROUNDDOWN(J389*L389,-3)</f>
        <v>4000000</v>
      </c>
      <c r="N389" s="502">
        <f t="shared" ca="1" si="118"/>
        <v>4000000</v>
      </c>
      <c r="O389" s="154">
        <f ca="1">M389-Y389</f>
        <v>-2000000</v>
      </c>
      <c r="P389" s="154">
        <f t="shared" ca="1" si="119"/>
        <v>6000000</v>
      </c>
      <c r="Q389" s="253" t="str">
        <f t="shared" ca="1" si="120"/>
        <v>Rev detil</v>
      </c>
      <c r="R389" s="244"/>
      <c r="S389" s="244"/>
      <c r="T389" s="65">
        <v>8</v>
      </c>
      <c r="U389" s="67">
        <v>1000000</v>
      </c>
      <c r="V389" s="67">
        <f>ROUNDDOWN(T389*U389,-3)</f>
        <v>8000000</v>
      </c>
      <c r="W389" s="247">
        <v>6</v>
      </c>
      <c r="X389" s="247">
        <v>1000000</v>
      </c>
      <c r="Y389" s="67">
        <f>ROUNDDOWN(W389*X389,-3)</f>
        <v>6000000</v>
      </c>
      <c r="Z389" s="247"/>
      <c r="AA389" s="244"/>
    </row>
    <row r="390" spans="1:29" ht="13.2" x14ac:dyDescent="0.25">
      <c r="A390" s="1" t="s">
        <v>799</v>
      </c>
      <c r="B390" s="65"/>
      <c r="C390" s="66" t="s">
        <v>790</v>
      </c>
      <c r="D390" s="65">
        <v>20</v>
      </c>
      <c r="E390" s="65" t="s">
        <v>59</v>
      </c>
      <c r="F390" s="67">
        <v>250000</v>
      </c>
      <c r="G390" s="154">
        <f>ROUNDDOWN(D390*F390,-3)</f>
        <v>5000000</v>
      </c>
      <c r="H390" s="188"/>
      <c r="I390" s="66" t="s">
        <v>790</v>
      </c>
      <c r="J390" s="65" cm="1">
        <f t="array" aca="1" ref="J390" ca="1">INDIRECT($J$5&amp;ROW())</f>
        <v>20</v>
      </c>
      <c r="K390" s="65" t="s">
        <v>59</v>
      </c>
      <c r="L390" s="67" cm="1">
        <f t="array" aca="1" ref="L390" ca="1">INDIRECT($L$5&amp;ROW())</f>
        <v>250000</v>
      </c>
      <c r="M390" s="67">
        <f ca="1">ROUNDDOWN(J390*L390,-3)</f>
        <v>5000000</v>
      </c>
      <c r="N390" s="340">
        <f t="shared" ca="1" si="118"/>
        <v>0</v>
      </c>
      <c r="O390" s="154">
        <f ca="1">M390-Y390</f>
        <v>2500000</v>
      </c>
      <c r="P390" s="154">
        <f t="shared" ca="1" si="119"/>
        <v>2500000</v>
      </c>
      <c r="Q390" s="279" t="s">
        <v>1007</v>
      </c>
      <c r="R390" s="244"/>
      <c r="S390" s="244"/>
      <c r="T390" s="65">
        <v>20</v>
      </c>
      <c r="U390" s="67">
        <v>250000</v>
      </c>
      <c r="V390" s="67">
        <f>ROUNDDOWN(T390*U390,-3)</f>
        <v>5000000</v>
      </c>
      <c r="W390" s="247">
        <v>10</v>
      </c>
      <c r="X390" s="247">
        <v>250000</v>
      </c>
      <c r="Y390" s="67">
        <f>ROUNDDOWN(W390*X390,-3)</f>
        <v>2500000</v>
      </c>
      <c r="Z390" s="247"/>
      <c r="AA390" s="244"/>
    </row>
    <row r="391" spans="1:29" ht="13.2" x14ac:dyDescent="0.25">
      <c r="A391" s="1" t="s">
        <v>800</v>
      </c>
      <c r="B391" s="129" t="s">
        <v>524</v>
      </c>
      <c r="C391" s="130" t="s">
        <v>73</v>
      </c>
      <c r="D391" s="129"/>
      <c r="E391" s="129"/>
      <c r="F391" s="131"/>
      <c r="G391" s="175">
        <f>G392</f>
        <v>1000000</v>
      </c>
      <c r="H391" s="209" t="s">
        <v>524</v>
      </c>
      <c r="I391" s="130" t="s">
        <v>73</v>
      </c>
      <c r="J391" s="129"/>
      <c r="K391" s="129"/>
      <c r="L391" s="131"/>
      <c r="M391" s="131">
        <f ca="1">M392</f>
        <v>1000000</v>
      </c>
      <c r="N391" s="433">
        <f ca="1">N392</f>
        <v>0</v>
      </c>
      <c r="O391" s="175">
        <f ca="1">O392</f>
        <v>0</v>
      </c>
      <c r="P391" s="175">
        <f ca="1">P392</f>
        <v>0</v>
      </c>
      <c r="Q391" s="279" t="s">
        <v>1007</v>
      </c>
      <c r="R391" s="244"/>
      <c r="S391" s="244"/>
      <c r="T391" s="129"/>
      <c r="U391" s="131"/>
      <c r="V391" s="131"/>
      <c r="W391" s="247"/>
      <c r="X391" s="244"/>
      <c r="Y391" s="244"/>
      <c r="Z391" s="247"/>
      <c r="AA391" s="244"/>
      <c r="AB391" s="4" t="s">
        <v>1046</v>
      </c>
      <c r="AC391" s="311" t="s">
        <v>508</v>
      </c>
    </row>
    <row r="392" spans="1:29" ht="13.2" hidden="1" x14ac:dyDescent="0.25">
      <c r="A392" s="1" t="s">
        <v>801</v>
      </c>
      <c r="B392" s="65"/>
      <c r="C392" s="66" t="s">
        <v>622</v>
      </c>
      <c r="D392" s="65">
        <v>4</v>
      </c>
      <c r="E392" s="65" t="s">
        <v>120</v>
      </c>
      <c r="F392" s="67">
        <v>250000</v>
      </c>
      <c r="G392" s="154">
        <f>ROUNDDOWN(D392*F392,-3)</f>
        <v>1000000</v>
      </c>
      <c r="H392" s="188"/>
      <c r="I392" s="66" t="s">
        <v>622</v>
      </c>
      <c r="J392" s="65" cm="1">
        <f t="array" aca="1" ref="J392" ca="1">INDIRECT($J$5&amp;ROW())</f>
        <v>4</v>
      </c>
      <c r="K392" s="65" t="s">
        <v>120</v>
      </c>
      <c r="L392" s="67" cm="1">
        <f t="array" aca="1" ref="L392" ca="1">INDIRECT($L$5&amp;ROW())</f>
        <v>250000</v>
      </c>
      <c r="M392" s="67">
        <f ca="1">ROUNDDOWN(J392*L392,-3)</f>
        <v>1000000</v>
      </c>
      <c r="N392" s="340">
        <f ca="1">G392-M392</f>
        <v>0</v>
      </c>
      <c r="O392" s="154">
        <f ca="1">M392-Y392</f>
        <v>0</v>
      </c>
      <c r="P392" s="154">
        <f ca="1">IF(N392=0,O392-N392,IF(N392&lt;0,N392+O392,IF(N392&gt;0,N392-O392)))</f>
        <v>0</v>
      </c>
      <c r="Q392" s="240" t="str">
        <f ca="1">IF(AND(ISBLANK(H392),N392&lt;&gt;0),"Rev","")</f>
        <v/>
      </c>
      <c r="R392" s="244"/>
      <c r="S392" s="244"/>
      <c r="T392" s="65">
        <v>4</v>
      </c>
      <c r="U392" s="67">
        <v>250000</v>
      </c>
      <c r="V392" s="67">
        <f>ROUNDDOWN(T392*U392,-3)</f>
        <v>1000000</v>
      </c>
      <c r="W392" s="247">
        <v>4</v>
      </c>
      <c r="X392" s="247">
        <v>250000</v>
      </c>
      <c r="Y392" s="67">
        <f>ROUNDDOWN(W392*X392,-3)</f>
        <v>1000000</v>
      </c>
      <c r="Z392" s="247"/>
      <c r="AA392" s="244"/>
    </row>
    <row r="393" spans="1:29" ht="13.2" x14ac:dyDescent="0.25">
      <c r="A393" s="1" t="s">
        <v>802</v>
      </c>
      <c r="B393" s="110" t="s">
        <v>528</v>
      </c>
      <c r="C393" s="111" t="s">
        <v>31</v>
      </c>
      <c r="D393" s="110"/>
      <c r="E393" s="110"/>
      <c r="F393" s="112"/>
      <c r="G393" s="169">
        <f>G394</f>
        <v>8000000</v>
      </c>
      <c r="H393" s="203" t="s">
        <v>528</v>
      </c>
      <c r="I393" s="111" t="s">
        <v>31</v>
      </c>
      <c r="J393" s="110"/>
      <c r="K393" s="110"/>
      <c r="L393" s="112"/>
      <c r="M393" s="112">
        <f ca="1">M394</f>
        <v>6000000</v>
      </c>
      <c r="N393" s="439">
        <f ca="1">N394</f>
        <v>2000000</v>
      </c>
      <c r="O393" s="169">
        <f ca="1">O394</f>
        <v>-2000000</v>
      </c>
      <c r="P393" s="169">
        <f ca="1">P394</f>
        <v>4000000</v>
      </c>
      <c r="Q393" s="279" t="s">
        <v>1007</v>
      </c>
      <c r="R393" s="244"/>
      <c r="S393" s="244"/>
      <c r="T393" s="110"/>
      <c r="U393" s="112"/>
      <c r="V393" s="112"/>
      <c r="W393" s="247"/>
      <c r="X393" s="244"/>
      <c r="Y393" s="244"/>
      <c r="Z393" s="247"/>
      <c r="AA393" s="244"/>
      <c r="AB393" s="4" t="s">
        <v>1046</v>
      </c>
      <c r="AC393" s="311" t="s">
        <v>508</v>
      </c>
    </row>
    <row r="394" spans="1:29" ht="13.2" x14ac:dyDescent="0.25">
      <c r="A394" s="1" t="s">
        <v>803</v>
      </c>
      <c r="B394" s="65"/>
      <c r="C394" s="66" t="s">
        <v>559</v>
      </c>
      <c r="D394" s="65">
        <v>8</v>
      </c>
      <c r="E394" s="65" t="s">
        <v>33</v>
      </c>
      <c r="F394" s="67">
        <v>1000000</v>
      </c>
      <c r="G394" s="154">
        <f>ROUNDDOWN(D394*F394,-3)</f>
        <v>8000000</v>
      </c>
      <c r="H394" s="188"/>
      <c r="I394" s="497" t="s">
        <v>559</v>
      </c>
      <c r="J394" s="498">
        <v>6</v>
      </c>
      <c r="K394" s="498" t="s">
        <v>33</v>
      </c>
      <c r="L394" s="500" cm="1">
        <f t="array" aca="1" ref="L394" ca="1">INDIRECT($L$5&amp;ROW())</f>
        <v>1000000</v>
      </c>
      <c r="M394" s="500">
        <f ca="1">ROUNDDOWN(J394*L394,-3)</f>
        <v>6000000</v>
      </c>
      <c r="N394" s="502">
        <f ca="1">G394-M394</f>
        <v>2000000</v>
      </c>
      <c r="O394" s="154">
        <f ca="1">M394-Y394</f>
        <v>-2000000</v>
      </c>
      <c r="P394" s="154">
        <f ca="1">IF(N394=0,O394-N394,IF(N394&lt;0,N394+O394,IF(N394&gt;0,N394-O394)))</f>
        <v>4000000</v>
      </c>
      <c r="Q394" s="253" t="str">
        <f ca="1">IF(AND(ISBLANK(H394),N394&lt;&gt;0),"Rev detil","")</f>
        <v>Rev detil</v>
      </c>
      <c r="R394" s="244"/>
      <c r="S394" s="244"/>
      <c r="T394" s="65">
        <v>8</v>
      </c>
      <c r="U394" s="67">
        <v>1000000</v>
      </c>
      <c r="V394" s="67">
        <f>ROUNDDOWN(T394*U394,-3)</f>
        <v>8000000</v>
      </c>
      <c r="W394" s="247">
        <v>8</v>
      </c>
      <c r="X394" s="247">
        <v>1000000</v>
      </c>
      <c r="Y394" s="67">
        <f>ROUNDDOWN(W394*X394,-3)</f>
        <v>8000000</v>
      </c>
      <c r="Z394" s="247"/>
      <c r="AA394" s="244"/>
    </row>
    <row r="395" spans="1:29" ht="13.2" x14ac:dyDescent="0.25">
      <c r="A395" s="1" t="s">
        <v>345</v>
      </c>
      <c r="B395" s="62" t="s">
        <v>525</v>
      </c>
      <c r="C395" s="63" t="s">
        <v>35</v>
      </c>
      <c r="D395" s="62"/>
      <c r="E395" s="62"/>
      <c r="F395" s="64"/>
      <c r="G395" s="153">
        <f>G396</f>
        <v>117435000</v>
      </c>
      <c r="H395" s="187" t="s">
        <v>525</v>
      </c>
      <c r="I395" s="63" t="s">
        <v>35</v>
      </c>
      <c r="J395" s="62"/>
      <c r="K395" s="62"/>
      <c r="L395" s="64"/>
      <c r="M395" s="64">
        <f>M396</f>
        <v>88076000</v>
      </c>
      <c r="N395" s="418">
        <f>N396</f>
        <v>29359000</v>
      </c>
      <c r="O395" s="153">
        <f>O396</f>
        <v>-29359000</v>
      </c>
      <c r="P395" s="153">
        <f>P396</f>
        <v>58718000</v>
      </c>
      <c r="Q395" s="279" t="s">
        <v>1007</v>
      </c>
      <c r="R395" s="244"/>
      <c r="S395" s="244"/>
      <c r="T395" s="62"/>
      <c r="U395" s="64"/>
      <c r="V395" s="64"/>
      <c r="W395" s="247"/>
      <c r="X395" s="244"/>
      <c r="Y395" s="244"/>
      <c r="Z395" s="247"/>
      <c r="AA395" s="244"/>
      <c r="AB395" s="4" t="s">
        <v>1046</v>
      </c>
      <c r="AC395" s="311" t="s">
        <v>508</v>
      </c>
    </row>
    <row r="396" spans="1:29" ht="13.2" x14ac:dyDescent="0.25">
      <c r="A396" s="1" t="s">
        <v>346</v>
      </c>
      <c r="B396" s="65"/>
      <c r="C396" s="66" t="s">
        <v>804</v>
      </c>
      <c r="D396" s="65">
        <v>20</v>
      </c>
      <c r="E396" s="65" t="s">
        <v>26</v>
      </c>
      <c r="F396" s="67">
        <v>5871750</v>
      </c>
      <c r="G396" s="154">
        <f>ROUNDDOWN(D396*F396,-3)</f>
        <v>117435000</v>
      </c>
      <c r="H396" s="188"/>
      <c r="I396" s="497" t="s">
        <v>804</v>
      </c>
      <c r="J396" s="498">
        <v>15</v>
      </c>
      <c r="K396" s="498" t="s">
        <v>26</v>
      </c>
      <c r="L396" s="500">
        <v>5871750</v>
      </c>
      <c r="M396" s="500">
        <f>ROUNDDOWN(J396*L396,-3)</f>
        <v>88076000</v>
      </c>
      <c r="N396" s="502">
        <f>G396-M396</f>
        <v>29359000</v>
      </c>
      <c r="O396" s="154">
        <f>M396-Y396</f>
        <v>-29359000</v>
      </c>
      <c r="P396" s="154">
        <f>IF(N396=0,O396-N396,IF(N396&lt;0,N396+O396,IF(N396&gt;0,N396-O396)))</f>
        <v>58718000</v>
      </c>
      <c r="Q396" s="253" t="str">
        <f>IF(AND(ISBLANK(H396),N396&lt;&gt;0),"Rev detil","")</f>
        <v>Rev detil</v>
      </c>
      <c r="R396" s="244"/>
      <c r="S396" s="244"/>
      <c r="T396" s="65">
        <v>20</v>
      </c>
      <c r="U396" s="67">
        <v>5871750</v>
      </c>
      <c r="V396" s="67">
        <f>ROUNDDOWN(T396*U396,-3)</f>
        <v>117435000</v>
      </c>
      <c r="W396" s="247">
        <v>20</v>
      </c>
      <c r="X396" s="247">
        <v>5871750</v>
      </c>
      <c r="Y396" s="67">
        <f>ROUNDDOWN(W396*X396,-3)</f>
        <v>117435000</v>
      </c>
      <c r="Z396" s="247"/>
      <c r="AA396" s="244"/>
    </row>
    <row r="397" spans="1:29" ht="13.2" x14ac:dyDescent="0.25">
      <c r="A397" s="1" t="s">
        <v>347</v>
      </c>
      <c r="B397" s="71" t="s">
        <v>167</v>
      </c>
      <c r="C397" s="72" t="s">
        <v>805</v>
      </c>
      <c r="D397" s="71"/>
      <c r="E397" s="71"/>
      <c r="F397" s="73"/>
      <c r="G397" s="156">
        <f>SUM(G398,G403)</f>
        <v>186750000</v>
      </c>
      <c r="H397" s="190" t="s">
        <v>167</v>
      </c>
      <c r="I397" s="72" t="s">
        <v>805</v>
      </c>
      <c r="J397" s="71"/>
      <c r="K397" s="71"/>
      <c r="L397" s="73"/>
      <c r="M397" s="73">
        <f ca="1">SUM(M398,M403)</f>
        <v>96250000</v>
      </c>
      <c r="N397" s="421">
        <f ca="1">SUM(N398,N403)</f>
        <v>90500000</v>
      </c>
      <c r="O397" s="156">
        <f ca="1">SUM(O398,O403)</f>
        <v>-80250000</v>
      </c>
      <c r="P397" s="156">
        <f ca="1">SUM(P398,P403)</f>
        <v>170750000</v>
      </c>
      <c r="Q397" s="279" t="s">
        <v>1007</v>
      </c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806</v>
      </c>
      <c r="B398" s="68" t="s">
        <v>523</v>
      </c>
      <c r="C398" s="69" t="s">
        <v>24</v>
      </c>
      <c r="D398" s="68"/>
      <c r="E398" s="68"/>
      <c r="F398" s="70"/>
      <c r="G398" s="155">
        <f>SUM(G399:G402)</f>
        <v>49250000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SUM(M399:M402)</f>
        <v>21250000</v>
      </c>
      <c r="N398" s="419">
        <f ca="1">SUM(N399:N402)</f>
        <v>28000000</v>
      </c>
      <c r="O398" s="155">
        <f ca="1">SUM(O399:O402)</f>
        <v>-17750000</v>
      </c>
      <c r="P398" s="155">
        <f ca="1">SUM(P399:P402)</f>
        <v>45750000</v>
      </c>
      <c r="Q398" s="279" t="s">
        <v>1007</v>
      </c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B398" s="4" t="s">
        <v>1046</v>
      </c>
      <c r="AC398" s="311" t="s">
        <v>508</v>
      </c>
    </row>
    <row r="399" spans="1:29" ht="13.2" x14ac:dyDescent="0.25">
      <c r="A399" s="1" t="s">
        <v>807</v>
      </c>
      <c r="B399" s="65"/>
      <c r="C399" s="66" t="s">
        <v>555</v>
      </c>
      <c r="D399" s="65">
        <v>230</v>
      </c>
      <c r="E399" s="65" t="s">
        <v>26</v>
      </c>
      <c r="F399" s="67">
        <v>75000</v>
      </c>
      <c r="G399" s="154">
        <f>ROUNDDOWN(D399*F399,-3)</f>
        <v>17250000</v>
      </c>
      <c r="H399" s="188"/>
      <c r="I399" s="497" t="s">
        <v>555</v>
      </c>
      <c r="J399" s="498">
        <v>70</v>
      </c>
      <c r="K399" s="498" t="s">
        <v>26</v>
      </c>
      <c r="L399" s="500" cm="1">
        <f t="array" aca="1" ref="L399" ca="1">INDIRECT($L$5&amp;ROW())</f>
        <v>75000</v>
      </c>
      <c r="M399" s="500">
        <f ca="1">ROUNDDOWN(J399*L399,-3)</f>
        <v>5250000</v>
      </c>
      <c r="N399" s="502">
        <f t="shared" ref="N399:N402" ca="1" si="121">G399-M399</f>
        <v>12000000</v>
      </c>
      <c r="O399" s="154">
        <f ca="1">M399-Y399</f>
        <v>-9750000</v>
      </c>
      <c r="P399" s="154">
        <f t="shared" ref="P399:P402" ca="1" si="122">IF(N399=0,O399-N399,IF(N399&lt;0,N399+O399,IF(N399&gt;0,N399-O399)))</f>
        <v>21750000</v>
      </c>
      <c r="Q399" s="253" t="str">
        <f t="shared" ref="Q399:Q402" ca="1" si="123">IF(AND(ISBLANK(H399),N399&lt;&gt;0),"Rev detil","")</f>
        <v>Rev detil</v>
      </c>
      <c r="R399" s="244"/>
      <c r="S399" s="244"/>
      <c r="T399" s="65">
        <v>230</v>
      </c>
      <c r="U399" s="67">
        <v>75000</v>
      </c>
      <c r="V399" s="67">
        <f>ROUNDDOWN(T399*U399,-3)</f>
        <v>17250000</v>
      </c>
      <c r="W399" s="247">
        <v>200</v>
      </c>
      <c r="X399" s="247">
        <v>75000</v>
      </c>
      <c r="Y399" s="67">
        <f>ROUNDDOWN(W399*X399,-3)</f>
        <v>15000000</v>
      </c>
      <c r="Z399" s="247"/>
      <c r="AA399" s="244"/>
    </row>
    <row r="400" spans="1:29" ht="13.2" x14ac:dyDescent="0.25">
      <c r="A400" s="1" t="s">
        <v>808</v>
      </c>
      <c r="B400" s="65"/>
      <c r="C400" s="66" t="s">
        <v>556</v>
      </c>
      <c r="D400" s="65">
        <v>8</v>
      </c>
      <c r="E400" s="65" t="s">
        <v>120</v>
      </c>
      <c r="F400" s="67">
        <v>1500000</v>
      </c>
      <c r="G400" s="154">
        <f>ROUNDDOWN(D400*F400,-3)</f>
        <v>12000000</v>
      </c>
      <c r="H400" s="188"/>
      <c r="I400" s="497" t="s">
        <v>556</v>
      </c>
      <c r="J400" s="498">
        <v>4</v>
      </c>
      <c r="K400" s="498" t="s">
        <v>120</v>
      </c>
      <c r="L400" s="500" cm="1">
        <f t="array" aca="1" ref="L400" ca="1">INDIRECT($L$5&amp;ROW())</f>
        <v>1500000</v>
      </c>
      <c r="M400" s="500">
        <f ca="1">ROUNDDOWN(J400*L400,-3)</f>
        <v>6000000</v>
      </c>
      <c r="N400" s="502">
        <f t="shared" ca="1" si="121"/>
        <v>6000000</v>
      </c>
      <c r="O400" s="154">
        <f ca="1">M400-Y400</f>
        <v>-3000000</v>
      </c>
      <c r="P400" s="154">
        <f t="shared" ca="1" si="122"/>
        <v>9000000</v>
      </c>
      <c r="Q400" s="253" t="str">
        <f t="shared" ca="1" si="123"/>
        <v>Rev detil</v>
      </c>
      <c r="R400" s="244"/>
      <c r="S400" s="244"/>
      <c r="T400" s="65">
        <v>8</v>
      </c>
      <c r="U400" s="67">
        <v>1500000</v>
      </c>
      <c r="V400" s="67">
        <f>ROUNDDOWN(T400*U400,-3)</f>
        <v>12000000</v>
      </c>
      <c r="W400" s="247">
        <v>6</v>
      </c>
      <c r="X400" s="247">
        <v>1500000</v>
      </c>
      <c r="Y400" s="67">
        <f>ROUNDDOWN(W400*X400,-3)</f>
        <v>9000000</v>
      </c>
      <c r="Z400" s="247"/>
      <c r="AA400" s="244"/>
    </row>
    <row r="401" spans="1:29" ht="13.2" x14ac:dyDescent="0.25">
      <c r="A401" s="1" t="s">
        <v>809</v>
      </c>
      <c r="B401" s="65"/>
      <c r="C401" s="66" t="s">
        <v>557</v>
      </c>
      <c r="D401" s="65">
        <v>8</v>
      </c>
      <c r="E401" s="65" t="s">
        <v>120</v>
      </c>
      <c r="F401" s="67">
        <v>1500000</v>
      </c>
      <c r="G401" s="154">
        <f>ROUNDDOWN(D401*F401,-3)</f>
        <v>12000000</v>
      </c>
      <c r="H401" s="188"/>
      <c r="I401" s="497" t="s">
        <v>557</v>
      </c>
      <c r="J401" s="498">
        <v>4</v>
      </c>
      <c r="K401" s="498" t="s">
        <v>120</v>
      </c>
      <c r="L401" s="500" cm="1">
        <f t="array" aca="1" ref="L401" ca="1">INDIRECT($L$5&amp;ROW())</f>
        <v>1500000</v>
      </c>
      <c r="M401" s="500">
        <f ca="1">ROUNDDOWN(J401*L401,-3)</f>
        <v>6000000</v>
      </c>
      <c r="N401" s="502">
        <f t="shared" ca="1" si="121"/>
        <v>6000000</v>
      </c>
      <c r="O401" s="154">
        <f ca="1">M401-Y401</f>
        <v>-3000000</v>
      </c>
      <c r="P401" s="154">
        <f t="shared" ca="1" si="122"/>
        <v>9000000</v>
      </c>
      <c r="Q401" s="253" t="str">
        <f t="shared" ca="1" si="123"/>
        <v>Rev detil</v>
      </c>
      <c r="R401" s="244"/>
      <c r="S401" s="244"/>
      <c r="T401" s="65">
        <v>8</v>
      </c>
      <c r="U401" s="67">
        <v>1500000</v>
      </c>
      <c r="V401" s="67">
        <f>ROUNDDOWN(T401*U401,-3)</f>
        <v>12000000</v>
      </c>
      <c r="W401" s="247">
        <v>6</v>
      </c>
      <c r="X401" s="247">
        <v>1500000</v>
      </c>
      <c r="Y401" s="67">
        <f>ROUNDDOWN(W401*X401,-3)</f>
        <v>9000000</v>
      </c>
      <c r="Z401" s="247"/>
      <c r="AA401" s="244"/>
    </row>
    <row r="402" spans="1:29" ht="13.2" x14ac:dyDescent="0.25">
      <c r="A402" s="1" t="s">
        <v>810</v>
      </c>
      <c r="B402" s="65"/>
      <c r="C402" s="66" t="s">
        <v>558</v>
      </c>
      <c r="D402" s="65">
        <v>8</v>
      </c>
      <c r="E402" s="65" t="s">
        <v>120</v>
      </c>
      <c r="F402" s="67">
        <v>1000000</v>
      </c>
      <c r="G402" s="154">
        <f>ROUNDDOWN(D402*F402,-3)</f>
        <v>8000000</v>
      </c>
      <c r="H402" s="188"/>
      <c r="I402" s="497" t="s">
        <v>558</v>
      </c>
      <c r="J402" s="498">
        <v>4</v>
      </c>
      <c r="K402" s="498" t="s">
        <v>120</v>
      </c>
      <c r="L402" s="500" cm="1">
        <f t="array" aca="1" ref="L402" ca="1">INDIRECT($L$5&amp;ROW())</f>
        <v>1000000</v>
      </c>
      <c r="M402" s="500">
        <f ca="1">ROUNDDOWN(J402*L402,-3)</f>
        <v>4000000</v>
      </c>
      <c r="N402" s="502">
        <f t="shared" ca="1" si="121"/>
        <v>4000000</v>
      </c>
      <c r="O402" s="154">
        <f ca="1">M402-Y402</f>
        <v>-2000000</v>
      </c>
      <c r="P402" s="154">
        <f t="shared" ca="1" si="122"/>
        <v>6000000</v>
      </c>
      <c r="Q402" s="253" t="str">
        <f t="shared" ca="1" si="123"/>
        <v>Rev detil</v>
      </c>
      <c r="R402" s="244"/>
      <c r="S402" s="244"/>
      <c r="T402" s="65">
        <v>8</v>
      </c>
      <c r="U402" s="67">
        <v>1000000</v>
      </c>
      <c r="V402" s="67">
        <f>ROUNDDOWN(T402*U402,-3)</f>
        <v>8000000</v>
      </c>
      <c r="W402" s="247">
        <v>6</v>
      </c>
      <c r="X402" s="247">
        <v>1000000</v>
      </c>
      <c r="Y402" s="67">
        <f>ROUNDDOWN(W402*X402,-3)</f>
        <v>6000000</v>
      </c>
      <c r="Z402" s="247"/>
      <c r="AA402" s="244"/>
    </row>
    <row r="403" spans="1:29" ht="13.2" x14ac:dyDescent="0.25">
      <c r="A403" s="1" t="s">
        <v>348</v>
      </c>
      <c r="B403" s="68" t="s">
        <v>525</v>
      </c>
      <c r="C403" s="69" t="s">
        <v>35</v>
      </c>
      <c r="D403" s="68"/>
      <c r="E403" s="68"/>
      <c r="F403" s="70"/>
      <c r="G403" s="155">
        <f>G404</f>
        <v>137500000</v>
      </c>
      <c r="H403" s="189" t="s">
        <v>525</v>
      </c>
      <c r="I403" s="69" t="s">
        <v>35</v>
      </c>
      <c r="J403" s="68"/>
      <c r="K403" s="68"/>
      <c r="L403" s="70"/>
      <c r="M403" s="70">
        <f>M404</f>
        <v>75000000</v>
      </c>
      <c r="N403" s="419">
        <f>N404</f>
        <v>62500000</v>
      </c>
      <c r="O403" s="155">
        <f>O404</f>
        <v>-62500000</v>
      </c>
      <c r="P403" s="155">
        <f>P404</f>
        <v>125000000</v>
      </c>
      <c r="Q403" s="279" t="s">
        <v>1007</v>
      </c>
      <c r="R403" s="244"/>
      <c r="S403" s="244"/>
      <c r="T403" s="68"/>
      <c r="U403" s="70"/>
      <c r="V403" s="70"/>
      <c r="W403" s="247"/>
      <c r="X403" s="244"/>
      <c r="Y403" s="244"/>
      <c r="Z403" s="247"/>
      <c r="AA403" s="244"/>
      <c r="AB403" s="4" t="s">
        <v>1046</v>
      </c>
      <c r="AC403" s="311" t="s">
        <v>508</v>
      </c>
    </row>
    <row r="404" spans="1:29" ht="13.2" x14ac:dyDescent="0.25">
      <c r="A404" s="1" t="s">
        <v>349</v>
      </c>
      <c r="B404" s="65"/>
      <c r="C404" s="66" t="s">
        <v>811</v>
      </c>
      <c r="D404" s="65">
        <v>25</v>
      </c>
      <c r="E404" s="65" t="s">
        <v>26</v>
      </c>
      <c r="F404" s="67">
        <v>5500000</v>
      </c>
      <c r="G404" s="154">
        <f>ROUNDDOWN(D404*F404,-3)</f>
        <v>137500000</v>
      </c>
      <c r="H404" s="188"/>
      <c r="I404" s="497" t="s">
        <v>811</v>
      </c>
      <c r="J404" s="498">
        <v>15</v>
      </c>
      <c r="K404" s="498" t="s">
        <v>26</v>
      </c>
      <c r="L404" s="500">
        <v>5000000</v>
      </c>
      <c r="M404" s="500">
        <f>ROUNDDOWN(J404*L404,-3)</f>
        <v>75000000</v>
      </c>
      <c r="N404" s="502">
        <f>G404-M404</f>
        <v>62500000</v>
      </c>
      <c r="O404" s="154">
        <f>M404-Y404</f>
        <v>-62500000</v>
      </c>
      <c r="P404" s="154">
        <f>IF(N404=0,O404-N404,IF(N404&lt;0,N404+O404,IF(N404&gt;0,N404-O404)))</f>
        <v>125000000</v>
      </c>
      <c r="Q404" s="253" t="str">
        <f>IF(AND(ISBLANK(H404),N404&lt;&gt;0),"Rev detil","")</f>
        <v>Rev detil</v>
      </c>
      <c r="R404" s="244"/>
      <c r="S404" s="244"/>
      <c r="T404" s="65">
        <v>25</v>
      </c>
      <c r="U404" s="67">
        <v>5500000</v>
      </c>
      <c r="V404" s="67">
        <f>ROUNDDOWN(T404*U404,-3)</f>
        <v>137500000</v>
      </c>
      <c r="W404" s="247">
        <v>25</v>
      </c>
      <c r="X404" s="247">
        <v>5500000</v>
      </c>
      <c r="Y404" s="67">
        <f>ROUNDDOWN(W404*X404,-3)</f>
        <v>137500000</v>
      </c>
      <c r="Z404" s="247"/>
      <c r="AA404" s="244"/>
    </row>
    <row r="405" spans="1:29" ht="13.2" x14ac:dyDescent="0.25">
      <c r="A405" s="1" t="s">
        <v>812</v>
      </c>
      <c r="B405" s="71" t="s">
        <v>177</v>
      </c>
      <c r="C405" s="72" t="s">
        <v>813</v>
      </c>
      <c r="D405" s="71"/>
      <c r="E405" s="71"/>
      <c r="F405" s="73"/>
      <c r="G405" s="156">
        <f>SUM(G406,G411)</f>
        <v>165187000</v>
      </c>
      <c r="H405" s="190" t="s">
        <v>177</v>
      </c>
      <c r="I405" s="72" t="s">
        <v>813</v>
      </c>
      <c r="J405" s="71"/>
      <c r="K405" s="71"/>
      <c r="L405" s="73"/>
      <c r="M405" s="73">
        <f ca="1">SUM(M406,M411)</f>
        <v>85749000</v>
      </c>
      <c r="N405" s="421">
        <f ca="1">SUM(N406,N411)</f>
        <v>79438000</v>
      </c>
      <c r="O405" s="156">
        <f ca="1">SUM(O406,O411)</f>
        <v>-79438000</v>
      </c>
      <c r="P405" s="156">
        <f ca="1">SUM(P406,P411)</f>
        <v>158876000</v>
      </c>
      <c r="Q405" s="279" t="s">
        <v>1007</v>
      </c>
      <c r="R405" s="244" t="s">
        <v>507</v>
      </c>
      <c r="S405" s="244" t="s">
        <v>508</v>
      </c>
      <c r="T405" s="71"/>
      <c r="U405" s="73"/>
      <c r="V405" s="73"/>
      <c r="W405" s="247"/>
      <c r="X405" s="244"/>
      <c r="Y405" s="244"/>
      <c r="Z405" s="247"/>
      <c r="AA405" s="244"/>
      <c r="AC405" s="311"/>
    </row>
    <row r="406" spans="1:29" ht="13.2" x14ac:dyDescent="0.25">
      <c r="A406" s="1" t="s">
        <v>814</v>
      </c>
      <c r="B406" s="68" t="s">
        <v>523</v>
      </c>
      <c r="C406" s="69" t="s">
        <v>24</v>
      </c>
      <c r="D406" s="68"/>
      <c r="E406" s="68"/>
      <c r="F406" s="70"/>
      <c r="G406" s="155">
        <f>SUM(G407:G410)</f>
        <v>29250000</v>
      </c>
      <c r="H406" s="189" t="s">
        <v>523</v>
      </c>
      <c r="I406" s="69" t="s">
        <v>24</v>
      </c>
      <c r="J406" s="68"/>
      <c r="K406" s="68"/>
      <c r="L406" s="70"/>
      <c r="M406" s="70">
        <f ca="1">SUM(M407:M410)</f>
        <v>20500000</v>
      </c>
      <c r="N406" s="419">
        <f ca="1">SUM(N407:N410)</f>
        <v>8750000</v>
      </c>
      <c r="O406" s="155">
        <f ca="1">SUM(O407:O410)</f>
        <v>-8750000</v>
      </c>
      <c r="P406" s="155">
        <f ca="1">SUM(P407:P410)</f>
        <v>17500000</v>
      </c>
      <c r="Q406" s="279" t="s">
        <v>1007</v>
      </c>
      <c r="R406" s="244"/>
      <c r="S406" s="244"/>
      <c r="T406" s="68"/>
      <c r="U406" s="70"/>
      <c r="V406" s="70"/>
      <c r="W406" s="247"/>
      <c r="X406" s="244"/>
      <c r="Y406" s="244"/>
      <c r="Z406" s="247"/>
      <c r="AA406" s="244"/>
      <c r="AB406" s="4" t="s">
        <v>1046</v>
      </c>
      <c r="AC406" s="311" t="s">
        <v>508</v>
      </c>
    </row>
    <row r="407" spans="1:29" ht="13.2" x14ac:dyDescent="0.25">
      <c r="A407" s="1" t="s">
        <v>815</v>
      </c>
      <c r="B407" s="65"/>
      <c r="C407" s="66" t="s">
        <v>555</v>
      </c>
      <c r="D407" s="65">
        <v>70</v>
      </c>
      <c r="E407" s="65" t="s">
        <v>26</v>
      </c>
      <c r="F407" s="67">
        <v>75000</v>
      </c>
      <c r="G407" s="154">
        <f>ROUNDDOWN(D407*F407,-3)</f>
        <v>5250000</v>
      </c>
      <c r="H407" s="188"/>
      <c r="I407" s="497" t="s">
        <v>555</v>
      </c>
      <c r="J407" s="498">
        <v>60</v>
      </c>
      <c r="K407" s="498" t="s">
        <v>26</v>
      </c>
      <c r="L407" s="500" cm="1">
        <f t="array" aca="1" ref="L407" ca="1">INDIRECT($L$5&amp;ROW())</f>
        <v>75000</v>
      </c>
      <c r="M407" s="500">
        <f ca="1">ROUNDDOWN(J407*L407,-3)</f>
        <v>4500000</v>
      </c>
      <c r="N407" s="502">
        <f t="shared" ref="N407:N410" ca="1" si="124">G407-M407</f>
        <v>750000</v>
      </c>
      <c r="O407" s="154">
        <f ca="1">M407-Y407</f>
        <v>-750000</v>
      </c>
      <c r="P407" s="154">
        <f t="shared" ref="P407:P410" ca="1" si="125">IF(N407=0,O407-N407,IF(N407&lt;0,N407+O407,IF(N407&gt;0,N407-O407)))</f>
        <v>1500000</v>
      </c>
      <c r="Q407" s="253" t="str">
        <f t="shared" ref="Q407:Q410" ca="1" si="126">IF(AND(ISBLANK(H407),N407&lt;&gt;0),"Rev detil","")</f>
        <v>Rev detil</v>
      </c>
      <c r="R407" s="244"/>
      <c r="S407" s="244"/>
      <c r="T407" s="65">
        <v>70</v>
      </c>
      <c r="U407" s="67">
        <v>75000</v>
      </c>
      <c r="V407" s="67">
        <f>ROUNDDOWN(T407*U407,-3)</f>
        <v>5250000</v>
      </c>
      <c r="W407" s="247">
        <v>70</v>
      </c>
      <c r="X407" s="247">
        <v>75000</v>
      </c>
      <c r="Y407" s="67">
        <f>ROUNDDOWN(W407*X407,-3)</f>
        <v>5250000</v>
      </c>
      <c r="Z407" s="247"/>
      <c r="AA407" s="244"/>
    </row>
    <row r="408" spans="1:29" ht="13.2" x14ac:dyDescent="0.25">
      <c r="A408" s="1" t="s">
        <v>816</v>
      </c>
      <c r="B408" s="65"/>
      <c r="C408" s="66" t="s">
        <v>556</v>
      </c>
      <c r="D408" s="65">
        <v>6</v>
      </c>
      <c r="E408" s="65" t="s">
        <v>120</v>
      </c>
      <c r="F408" s="67">
        <v>1500000</v>
      </c>
      <c r="G408" s="154">
        <f>ROUNDDOWN(D408*F408,-3)</f>
        <v>9000000</v>
      </c>
      <c r="H408" s="188"/>
      <c r="I408" s="497" t="s">
        <v>556</v>
      </c>
      <c r="J408" s="498">
        <v>4</v>
      </c>
      <c r="K408" s="498" t="s">
        <v>120</v>
      </c>
      <c r="L408" s="500" cm="1">
        <f t="array" aca="1" ref="L408" ca="1">INDIRECT($L$5&amp;ROW())</f>
        <v>1500000</v>
      </c>
      <c r="M408" s="500">
        <f ca="1">ROUNDDOWN(J408*L408,-3)</f>
        <v>6000000</v>
      </c>
      <c r="N408" s="502">
        <f t="shared" ca="1" si="124"/>
        <v>3000000</v>
      </c>
      <c r="O408" s="154">
        <f ca="1">M408-Y408</f>
        <v>-3000000</v>
      </c>
      <c r="P408" s="154">
        <f t="shared" ca="1" si="125"/>
        <v>6000000</v>
      </c>
      <c r="Q408" s="253" t="str">
        <f t="shared" ca="1" si="126"/>
        <v>Rev detil</v>
      </c>
      <c r="R408" s="244"/>
      <c r="S408" s="244"/>
      <c r="T408" s="65">
        <v>6</v>
      </c>
      <c r="U408" s="67">
        <v>1500000</v>
      </c>
      <c r="V408" s="67">
        <f>ROUNDDOWN(T408*U408,-3)</f>
        <v>9000000</v>
      </c>
      <c r="W408" s="247">
        <v>6</v>
      </c>
      <c r="X408" s="247">
        <v>1500000</v>
      </c>
      <c r="Y408" s="67">
        <f>ROUNDDOWN(W408*X408,-3)</f>
        <v>9000000</v>
      </c>
      <c r="Z408" s="247"/>
      <c r="AA408" s="244"/>
    </row>
    <row r="409" spans="1:29" ht="13.2" x14ac:dyDescent="0.25">
      <c r="A409" s="1" t="s">
        <v>817</v>
      </c>
      <c r="B409" s="65"/>
      <c r="C409" s="66" t="s">
        <v>557</v>
      </c>
      <c r="D409" s="65">
        <v>6</v>
      </c>
      <c r="E409" s="65" t="s">
        <v>120</v>
      </c>
      <c r="F409" s="67">
        <v>1500000</v>
      </c>
      <c r="G409" s="154">
        <f>ROUNDDOWN(D409*F409,-3)</f>
        <v>9000000</v>
      </c>
      <c r="H409" s="188"/>
      <c r="I409" s="497" t="s">
        <v>557</v>
      </c>
      <c r="J409" s="498">
        <v>4</v>
      </c>
      <c r="K409" s="498" t="s">
        <v>120</v>
      </c>
      <c r="L409" s="500" cm="1">
        <f t="array" aca="1" ref="L409" ca="1">INDIRECT($L$5&amp;ROW())</f>
        <v>1500000</v>
      </c>
      <c r="M409" s="500">
        <f ca="1">ROUNDDOWN(J409*L409,-3)</f>
        <v>6000000</v>
      </c>
      <c r="N409" s="502">
        <f t="shared" ca="1" si="124"/>
        <v>3000000</v>
      </c>
      <c r="O409" s="154">
        <f ca="1">M409-Y409</f>
        <v>-3000000</v>
      </c>
      <c r="P409" s="154">
        <f t="shared" ca="1" si="125"/>
        <v>6000000</v>
      </c>
      <c r="Q409" s="253" t="str">
        <f t="shared" ca="1" si="126"/>
        <v>Rev detil</v>
      </c>
      <c r="R409" s="244"/>
      <c r="S409" s="244"/>
      <c r="T409" s="65">
        <v>6</v>
      </c>
      <c r="U409" s="67">
        <v>1500000</v>
      </c>
      <c r="V409" s="67">
        <f>ROUNDDOWN(T409*U409,-3)</f>
        <v>9000000</v>
      </c>
      <c r="W409" s="247">
        <v>6</v>
      </c>
      <c r="X409" s="247">
        <v>1500000</v>
      </c>
      <c r="Y409" s="67">
        <f>ROUNDDOWN(W409*X409,-3)</f>
        <v>9000000</v>
      </c>
      <c r="Z409" s="247"/>
      <c r="AA409" s="244"/>
    </row>
    <row r="410" spans="1:29" ht="13.2" x14ac:dyDescent="0.25">
      <c r="A410" s="1" t="s">
        <v>818</v>
      </c>
      <c r="B410" s="65"/>
      <c r="C410" s="66" t="s">
        <v>558</v>
      </c>
      <c r="D410" s="65">
        <v>6</v>
      </c>
      <c r="E410" s="65" t="s">
        <v>120</v>
      </c>
      <c r="F410" s="67">
        <v>1000000</v>
      </c>
      <c r="G410" s="154">
        <f>ROUNDDOWN(D410*F410,-3)</f>
        <v>6000000</v>
      </c>
      <c r="H410" s="188"/>
      <c r="I410" s="497" t="s">
        <v>558</v>
      </c>
      <c r="J410" s="498">
        <v>4</v>
      </c>
      <c r="K410" s="498" t="s">
        <v>120</v>
      </c>
      <c r="L410" s="500" cm="1">
        <f t="array" aca="1" ref="L410" ca="1">INDIRECT($L$5&amp;ROW())</f>
        <v>1000000</v>
      </c>
      <c r="M410" s="500">
        <f ca="1">ROUNDDOWN(J410*L410,-3)</f>
        <v>4000000</v>
      </c>
      <c r="N410" s="502">
        <f t="shared" ca="1" si="124"/>
        <v>2000000</v>
      </c>
      <c r="O410" s="154">
        <f ca="1">M410-Y410</f>
        <v>-2000000</v>
      </c>
      <c r="P410" s="154">
        <f t="shared" ca="1" si="125"/>
        <v>4000000</v>
      </c>
      <c r="Q410" s="253" t="str">
        <f t="shared" ca="1" si="126"/>
        <v>Rev detil</v>
      </c>
      <c r="R410" s="244"/>
      <c r="S410" s="244"/>
      <c r="T410" s="65">
        <v>6</v>
      </c>
      <c r="U410" s="67">
        <v>1000000</v>
      </c>
      <c r="V410" s="67">
        <f>ROUNDDOWN(T410*U410,-3)</f>
        <v>6000000</v>
      </c>
      <c r="W410" s="247">
        <v>6</v>
      </c>
      <c r="X410" s="247">
        <v>1000000</v>
      </c>
      <c r="Y410" s="67">
        <f>ROUNDDOWN(W410*X410,-3)</f>
        <v>6000000</v>
      </c>
      <c r="Z410" s="247"/>
      <c r="AA410" s="244"/>
    </row>
    <row r="411" spans="1:29" ht="13.2" x14ac:dyDescent="0.25">
      <c r="A411" s="1" t="s">
        <v>819</v>
      </c>
      <c r="B411" s="68" t="s">
        <v>525</v>
      </c>
      <c r="C411" s="69" t="s">
        <v>35</v>
      </c>
      <c r="D411" s="68"/>
      <c r="E411" s="68"/>
      <c r="F411" s="70"/>
      <c r="G411" s="155">
        <f>G412</f>
        <v>135937000</v>
      </c>
      <c r="H411" s="189" t="s">
        <v>525</v>
      </c>
      <c r="I411" s="69" t="s">
        <v>35</v>
      </c>
      <c r="J411" s="68"/>
      <c r="K411" s="68"/>
      <c r="L411" s="70"/>
      <c r="M411" s="70">
        <f>M412</f>
        <v>65249000</v>
      </c>
      <c r="N411" s="419">
        <f>N412</f>
        <v>70688000</v>
      </c>
      <c r="O411" s="155">
        <f>O412</f>
        <v>-70688000</v>
      </c>
      <c r="P411" s="155">
        <f>P412</f>
        <v>141376000</v>
      </c>
      <c r="Q411" s="279" t="s">
        <v>1007</v>
      </c>
      <c r="R411" s="244"/>
      <c r="S411" s="244"/>
      <c r="T411" s="68"/>
      <c r="U411" s="70"/>
      <c r="V411" s="70"/>
      <c r="W411" s="247"/>
      <c r="X411" s="244"/>
      <c r="Y411" s="244"/>
      <c r="Z411" s="247"/>
      <c r="AA411" s="244"/>
      <c r="AB411" s="4" t="s">
        <v>1046</v>
      </c>
      <c r="AC411" s="311" t="s">
        <v>508</v>
      </c>
    </row>
    <row r="412" spans="1:29" ht="13.2" x14ac:dyDescent="0.25">
      <c r="A412" s="1" t="s">
        <v>820</v>
      </c>
      <c r="B412" s="65"/>
      <c r="C412" s="66" t="s">
        <v>821</v>
      </c>
      <c r="D412" s="65">
        <v>25</v>
      </c>
      <c r="E412" s="65" t="s">
        <v>26</v>
      </c>
      <c r="F412" s="67">
        <v>5437480</v>
      </c>
      <c r="G412" s="154">
        <f>ROUNDDOWN(D412*F412,-3)</f>
        <v>135937000</v>
      </c>
      <c r="H412" s="188"/>
      <c r="I412" s="497" t="s">
        <v>821</v>
      </c>
      <c r="J412" s="498">
        <v>12</v>
      </c>
      <c r="K412" s="498" t="s">
        <v>26</v>
      </c>
      <c r="L412" s="500">
        <v>5437480</v>
      </c>
      <c r="M412" s="500">
        <f>ROUNDDOWN(J412*L412,-3)</f>
        <v>65249000</v>
      </c>
      <c r="N412" s="502">
        <f>G412-M412</f>
        <v>70688000</v>
      </c>
      <c r="O412" s="154">
        <f>M412-Y412</f>
        <v>-70688000</v>
      </c>
      <c r="P412" s="154">
        <f>IF(N412=0,O412-N412,IF(N412&lt;0,N412+O412,IF(N412&gt;0,N412-O412)))</f>
        <v>141376000</v>
      </c>
      <c r="Q412" s="253" t="str">
        <f>IF(AND(ISBLANK(H412),N412&lt;&gt;0),"Rev detil","")</f>
        <v>Rev detil</v>
      </c>
      <c r="R412" s="244"/>
      <c r="S412" s="244"/>
      <c r="T412" s="65">
        <v>25</v>
      </c>
      <c r="U412" s="67">
        <v>5437480</v>
      </c>
      <c r="V412" s="67">
        <f>ROUNDDOWN(T412*U412,-3)</f>
        <v>135937000</v>
      </c>
      <c r="W412" s="247">
        <v>25</v>
      </c>
      <c r="X412" s="247">
        <v>5437480</v>
      </c>
      <c r="Y412" s="67">
        <f>ROUNDDOWN(W412*X412,-3)</f>
        <v>135937000</v>
      </c>
      <c r="Z412" s="247"/>
      <c r="AA412" s="244"/>
    </row>
    <row r="413" spans="1:29" ht="13.2" x14ac:dyDescent="0.25">
      <c r="A413" s="1" t="s">
        <v>822</v>
      </c>
      <c r="B413" s="71" t="s">
        <v>191</v>
      </c>
      <c r="C413" s="72" t="s">
        <v>823</v>
      </c>
      <c r="D413" s="71"/>
      <c r="E413" s="71"/>
      <c r="F413" s="73"/>
      <c r="G413" s="156">
        <f>SUM(G414,G421,G423,G425)</f>
        <v>420700000</v>
      </c>
      <c r="H413" s="190" t="s">
        <v>191</v>
      </c>
      <c r="I413" s="72" t="s">
        <v>823</v>
      </c>
      <c r="J413" s="71"/>
      <c r="K413" s="71"/>
      <c r="L413" s="73"/>
      <c r="M413" s="73">
        <f ca="1">SUM(M414,M421,M423,M425)</f>
        <v>418700000</v>
      </c>
      <c r="N413" s="421">
        <f ca="1">SUM(N414,N421,N423,N425)</f>
        <v>2000000</v>
      </c>
      <c r="O413" s="156">
        <f ca="1">SUM(O414,O421,O423,O425)</f>
        <v>-2000000</v>
      </c>
      <c r="P413" s="156">
        <f ca="1">SUM(P414,P421,P423,P425)</f>
        <v>4000000</v>
      </c>
      <c r="Q413" s="279" t="s">
        <v>1007</v>
      </c>
      <c r="R413" s="244" t="s">
        <v>507</v>
      </c>
      <c r="S413" s="244" t="s">
        <v>508</v>
      </c>
      <c r="T413" s="71"/>
      <c r="U413" s="73"/>
      <c r="V413" s="73"/>
      <c r="W413" s="247"/>
      <c r="X413" s="244"/>
      <c r="Y413" s="244"/>
      <c r="Z413" s="247"/>
      <c r="AA413" s="244"/>
      <c r="AC413" s="311"/>
    </row>
    <row r="414" spans="1:29" ht="13.2" x14ac:dyDescent="0.25">
      <c r="A414" s="1" t="s">
        <v>824</v>
      </c>
      <c r="B414" s="68" t="s">
        <v>523</v>
      </c>
      <c r="C414" s="69" t="s">
        <v>24</v>
      </c>
      <c r="D414" s="68"/>
      <c r="E414" s="68"/>
      <c r="F414" s="70"/>
      <c r="G414" s="155">
        <f>SUM(G415:G420)</f>
        <v>42900000</v>
      </c>
      <c r="H414" s="189" t="s">
        <v>523</v>
      </c>
      <c r="I414" s="69" t="s">
        <v>24</v>
      </c>
      <c r="J414" s="68"/>
      <c r="K414" s="68"/>
      <c r="L414" s="70"/>
      <c r="M414" s="70">
        <f ca="1">SUM(M415:M420)</f>
        <v>42900000</v>
      </c>
      <c r="N414" s="419">
        <f ca="1">SUM(N415:N420)</f>
        <v>0</v>
      </c>
      <c r="O414" s="155">
        <f ca="1">SUM(O415:O420)</f>
        <v>0</v>
      </c>
      <c r="P414" s="155">
        <f ca="1">SUM(P415:P420)</f>
        <v>0</v>
      </c>
      <c r="Q414" s="279" t="s">
        <v>1007</v>
      </c>
      <c r="R414" s="244"/>
      <c r="S414" s="244"/>
      <c r="T414" s="68"/>
      <c r="U414" s="70"/>
      <c r="V414" s="70"/>
      <c r="W414" s="247"/>
      <c r="X414" s="244"/>
      <c r="Y414" s="244"/>
      <c r="Z414" s="247"/>
      <c r="AA414" s="244"/>
      <c r="AB414" s="4" t="s">
        <v>1046</v>
      </c>
      <c r="AC414" s="311" t="s">
        <v>508</v>
      </c>
    </row>
    <row r="415" spans="1:29" ht="13.2" hidden="1" x14ac:dyDescent="0.25">
      <c r="A415" s="1" t="s">
        <v>825</v>
      </c>
      <c r="B415" s="65"/>
      <c r="C415" s="66" t="s">
        <v>555</v>
      </c>
      <c r="D415" s="65">
        <v>100</v>
      </c>
      <c r="E415" s="65" t="s">
        <v>26</v>
      </c>
      <c r="F415" s="67">
        <v>75000</v>
      </c>
      <c r="G415" s="154">
        <f t="shared" ref="G415:G420" si="127">ROUNDDOWN(D415*F415,-3)</f>
        <v>7500000</v>
      </c>
      <c r="H415" s="188"/>
      <c r="I415" s="66" t="s">
        <v>555</v>
      </c>
      <c r="J415" s="65" cm="1">
        <f t="array" aca="1" ref="J415" ca="1">INDIRECT($J$5&amp;ROW())</f>
        <v>100</v>
      </c>
      <c r="K415" s="65" t="s">
        <v>26</v>
      </c>
      <c r="L415" s="67" cm="1">
        <f t="array" aca="1" ref="L415" ca="1">INDIRECT($L$5&amp;ROW())</f>
        <v>75000</v>
      </c>
      <c r="M415" s="67">
        <f t="shared" ref="M415:M420" ca="1" si="128">ROUNDDOWN(J415*L415,-3)</f>
        <v>7500000</v>
      </c>
      <c r="N415" s="340">
        <f t="shared" ref="N415:N420" ca="1" si="129">G415-M415</f>
        <v>0</v>
      </c>
      <c r="O415" s="154">
        <f t="shared" ref="O415:O420" ca="1" si="130">M415-Y415</f>
        <v>0</v>
      </c>
      <c r="P415" s="154">
        <f t="shared" ref="P415:P420" ca="1" si="131">IF(N415=0,O415-N415,IF(N415&lt;0,N415+O415,IF(N415&gt;0,N415-O415)))</f>
        <v>0</v>
      </c>
      <c r="Q415" s="240" t="str">
        <f t="shared" ref="Q415:Q420" ca="1" si="132">IF(AND(ISBLANK(H415),N415&lt;&gt;0),"Rev","")</f>
        <v/>
      </c>
      <c r="R415" s="244"/>
      <c r="S415" s="244"/>
      <c r="T415" s="65">
        <v>100</v>
      </c>
      <c r="U415" s="67">
        <v>75000</v>
      </c>
      <c r="V415" s="67">
        <f t="shared" ref="V415:V420" si="133">ROUNDDOWN(T415*U415,-3)</f>
        <v>7500000</v>
      </c>
      <c r="W415" s="247">
        <v>100</v>
      </c>
      <c r="X415" s="247">
        <v>75000</v>
      </c>
      <c r="Y415" s="67">
        <f t="shared" ref="Y415:Y420" si="134">ROUNDDOWN(W415*X415,-3)</f>
        <v>7500000</v>
      </c>
      <c r="Z415" s="247"/>
      <c r="AA415" s="244"/>
    </row>
    <row r="416" spans="1:29" ht="13.2" hidden="1" x14ac:dyDescent="0.25">
      <c r="A416" s="1" t="s">
        <v>826</v>
      </c>
      <c r="B416" s="65"/>
      <c r="C416" s="66" t="s">
        <v>556</v>
      </c>
      <c r="D416" s="65">
        <v>2</v>
      </c>
      <c r="E416" s="65" t="s">
        <v>120</v>
      </c>
      <c r="F416" s="67">
        <v>1500000</v>
      </c>
      <c r="G416" s="154">
        <f t="shared" si="127"/>
        <v>3000000</v>
      </c>
      <c r="H416" s="188"/>
      <c r="I416" s="66" t="s">
        <v>556</v>
      </c>
      <c r="J416" s="65" cm="1">
        <f t="array" aca="1" ref="J416" ca="1">INDIRECT($J$5&amp;ROW())</f>
        <v>2</v>
      </c>
      <c r="K416" s="65" t="s">
        <v>120</v>
      </c>
      <c r="L416" s="67" cm="1">
        <f t="array" aca="1" ref="L416" ca="1">INDIRECT($L$5&amp;ROW())</f>
        <v>1500000</v>
      </c>
      <c r="M416" s="67">
        <f t="shared" ca="1" si="128"/>
        <v>3000000</v>
      </c>
      <c r="N416" s="340">
        <f t="shared" ca="1" si="129"/>
        <v>0</v>
      </c>
      <c r="O416" s="154">
        <f t="shared" ca="1" si="130"/>
        <v>0</v>
      </c>
      <c r="P416" s="154">
        <f t="shared" ca="1" si="131"/>
        <v>0</v>
      </c>
      <c r="Q416" s="240" t="str">
        <f t="shared" ca="1" si="132"/>
        <v/>
      </c>
      <c r="R416" s="244"/>
      <c r="S416" s="244"/>
      <c r="T416" s="65">
        <v>2</v>
      </c>
      <c r="U416" s="67">
        <v>1500000</v>
      </c>
      <c r="V416" s="67">
        <f t="shared" si="133"/>
        <v>3000000</v>
      </c>
      <c r="W416" s="247">
        <v>2</v>
      </c>
      <c r="X416" s="247">
        <v>1500000</v>
      </c>
      <c r="Y416" s="67">
        <f t="shared" si="134"/>
        <v>3000000</v>
      </c>
      <c r="Z416" s="247"/>
      <c r="AA416" s="244"/>
    </row>
    <row r="417" spans="1:29" ht="13.2" hidden="1" x14ac:dyDescent="0.25">
      <c r="A417" s="1" t="s">
        <v>827</v>
      </c>
      <c r="B417" s="65"/>
      <c r="C417" s="66" t="s">
        <v>557</v>
      </c>
      <c r="D417" s="65">
        <v>2</v>
      </c>
      <c r="E417" s="65" t="s">
        <v>120</v>
      </c>
      <c r="F417" s="67">
        <v>1500000</v>
      </c>
      <c r="G417" s="154">
        <f t="shared" si="127"/>
        <v>3000000</v>
      </c>
      <c r="H417" s="188"/>
      <c r="I417" s="66" t="s">
        <v>557</v>
      </c>
      <c r="J417" s="65" cm="1">
        <f t="array" aca="1" ref="J417" ca="1">INDIRECT($J$5&amp;ROW())</f>
        <v>2</v>
      </c>
      <c r="K417" s="65" t="s">
        <v>120</v>
      </c>
      <c r="L417" s="67" cm="1">
        <f t="array" aca="1" ref="L417" ca="1">INDIRECT($L$5&amp;ROW())</f>
        <v>1500000</v>
      </c>
      <c r="M417" s="67">
        <f t="shared" ca="1" si="128"/>
        <v>3000000</v>
      </c>
      <c r="N417" s="340">
        <f t="shared" ca="1" si="129"/>
        <v>0</v>
      </c>
      <c r="O417" s="154">
        <f t="shared" ca="1" si="130"/>
        <v>0</v>
      </c>
      <c r="P417" s="154">
        <f t="shared" ca="1" si="131"/>
        <v>0</v>
      </c>
      <c r="Q417" s="240" t="str">
        <f t="shared" ca="1" si="132"/>
        <v/>
      </c>
      <c r="R417" s="244"/>
      <c r="S417" s="244"/>
      <c r="T417" s="65">
        <v>2</v>
      </c>
      <c r="U417" s="67">
        <v>1500000</v>
      </c>
      <c r="V417" s="67">
        <f t="shared" si="133"/>
        <v>3000000</v>
      </c>
      <c r="W417" s="247">
        <v>2</v>
      </c>
      <c r="X417" s="247">
        <v>1500000</v>
      </c>
      <c r="Y417" s="67">
        <f t="shared" si="134"/>
        <v>3000000</v>
      </c>
      <c r="Z417" s="247"/>
      <c r="AA417" s="244"/>
    </row>
    <row r="418" spans="1:29" ht="13.2" hidden="1" x14ac:dyDescent="0.25">
      <c r="A418" s="1" t="s">
        <v>828</v>
      </c>
      <c r="B418" s="65"/>
      <c r="C418" s="66" t="s">
        <v>558</v>
      </c>
      <c r="D418" s="65">
        <v>2</v>
      </c>
      <c r="E418" s="65" t="s">
        <v>120</v>
      </c>
      <c r="F418" s="67">
        <v>1000000</v>
      </c>
      <c r="G418" s="154">
        <f t="shared" si="127"/>
        <v>2000000</v>
      </c>
      <c r="H418" s="188"/>
      <c r="I418" s="66" t="s">
        <v>558</v>
      </c>
      <c r="J418" s="65" cm="1">
        <f t="array" aca="1" ref="J418" ca="1">INDIRECT($J$5&amp;ROW())</f>
        <v>2</v>
      </c>
      <c r="K418" s="65" t="s">
        <v>120</v>
      </c>
      <c r="L418" s="67" cm="1">
        <f t="array" aca="1" ref="L418" ca="1">INDIRECT($L$5&amp;ROW())</f>
        <v>1000000</v>
      </c>
      <c r="M418" s="67">
        <f t="shared" ca="1" si="128"/>
        <v>2000000</v>
      </c>
      <c r="N418" s="340">
        <f t="shared" ca="1" si="129"/>
        <v>0</v>
      </c>
      <c r="O418" s="154">
        <f t="shared" ca="1" si="130"/>
        <v>0</v>
      </c>
      <c r="P418" s="154">
        <f t="shared" ca="1" si="131"/>
        <v>0</v>
      </c>
      <c r="Q418" s="240" t="str">
        <f t="shared" ca="1" si="132"/>
        <v/>
      </c>
      <c r="R418" s="244"/>
      <c r="S418" s="244"/>
      <c r="T418" s="65">
        <v>2</v>
      </c>
      <c r="U418" s="67">
        <v>1000000</v>
      </c>
      <c r="V418" s="67">
        <f t="shared" si="133"/>
        <v>2000000</v>
      </c>
      <c r="W418" s="247">
        <v>2</v>
      </c>
      <c r="X418" s="247">
        <v>1000000</v>
      </c>
      <c r="Y418" s="67">
        <f t="shared" si="134"/>
        <v>2000000</v>
      </c>
      <c r="Z418" s="247"/>
      <c r="AA418" s="244"/>
    </row>
    <row r="419" spans="1:29" ht="13.2" hidden="1" x14ac:dyDescent="0.25">
      <c r="A419" s="1" t="s">
        <v>829</v>
      </c>
      <c r="B419" s="65"/>
      <c r="C419" s="66" t="s">
        <v>830</v>
      </c>
      <c r="D419" s="65">
        <v>20</v>
      </c>
      <c r="E419" s="65" t="s">
        <v>59</v>
      </c>
      <c r="F419" s="67">
        <v>250000</v>
      </c>
      <c r="G419" s="154">
        <f t="shared" si="127"/>
        <v>5000000</v>
      </c>
      <c r="H419" s="188"/>
      <c r="I419" s="66" t="s">
        <v>830</v>
      </c>
      <c r="J419" s="65" cm="1">
        <f t="array" aca="1" ref="J419" ca="1">INDIRECT($J$5&amp;ROW())</f>
        <v>20</v>
      </c>
      <c r="K419" s="65" t="s">
        <v>59</v>
      </c>
      <c r="L419" s="67" cm="1">
        <f t="array" aca="1" ref="L419" ca="1">INDIRECT($L$5&amp;ROW())</f>
        <v>250000</v>
      </c>
      <c r="M419" s="67">
        <f t="shared" ca="1" si="128"/>
        <v>5000000</v>
      </c>
      <c r="N419" s="340">
        <f t="shared" ca="1" si="129"/>
        <v>0</v>
      </c>
      <c r="O419" s="154">
        <f t="shared" ca="1" si="130"/>
        <v>0</v>
      </c>
      <c r="P419" s="154">
        <f t="shared" ca="1" si="131"/>
        <v>0</v>
      </c>
      <c r="Q419" s="240" t="str">
        <f t="shared" ca="1" si="132"/>
        <v/>
      </c>
      <c r="R419" s="244"/>
      <c r="S419" s="244"/>
      <c r="T419" s="65">
        <v>20</v>
      </c>
      <c r="U419" s="67">
        <v>250000</v>
      </c>
      <c r="V419" s="67">
        <f t="shared" si="133"/>
        <v>5000000</v>
      </c>
      <c r="W419" s="247">
        <v>20</v>
      </c>
      <c r="X419" s="247">
        <v>250000</v>
      </c>
      <c r="Y419" s="67">
        <f t="shared" si="134"/>
        <v>5000000</v>
      </c>
      <c r="Z419" s="247"/>
      <c r="AA419" s="244"/>
    </row>
    <row r="420" spans="1:29" ht="13.2" hidden="1" x14ac:dyDescent="0.25">
      <c r="A420" s="1" t="s">
        <v>831</v>
      </c>
      <c r="B420" s="65"/>
      <c r="C420" s="66" t="s">
        <v>832</v>
      </c>
      <c r="D420" s="65">
        <v>80</v>
      </c>
      <c r="E420" s="65" t="s">
        <v>26</v>
      </c>
      <c r="F420" s="67">
        <v>280000</v>
      </c>
      <c r="G420" s="154">
        <f t="shared" si="127"/>
        <v>22400000</v>
      </c>
      <c r="H420" s="188"/>
      <c r="I420" s="66" t="s">
        <v>832</v>
      </c>
      <c r="J420" s="65" cm="1">
        <f t="array" aca="1" ref="J420" ca="1">INDIRECT($J$5&amp;ROW())</f>
        <v>80</v>
      </c>
      <c r="K420" s="65" t="s">
        <v>26</v>
      </c>
      <c r="L420" s="67" cm="1">
        <f t="array" aca="1" ref="L420" ca="1">INDIRECT($L$5&amp;ROW())</f>
        <v>280000</v>
      </c>
      <c r="M420" s="67">
        <f t="shared" ca="1" si="128"/>
        <v>22400000</v>
      </c>
      <c r="N420" s="340">
        <f t="shared" ca="1" si="129"/>
        <v>0</v>
      </c>
      <c r="O420" s="154">
        <f t="shared" ca="1" si="130"/>
        <v>0</v>
      </c>
      <c r="P420" s="154">
        <f t="shared" ca="1" si="131"/>
        <v>0</v>
      </c>
      <c r="Q420" s="240" t="str">
        <f t="shared" ca="1" si="132"/>
        <v/>
      </c>
      <c r="R420" s="244"/>
      <c r="S420" s="244"/>
      <c r="T420" s="65">
        <v>80</v>
      </c>
      <c r="U420" s="67">
        <v>280000</v>
      </c>
      <c r="V420" s="67">
        <f t="shared" si="133"/>
        <v>22400000</v>
      </c>
      <c r="W420" s="247">
        <v>80</v>
      </c>
      <c r="X420" s="247">
        <v>280000</v>
      </c>
      <c r="Y420" s="67">
        <f t="shared" si="134"/>
        <v>22400000</v>
      </c>
      <c r="Z420" s="247"/>
      <c r="AA420" s="244"/>
    </row>
    <row r="421" spans="1:29" ht="13.2" x14ac:dyDescent="0.25">
      <c r="A421" s="1" t="s">
        <v>833</v>
      </c>
      <c r="B421" s="62" t="s">
        <v>528</v>
      </c>
      <c r="C421" s="63" t="s">
        <v>31</v>
      </c>
      <c r="D421" s="62"/>
      <c r="E421" s="62"/>
      <c r="F421" s="64"/>
      <c r="G421" s="153">
        <f>G422</f>
        <v>16000000</v>
      </c>
      <c r="H421" s="187" t="s">
        <v>528</v>
      </c>
      <c r="I421" s="63" t="s">
        <v>31</v>
      </c>
      <c r="J421" s="62"/>
      <c r="K421" s="62"/>
      <c r="L421" s="64"/>
      <c r="M421" s="64">
        <f ca="1">M422</f>
        <v>14000000</v>
      </c>
      <c r="N421" s="418">
        <f ca="1">N422</f>
        <v>2000000</v>
      </c>
      <c r="O421" s="153">
        <f ca="1">O422</f>
        <v>-2000000</v>
      </c>
      <c r="P421" s="153">
        <f ca="1">P422</f>
        <v>4000000</v>
      </c>
      <c r="Q421" s="279" t="s">
        <v>1007</v>
      </c>
      <c r="R421" s="244"/>
      <c r="S421" s="244"/>
      <c r="T421" s="62"/>
      <c r="U421" s="64"/>
      <c r="V421" s="64"/>
      <c r="W421" s="247"/>
      <c r="X421" s="244"/>
      <c r="Y421" s="244"/>
      <c r="Z421" s="247"/>
      <c r="AA421" s="244"/>
      <c r="AB421" s="4" t="s">
        <v>1046</v>
      </c>
      <c r="AC421" s="311" t="s">
        <v>508</v>
      </c>
    </row>
    <row r="422" spans="1:29" ht="13.2" x14ac:dyDescent="0.25">
      <c r="A422" s="1" t="s">
        <v>834</v>
      </c>
      <c r="B422" s="65"/>
      <c r="C422" s="66" t="s">
        <v>559</v>
      </c>
      <c r="D422" s="65">
        <v>16</v>
      </c>
      <c r="E422" s="65" t="s">
        <v>33</v>
      </c>
      <c r="F422" s="67">
        <v>1000000</v>
      </c>
      <c r="G422" s="154">
        <f>ROUNDDOWN(D422*F422,-3)</f>
        <v>16000000</v>
      </c>
      <c r="H422" s="188"/>
      <c r="I422" s="497" t="s">
        <v>559</v>
      </c>
      <c r="J422" s="498">
        <v>14</v>
      </c>
      <c r="K422" s="498" t="s">
        <v>33</v>
      </c>
      <c r="L422" s="500" cm="1">
        <f t="array" aca="1" ref="L422" ca="1">INDIRECT($L$5&amp;ROW())</f>
        <v>1000000</v>
      </c>
      <c r="M422" s="500">
        <f ca="1">ROUNDDOWN(J422*L422,-3)</f>
        <v>14000000</v>
      </c>
      <c r="N422" s="502">
        <f ca="1">G422-M422</f>
        <v>2000000</v>
      </c>
      <c r="O422" s="154">
        <f ca="1">M422-Y422</f>
        <v>-2000000</v>
      </c>
      <c r="P422" s="154">
        <f ca="1">IF(N422=0,O422-N422,IF(N422&lt;0,N422+O422,IF(N422&gt;0,N422-O422)))</f>
        <v>4000000</v>
      </c>
      <c r="Q422" s="253" t="str">
        <f ca="1">IF(AND(ISBLANK(H422),N422&lt;&gt;0),"Rev detil","")</f>
        <v>Rev detil</v>
      </c>
      <c r="R422" s="244"/>
      <c r="S422" s="244"/>
      <c r="T422" s="65">
        <v>16</v>
      </c>
      <c r="U422" s="67">
        <v>1000000</v>
      </c>
      <c r="V422" s="67">
        <f>ROUNDDOWN(T422*U422,-3)</f>
        <v>16000000</v>
      </c>
      <c r="W422" s="247">
        <v>16</v>
      </c>
      <c r="X422" s="247">
        <v>1000000</v>
      </c>
      <c r="Y422" s="67">
        <f>ROUNDDOWN(W422*X422,-3)</f>
        <v>16000000</v>
      </c>
      <c r="Z422" s="247"/>
      <c r="AA422" s="244"/>
    </row>
    <row r="423" spans="1:29" ht="13.2" x14ac:dyDescent="0.25">
      <c r="A423" s="1" t="s">
        <v>835</v>
      </c>
      <c r="B423" s="68" t="s">
        <v>525</v>
      </c>
      <c r="C423" s="69" t="s">
        <v>35</v>
      </c>
      <c r="D423" s="68"/>
      <c r="E423" s="68"/>
      <c r="F423" s="70"/>
      <c r="G423" s="155">
        <f>G424</f>
        <v>15000000</v>
      </c>
      <c r="H423" s="189" t="s">
        <v>525</v>
      </c>
      <c r="I423" s="69" t="s">
        <v>35</v>
      </c>
      <c r="J423" s="68"/>
      <c r="K423" s="68"/>
      <c r="L423" s="70"/>
      <c r="M423" s="70">
        <f ca="1">M424</f>
        <v>15000000</v>
      </c>
      <c r="N423" s="419">
        <f ca="1">N424</f>
        <v>0</v>
      </c>
      <c r="O423" s="155">
        <f ca="1">O424</f>
        <v>0</v>
      </c>
      <c r="P423" s="155">
        <f ca="1">P424</f>
        <v>0</v>
      </c>
      <c r="Q423" s="279" t="s">
        <v>1007</v>
      </c>
      <c r="R423" s="244"/>
      <c r="S423" s="244"/>
      <c r="T423" s="68"/>
      <c r="U423" s="70"/>
      <c r="V423" s="70"/>
      <c r="W423" s="247"/>
      <c r="X423" s="244"/>
      <c r="Y423" s="244"/>
      <c r="Z423" s="247"/>
      <c r="AA423" s="244"/>
      <c r="AB423" s="4" t="s">
        <v>1046</v>
      </c>
      <c r="AC423" s="311" t="s">
        <v>508</v>
      </c>
    </row>
    <row r="424" spans="1:29" ht="13.2" hidden="1" x14ac:dyDescent="0.25">
      <c r="A424" s="1" t="s">
        <v>836</v>
      </c>
      <c r="B424" s="65"/>
      <c r="C424" s="66" t="s">
        <v>837</v>
      </c>
      <c r="D424" s="65">
        <v>2</v>
      </c>
      <c r="E424" s="65" t="s">
        <v>26</v>
      </c>
      <c r="F424" s="67">
        <v>7500000</v>
      </c>
      <c r="G424" s="154">
        <f>ROUNDDOWN(D424*F424,-3)</f>
        <v>15000000</v>
      </c>
      <c r="H424" s="188"/>
      <c r="I424" s="66" t="s">
        <v>837</v>
      </c>
      <c r="J424" s="65" cm="1">
        <f t="array" aca="1" ref="J424" ca="1">INDIRECT($J$5&amp;ROW())</f>
        <v>2</v>
      </c>
      <c r="K424" s="65" t="s">
        <v>26</v>
      </c>
      <c r="L424" s="67" cm="1">
        <f t="array" aca="1" ref="L424" ca="1">INDIRECT($L$5&amp;ROW())</f>
        <v>7500000</v>
      </c>
      <c r="M424" s="67">
        <f ca="1">ROUNDDOWN(J424*L424,-3)</f>
        <v>15000000</v>
      </c>
      <c r="N424" s="340">
        <f ca="1">G424-M424</f>
        <v>0</v>
      </c>
      <c r="O424" s="154">
        <f ca="1">M424-Y424</f>
        <v>0</v>
      </c>
      <c r="P424" s="154">
        <f ca="1">IF(N424=0,O424-N424,IF(N424&lt;0,N424+O424,IF(N424&gt;0,N424-O424)))</f>
        <v>0</v>
      </c>
      <c r="Q424" s="240" t="str">
        <f ca="1">IF(AND(ISBLANK(H424),N424&lt;&gt;0),"Rev","")</f>
        <v/>
      </c>
      <c r="R424" s="244"/>
      <c r="S424" s="244"/>
      <c r="T424" s="65">
        <v>2</v>
      </c>
      <c r="U424" s="67">
        <v>7500000</v>
      </c>
      <c r="V424" s="67">
        <f>ROUNDDOWN(T424*U424,-3)</f>
        <v>15000000</v>
      </c>
      <c r="W424" s="247">
        <v>2</v>
      </c>
      <c r="X424" s="247">
        <v>7500000</v>
      </c>
      <c r="Y424" s="67">
        <f>ROUNDDOWN(W424*X424,-3)</f>
        <v>15000000</v>
      </c>
      <c r="Z424" s="247"/>
      <c r="AA424" s="244"/>
    </row>
    <row r="425" spans="1:29" ht="13.2" x14ac:dyDescent="0.25">
      <c r="A425" s="1" t="s">
        <v>838</v>
      </c>
      <c r="B425" s="68" t="s">
        <v>529</v>
      </c>
      <c r="C425" s="69" t="s">
        <v>477</v>
      </c>
      <c r="D425" s="68"/>
      <c r="E425" s="68"/>
      <c r="F425" s="70"/>
      <c r="G425" s="155">
        <f>SUM(G426:G428)</f>
        <v>346800000</v>
      </c>
      <c r="H425" s="189" t="s">
        <v>529</v>
      </c>
      <c r="I425" s="69" t="s">
        <v>477</v>
      </c>
      <c r="J425" s="68"/>
      <c r="K425" s="68"/>
      <c r="L425" s="70"/>
      <c r="M425" s="70">
        <f ca="1">SUM(M426:M428)</f>
        <v>346800000</v>
      </c>
      <c r="N425" s="419">
        <f ca="1">SUM(N426:N428)</f>
        <v>0</v>
      </c>
      <c r="O425" s="155">
        <f ca="1">SUM(O426:O428)</f>
        <v>0</v>
      </c>
      <c r="P425" s="155">
        <f ca="1">SUM(P426:P428)</f>
        <v>0</v>
      </c>
      <c r="Q425" s="279" t="s">
        <v>1007</v>
      </c>
      <c r="R425" s="244"/>
      <c r="S425" s="244"/>
      <c r="T425" s="68"/>
      <c r="U425" s="70"/>
      <c r="V425" s="70"/>
      <c r="W425" s="247"/>
      <c r="X425" s="244"/>
      <c r="Y425" s="244"/>
      <c r="Z425" s="247"/>
      <c r="AA425" s="244"/>
      <c r="AB425" s="4" t="s">
        <v>1046</v>
      </c>
      <c r="AC425" s="311" t="s">
        <v>508</v>
      </c>
    </row>
    <row r="426" spans="1:29" ht="13.2" hidden="1" x14ac:dyDescent="0.25">
      <c r="A426" s="1" t="s">
        <v>839</v>
      </c>
      <c r="B426" s="65"/>
      <c r="C426" s="66" t="s">
        <v>840</v>
      </c>
      <c r="D426" s="65">
        <v>160</v>
      </c>
      <c r="E426" s="65" t="s">
        <v>479</v>
      </c>
      <c r="F426" s="67">
        <v>825000</v>
      </c>
      <c r="G426" s="154">
        <f>ROUNDDOWN(D426*F426,-3)</f>
        <v>132000000</v>
      </c>
      <c r="H426" s="188"/>
      <c r="I426" s="66" t="s">
        <v>840</v>
      </c>
      <c r="J426" s="65" cm="1">
        <f t="array" aca="1" ref="J426" ca="1">INDIRECT($J$5&amp;ROW())</f>
        <v>160</v>
      </c>
      <c r="K426" s="65" t="s">
        <v>479</v>
      </c>
      <c r="L426" s="67" cm="1">
        <f t="array" aca="1" ref="L426" ca="1">INDIRECT($L$5&amp;ROW())</f>
        <v>825000</v>
      </c>
      <c r="M426" s="67">
        <f ca="1">ROUNDDOWN(J426*L426,-3)</f>
        <v>132000000</v>
      </c>
      <c r="N426" s="340">
        <f t="shared" ref="N426:N428" ca="1" si="135">G426-M426</f>
        <v>0</v>
      </c>
      <c r="O426" s="154">
        <f ca="1">M426-Y426</f>
        <v>0</v>
      </c>
      <c r="P426" s="154">
        <f t="shared" ref="P426:P428" ca="1" si="136">IF(N426=0,O426-N426,IF(N426&lt;0,N426+O426,IF(N426&gt;0,N426-O426)))</f>
        <v>0</v>
      </c>
      <c r="Q426" s="240" t="str">
        <f ca="1">IF(AND(ISBLANK(H426),N426&lt;&gt;0),"Rev","")</f>
        <v/>
      </c>
      <c r="R426" s="244"/>
      <c r="S426" s="244"/>
      <c r="T426" s="65">
        <v>160</v>
      </c>
      <c r="U426" s="67">
        <v>825000</v>
      </c>
      <c r="V426" s="67">
        <f>ROUNDDOWN(T426*U426,-3)</f>
        <v>132000000</v>
      </c>
      <c r="W426" s="247">
        <v>160</v>
      </c>
      <c r="X426" s="247">
        <v>825000</v>
      </c>
      <c r="Y426" s="67">
        <f>ROUNDDOWN(W426*X426,-3)</f>
        <v>132000000</v>
      </c>
      <c r="Z426" s="247"/>
      <c r="AA426" s="244"/>
    </row>
    <row r="427" spans="1:29" ht="13.2" hidden="1" x14ac:dyDescent="0.25">
      <c r="A427" s="1" t="s">
        <v>841</v>
      </c>
      <c r="B427" s="65"/>
      <c r="C427" s="66" t="s">
        <v>842</v>
      </c>
      <c r="D427" s="65">
        <v>240</v>
      </c>
      <c r="E427" s="65" t="s">
        <v>479</v>
      </c>
      <c r="F427" s="67">
        <v>145000</v>
      </c>
      <c r="G427" s="154">
        <f>ROUNDDOWN(D427*F427,-3)</f>
        <v>34800000</v>
      </c>
      <c r="H427" s="188"/>
      <c r="I427" s="66" t="s">
        <v>842</v>
      </c>
      <c r="J427" s="65" cm="1">
        <f t="array" aca="1" ref="J427" ca="1">INDIRECT($J$5&amp;ROW())</f>
        <v>240</v>
      </c>
      <c r="K427" s="65" t="s">
        <v>479</v>
      </c>
      <c r="L427" s="67" cm="1">
        <f t="array" aca="1" ref="L427" ca="1">INDIRECT($L$5&amp;ROW())</f>
        <v>145000</v>
      </c>
      <c r="M427" s="67">
        <f ca="1">ROUNDDOWN(J427*L427,-3)</f>
        <v>34800000</v>
      </c>
      <c r="N427" s="340">
        <f t="shared" ca="1" si="135"/>
        <v>0</v>
      </c>
      <c r="O427" s="154">
        <f ca="1">M427-Y427</f>
        <v>0</v>
      </c>
      <c r="P427" s="154">
        <f t="shared" ca="1" si="136"/>
        <v>0</v>
      </c>
      <c r="Q427" s="240" t="str">
        <f ca="1">IF(AND(ISBLANK(H427),N427&lt;&gt;0),"Rev","")</f>
        <v/>
      </c>
      <c r="R427" s="244"/>
      <c r="S427" s="244"/>
      <c r="T427" s="65">
        <v>240</v>
      </c>
      <c r="U427" s="67">
        <v>145000</v>
      </c>
      <c r="V427" s="67">
        <f>ROUNDDOWN(T427*U427,-3)</f>
        <v>34800000</v>
      </c>
      <c r="W427" s="247">
        <v>240</v>
      </c>
      <c r="X427" s="247">
        <v>145000</v>
      </c>
      <c r="Y427" s="67">
        <f>ROUNDDOWN(W427*X427,-3)</f>
        <v>34800000</v>
      </c>
      <c r="Z427" s="247"/>
      <c r="AA427" s="244"/>
    </row>
    <row r="428" spans="1:29" ht="13.2" hidden="1" x14ac:dyDescent="0.25">
      <c r="A428" s="1" t="s">
        <v>843</v>
      </c>
      <c r="B428" s="65"/>
      <c r="C428" s="66" t="s">
        <v>844</v>
      </c>
      <c r="D428" s="65">
        <v>30</v>
      </c>
      <c r="E428" s="65" t="s">
        <v>26</v>
      </c>
      <c r="F428" s="67">
        <v>6000000</v>
      </c>
      <c r="G428" s="154">
        <f>ROUNDDOWN(D428*F428,-3)</f>
        <v>180000000</v>
      </c>
      <c r="H428" s="188"/>
      <c r="I428" s="66" t="s">
        <v>844</v>
      </c>
      <c r="J428" s="65" cm="1">
        <f t="array" aca="1" ref="J428" ca="1">INDIRECT($J$5&amp;ROW())</f>
        <v>30</v>
      </c>
      <c r="K428" s="65" t="s">
        <v>26</v>
      </c>
      <c r="L428" s="67" cm="1">
        <f t="array" aca="1" ref="L428" ca="1">INDIRECT($L$5&amp;ROW())</f>
        <v>6000000</v>
      </c>
      <c r="M428" s="67">
        <f ca="1">ROUNDDOWN(J428*L428,-3)</f>
        <v>180000000</v>
      </c>
      <c r="N428" s="340">
        <f t="shared" ca="1" si="135"/>
        <v>0</v>
      </c>
      <c r="O428" s="154">
        <f ca="1">M428-Y428</f>
        <v>0</v>
      </c>
      <c r="P428" s="154">
        <f t="shared" ca="1" si="136"/>
        <v>0</v>
      </c>
      <c r="Q428" s="240" t="str">
        <f ca="1">IF(AND(ISBLANK(H428),N428&lt;&gt;0),"Rev","")</f>
        <v/>
      </c>
      <c r="R428" s="244"/>
      <c r="S428" s="244"/>
      <c r="T428" s="65">
        <v>30</v>
      </c>
      <c r="U428" s="67">
        <v>6000000</v>
      </c>
      <c r="V428" s="67">
        <f>ROUNDDOWN(T428*U428,-3)</f>
        <v>180000000</v>
      </c>
      <c r="W428" s="247">
        <v>30</v>
      </c>
      <c r="X428" s="247">
        <v>6000000</v>
      </c>
      <c r="Y428" s="67">
        <f>ROUNDDOWN(W428*X428,-3)</f>
        <v>180000000</v>
      </c>
      <c r="Z428" s="247"/>
      <c r="AA428" s="244"/>
    </row>
    <row r="429" spans="1:29" ht="13.2" x14ac:dyDescent="0.25">
      <c r="A429" s="1" t="s">
        <v>350</v>
      </c>
      <c r="B429" s="53" t="s">
        <v>351</v>
      </c>
      <c r="C429" s="54" t="s">
        <v>352</v>
      </c>
      <c r="D429" s="53">
        <v>2</v>
      </c>
      <c r="E429" s="53" t="s">
        <v>317</v>
      </c>
      <c r="F429" s="55"/>
      <c r="G429" s="150">
        <f>SUM(G430,G467)</f>
        <v>773732000</v>
      </c>
      <c r="H429" s="184" t="s">
        <v>351</v>
      </c>
      <c r="I429" s="54" t="s">
        <v>352</v>
      </c>
      <c r="J429" s="53">
        <v>2</v>
      </c>
      <c r="K429" s="53" t="s">
        <v>317</v>
      </c>
      <c r="L429" s="55"/>
      <c r="M429" s="55">
        <f ca="1">SUM(M430,M467)</f>
        <v>522789000</v>
      </c>
      <c r="N429" s="417">
        <f ca="1">SUM(N430,N467)</f>
        <v>250943000</v>
      </c>
      <c r="O429" s="150">
        <f ca="1">SUM(O430,O467)</f>
        <v>-207443000</v>
      </c>
      <c r="P429" s="150">
        <f ca="1">SUM(P430,P467)</f>
        <v>459386000</v>
      </c>
      <c r="Q429" s="279" t="s">
        <v>1007</v>
      </c>
      <c r="R429" s="244"/>
      <c r="S429" s="244"/>
      <c r="T429" s="53">
        <v>2</v>
      </c>
      <c r="U429" s="55"/>
      <c r="V429" s="55"/>
      <c r="W429" s="247"/>
      <c r="X429" s="244"/>
      <c r="Y429" s="244"/>
      <c r="Z429" s="247"/>
      <c r="AA429" s="244"/>
    </row>
    <row r="430" spans="1:29" ht="26.4" x14ac:dyDescent="0.25">
      <c r="A430" s="1" t="s">
        <v>353</v>
      </c>
      <c r="B430" s="365" t="s">
        <v>606</v>
      </c>
      <c r="C430" s="366" t="s">
        <v>354</v>
      </c>
      <c r="D430" s="365"/>
      <c r="E430" s="365" t="s">
        <v>554</v>
      </c>
      <c r="F430" s="367"/>
      <c r="G430" s="368">
        <f>SUM(G431,G442,G456)</f>
        <v>669421000</v>
      </c>
      <c r="H430" s="369" t="s">
        <v>606</v>
      </c>
      <c r="I430" s="366" t="s">
        <v>354</v>
      </c>
      <c r="J430" s="365"/>
      <c r="K430" s="365" t="s">
        <v>554</v>
      </c>
      <c r="L430" s="367"/>
      <c r="M430" s="367">
        <f ca="1">SUM(M431,M442,M456)</f>
        <v>429478000</v>
      </c>
      <c r="N430" s="441">
        <f ca="1">SUM(N431,N442,N456)</f>
        <v>239943000</v>
      </c>
      <c r="O430" s="151">
        <f ca="1">SUM(O431,O442,O456)</f>
        <v>-202443000</v>
      </c>
      <c r="P430" s="151">
        <f ca="1">SUM(P431,P442,P456)</f>
        <v>443386000</v>
      </c>
      <c r="Q430" s="279" t="s">
        <v>1007</v>
      </c>
      <c r="R430" s="244"/>
      <c r="S430" s="244"/>
      <c r="T430" s="56"/>
      <c r="U430" s="58"/>
      <c r="V430" s="58"/>
      <c r="W430" s="247"/>
      <c r="X430" s="244"/>
      <c r="Y430" s="244"/>
      <c r="Z430" s="247"/>
      <c r="AA430" s="244"/>
    </row>
    <row r="431" spans="1:29" ht="13.2" x14ac:dyDescent="0.25">
      <c r="A431" s="1" t="s">
        <v>355</v>
      </c>
      <c r="B431" s="59" t="s">
        <v>21</v>
      </c>
      <c r="C431" s="60" t="s">
        <v>845</v>
      </c>
      <c r="D431" s="59"/>
      <c r="E431" s="59"/>
      <c r="F431" s="61"/>
      <c r="G431" s="152">
        <f>SUM(G432,G438,G440)</f>
        <v>150075000</v>
      </c>
      <c r="H431" s="186" t="s">
        <v>21</v>
      </c>
      <c r="I431" s="60" t="s">
        <v>845</v>
      </c>
      <c r="J431" s="59"/>
      <c r="K431" s="59"/>
      <c r="L431" s="61"/>
      <c r="M431" s="61">
        <f ca="1">SUM(M432,M438,M440)</f>
        <v>86197000</v>
      </c>
      <c r="N431" s="408">
        <f ca="1">SUM(N432,N438,N440)</f>
        <v>63878000</v>
      </c>
      <c r="O431" s="152">
        <f ca="1">SUM(O432,O438,O440)</f>
        <v>-49878000</v>
      </c>
      <c r="P431" s="152">
        <f ca="1">SUM(P432,P438,P440)</f>
        <v>114756000</v>
      </c>
      <c r="Q431" s="279" t="s">
        <v>1007</v>
      </c>
      <c r="R431" s="244" t="s">
        <v>507</v>
      </c>
      <c r="S431" s="244" t="s">
        <v>509</v>
      </c>
      <c r="T431" s="59"/>
      <c r="U431" s="61"/>
      <c r="V431" s="61"/>
      <c r="W431" s="247"/>
      <c r="X431" s="244"/>
      <c r="Y431" s="244"/>
      <c r="Z431" s="247"/>
      <c r="AA431" s="244"/>
      <c r="AC431" s="311"/>
    </row>
    <row r="432" spans="1:29" ht="13.2" x14ac:dyDescent="0.25">
      <c r="A432" s="1" t="s">
        <v>356</v>
      </c>
      <c r="B432" s="62" t="s">
        <v>523</v>
      </c>
      <c r="C432" s="63" t="s">
        <v>24</v>
      </c>
      <c r="D432" s="62"/>
      <c r="E432" s="62"/>
      <c r="F432" s="64"/>
      <c r="G432" s="153">
        <f>SUM(G433:G437)</f>
        <v>40000000</v>
      </c>
      <c r="H432" s="187" t="s">
        <v>523</v>
      </c>
      <c r="I432" s="63" t="s">
        <v>24</v>
      </c>
      <c r="J432" s="62"/>
      <c r="K432" s="62"/>
      <c r="L432" s="64"/>
      <c r="M432" s="64">
        <f ca="1">SUM(M433:M437)</f>
        <v>24600000</v>
      </c>
      <c r="N432" s="418">
        <f ca="1">SUM(N433:N437)</f>
        <v>15400000</v>
      </c>
      <c r="O432" s="153">
        <f ca="1">SUM(O433:O437)</f>
        <v>-1400000</v>
      </c>
      <c r="P432" s="153">
        <f ca="1">SUM(P433:P437)</f>
        <v>17800000</v>
      </c>
      <c r="Q432" s="279" t="s">
        <v>1007</v>
      </c>
      <c r="R432" s="244"/>
      <c r="S432" s="244"/>
      <c r="T432" s="62"/>
      <c r="U432" s="64"/>
      <c r="V432" s="64"/>
      <c r="W432" s="247"/>
      <c r="X432" s="244"/>
      <c r="Y432" s="244"/>
      <c r="Z432" s="247"/>
      <c r="AA432" s="244"/>
      <c r="AC432" s="311" t="s">
        <v>509</v>
      </c>
    </row>
    <row r="433" spans="1:29" ht="13.2" x14ac:dyDescent="0.25">
      <c r="A433" s="1" t="s">
        <v>357</v>
      </c>
      <c r="B433" s="65"/>
      <c r="C433" s="66" t="s">
        <v>555</v>
      </c>
      <c r="D433" s="65">
        <v>280</v>
      </c>
      <c r="E433" s="65" t="s">
        <v>26</v>
      </c>
      <c r="F433" s="67">
        <v>75000</v>
      </c>
      <c r="G433" s="154">
        <f>ROUNDDOWN(D433*F433,-3)</f>
        <v>21000000</v>
      </c>
      <c r="H433" s="188"/>
      <c r="I433" s="497" t="s">
        <v>555</v>
      </c>
      <c r="J433" s="498">
        <v>128</v>
      </c>
      <c r="K433" s="498" t="s">
        <v>26</v>
      </c>
      <c r="L433" s="500" cm="1">
        <f t="array" aca="1" ref="L433" ca="1">INDIRECT($L$5&amp;ROW())</f>
        <v>75000</v>
      </c>
      <c r="M433" s="500">
        <f ca="1">ROUNDDOWN(J433*L433,-3)</f>
        <v>9600000</v>
      </c>
      <c r="N433" s="502">
        <f t="shared" ref="N433:N437" ca="1" si="137">G433-M433</f>
        <v>11400000</v>
      </c>
      <c r="O433" s="154">
        <f ca="1">M433-Y433</f>
        <v>2100000</v>
      </c>
      <c r="P433" s="154">
        <f t="shared" ref="P433:P437" ca="1" si="138">IF(N433=0,O433-N433,IF(N433&lt;0,N433+O433,IF(N433&gt;0,N433-O433)))</f>
        <v>9300000</v>
      </c>
      <c r="Q433" s="253" t="str">
        <f t="shared" ref="Q433:Q436" ca="1" si="139">IF(AND(ISBLANK(H433),N433&lt;&gt;0),"Rev detil","")</f>
        <v>Rev detil</v>
      </c>
      <c r="R433" s="244"/>
      <c r="S433" s="244"/>
      <c r="T433" s="65">
        <v>280</v>
      </c>
      <c r="U433" s="67">
        <v>75000</v>
      </c>
      <c r="V433" s="67">
        <f>ROUNDDOWN(T433*U433,-3)</f>
        <v>21000000</v>
      </c>
      <c r="W433" s="247">
        <v>100</v>
      </c>
      <c r="X433" s="247">
        <v>75000</v>
      </c>
      <c r="Y433" s="67">
        <f>ROUNDDOWN(W433*X433,-3)</f>
        <v>7500000</v>
      </c>
      <c r="Z433" s="247"/>
      <c r="AA433" s="244"/>
    </row>
    <row r="434" spans="1:29" ht="13.2" x14ac:dyDescent="0.25">
      <c r="A434" s="1" t="s">
        <v>358</v>
      </c>
      <c r="B434" s="65"/>
      <c r="C434" s="66" t="s">
        <v>556</v>
      </c>
      <c r="D434" s="65">
        <v>4</v>
      </c>
      <c r="E434" s="65" t="s">
        <v>120</v>
      </c>
      <c r="F434" s="67">
        <v>1500000</v>
      </c>
      <c r="G434" s="154">
        <f>ROUNDDOWN(D434*F434,-3)</f>
        <v>6000000</v>
      </c>
      <c r="H434" s="188"/>
      <c r="I434" s="497" t="s">
        <v>556</v>
      </c>
      <c r="J434" s="498">
        <v>3</v>
      </c>
      <c r="K434" s="498" t="s">
        <v>120</v>
      </c>
      <c r="L434" s="500" cm="1">
        <f t="array" aca="1" ref="L434" ca="1">INDIRECT($L$5&amp;ROW())</f>
        <v>1500000</v>
      </c>
      <c r="M434" s="500">
        <f ca="1">ROUNDDOWN(J434*L434,-3)</f>
        <v>4500000</v>
      </c>
      <c r="N434" s="502">
        <f t="shared" ca="1" si="137"/>
        <v>1500000</v>
      </c>
      <c r="O434" s="154">
        <f ca="1">M434-Y434</f>
        <v>-1500000</v>
      </c>
      <c r="P434" s="154">
        <f t="shared" ca="1" si="138"/>
        <v>3000000</v>
      </c>
      <c r="Q434" s="253" t="str">
        <f t="shared" ca="1" si="139"/>
        <v>Rev detil</v>
      </c>
      <c r="R434" s="244"/>
      <c r="S434" s="244"/>
      <c r="T434" s="65">
        <v>4</v>
      </c>
      <c r="U434" s="67">
        <v>1500000</v>
      </c>
      <c r="V434" s="67">
        <f>ROUNDDOWN(T434*U434,-3)</f>
        <v>6000000</v>
      </c>
      <c r="W434" s="247">
        <v>4</v>
      </c>
      <c r="X434" s="247">
        <v>1500000</v>
      </c>
      <c r="Y434" s="67">
        <f>ROUNDDOWN(W434*X434,-3)</f>
        <v>6000000</v>
      </c>
      <c r="Z434" s="247"/>
      <c r="AA434" s="244"/>
    </row>
    <row r="435" spans="1:29" ht="13.2" x14ac:dyDescent="0.25">
      <c r="A435" s="1" t="s">
        <v>359</v>
      </c>
      <c r="B435" s="65"/>
      <c r="C435" s="66" t="s">
        <v>557</v>
      </c>
      <c r="D435" s="65">
        <v>4</v>
      </c>
      <c r="E435" s="65" t="s">
        <v>120</v>
      </c>
      <c r="F435" s="67">
        <v>1500000</v>
      </c>
      <c r="G435" s="154">
        <f>ROUNDDOWN(D435*F435,-3)</f>
        <v>6000000</v>
      </c>
      <c r="H435" s="188"/>
      <c r="I435" s="497" t="s">
        <v>557</v>
      </c>
      <c r="J435" s="498">
        <v>3</v>
      </c>
      <c r="K435" s="498" t="s">
        <v>120</v>
      </c>
      <c r="L435" s="500" cm="1">
        <f t="array" aca="1" ref="L435" ca="1">INDIRECT($L$5&amp;ROW())</f>
        <v>1500000</v>
      </c>
      <c r="M435" s="500">
        <f ca="1">ROUNDDOWN(J435*L435,-3)</f>
        <v>4500000</v>
      </c>
      <c r="N435" s="502">
        <f t="shared" ca="1" si="137"/>
        <v>1500000</v>
      </c>
      <c r="O435" s="154">
        <f ca="1">M435-Y435</f>
        <v>-1500000</v>
      </c>
      <c r="P435" s="154">
        <f t="shared" ca="1" si="138"/>
        <v>3000000</v>
      </c>
      <c r="Q435" s="253" t="str">
        <f t="shared" ca="1" si="139"/>
        <v>Rev detil</v>
      </c>
      <c r="R435" s="244"/>
      <c r="S435" s="244"/>
      <c r="T435" s="65">
        <v>4</v>
      </c>
      <c r="U435" s="67">
        <v>1500000</v>
      </c>
      <c r="V435" s="67">
        <f>ROUNDDOWN(T435*U435,-3)</f>
        <v>6000000</v>
      </c>
      <c r="W435" s="247">
        <v>4</v>
      </c>
      <c r="X435" s="247">
        <v>1500000</v>
      </c>
      <c r="Y435" s="67">
        <f>ROUNDDOWN(W435*X435,-3)</f>
        <v>6000000</v>
      </c>
      <c r="Z435" s="247"/>
      <c r="AA435" s="244"/>
    </row>
    <row r="436" spans="1:29" ht="13.2" x14ac:dyDescent="0.25">
      <c r="A436" s="1" t="s">
        <v>360</v>
      </c>
      <c r="B436" s="65"/>
      <c r="C436" s="66" t="s">
        <v>558</v>
      </c>
      <c r="D436" s="65">
        <v>4</v>
      </c>
      <c r="E436" s="65" t="s">
        <v>120</v>
      </c>
      <c r="F436" s="67">
        <v>1000000</v>
      </c>
      <c r="G436" s="154">
        <f>ROUNDDOWN(D436*F436,-3)</f>
        <v>4000000</v>
      </c>
      <c r="H436" s="188"/>
      <c r="I436" s="497" t="s">
        <v>558</v>
      </c>
      <c r="J436" s="498">
        <v>3</v>
      </c>
      <c r="K436" s="498" t="s">
        <v>120</v>
      </c>
      <c r="L436" s="500" cm="1">
        <f t="array" aca="1" ref="L436" ca="1">INDIRECT($L$5&amp;ROW())</f>
        <v>1000000</v>
      </c>
      <c r="M436" s="500">
        <f ca="1">ROUNDDOWN(J436*L436,-3)</f>
        <v>3000000</v>
      </c>
      <c r="N436" s="502">
        <f t="shared" ca="1" si="137"/>
        <v>1000000</v>
      </c>
      <c r="O436" s="154">
        <f ca="1">M436-Y436</f>
        <v>-1000000</v>
      </c>
      <c r="P436" s="154">
        <f t="shared" ca="1" si="138"/>
        <v>2000000</v>
      </c>
      <c r="Q436" s="253" t="str">
        <f t="shared" ca="1" si="139"/>
        <v>Rev detil</v>
      </c>
      <c r="R436" s="244"/>
      <c r="S436" s="244"/>
      <c r="T436" s="65">
        <v>4</v>
      </c>
      <c r="U436" s="67">
        <v>1000000</v>
      </c>
      <c r="V436" s="67">
        <f>ROUNDDOWN(T436*U436,-3)</f>
        <v>4000000</v>
      </c>
      <c r="W436" s="247">
        <v>4</v>
      </c>
      <c r="X436" s="247">
        <v>1000000</v>
      </c>
      <c r="Y436" s="67">
        <f>ROUNDDOWN(W436*X436,-3)</f>
        <v>4000000</v>
      </c>
      <c r="Z436" s="247"/>
      <c r="AA436" s="244"/>
    </row>
    <row r="437" spans="1:29" ht="13.2" x14ac:dyDescent="0.25">
      <c r="A437" s="1" t="s">
        <v>846</v>
      </c>
      <c r="B437" s="65"/>
      <c r="C437" s="66" t="s">
        <v>790</v>
      </c>
      <c r="D437" s="65">
        <v>12</v>
      </c>
      <c r="E437" s="65" t="s">
        <v>59</v>
      </c>
      <c r="F437" s="67">
        <v>250000</v>
      </c>
      <c r="G437" s="154">
        <f>ROUNDDOWN(D437*F437,-3)</f>
        <v>3000000</v>
      </c>
      <c r="H437" s="188"/>
      <c r="I437" s="66" t="s">
        <v>790</v>
      </c>
      <c r="J437" s="65" cm="1">
        <f t="array" aca="1" ref="J437" ca="1">INDIRECT($J$5&amp;ROW())</f>
        <v>12</v>
      </c>
      <c r="K437" s="65" t="s">
        <v>59</v>
      </c>
      <c r="L437" s="67" cm="1">
        <f t="array" aca="1" ref="L437" ca="1">INDIRECT($L$5&amp;ROW())</f>
        <v>250000</v>
      </c>
      <c r="M437" s="67">
        <f ca="1">ROUNDDOWN(J437*L437,-3)</f>
        <v>3000000</v>
      </c>
      <c r="N437" s="340">
        <f t="shared" ca="1" si="137"/>
        <v>0</v>
      </c>
      <c r="O437" s="154">
        <f ca="1">M437-Y437</f>
        <v>500000</v>
      </c>
      <c r="P437" s="154">
        <f t="shared" ca="1" si="138"/>
        <v>500000</v>
      </c>
      <c r="Q437" s="279" t="s">
        <v>1007</v>
      </c>
      <c r="R437" s="244"/>
      <c r="S437" s="244"/>
      <c r="T437" s="65">
        <v>12</v>
      </c>
      <c r="U437" s="67">
        <v>250000</v>
      </c>
      <c r="V437" s="67">
        <f>ROUNDDOWN(T437*U437,-3)</f>
        <v>3000000</v>
      </c>
      <c r="W437" s="247">
        <v>10</v>
      </c>
      <c r="X437" s="247">
        <v>250000</v>
      </c>
      <c r="Y437" s="67">
        <f>ROUNDDOWN(W437*X437,-3)</f>
        <v>2500000</v>
      </c>
      <c r="Z437" s="247"/>
      <c r="AA437" s="244"/>
    </row>
    <row r="438" spans="1:29" ht="13.2" x14ac:dyDescent="0.25">
      <c r="A438" s="1" t="s">
        <v>361</v>
      </c>
      <c r="B438" s="68" t="s">
        <v>524</v>
      </c>
      <c r="C438" s="69" t="s">
        <v>73</v>
      </c>
      <c r="D438" s="68"/>
      <c r="E438" s="68"/>
      <c r="F438" s="70"/>
      <c r="G438" s="155">
        <f>G439</f>
        <v>1000000</v>
      </c>
      <c r="H438" s="189" t="s">
        <v>524</v>
      </c>
      <c r="I438" s="69" t="s">
        <v>73</v>
      </c>
      <c r="J438" s="68"/>
      <c r="K438" s="68"/>
      <c r="L438" s="70"/>
      <c r="M438" s="70">
        <f ca="1">M439</f>
        <v>1000000</v>
      </c>
      <c r="N438" s="419">
        <f ca="1">N439</f>
        <v>0</v>
      </c>
      <c r="O438" s="155">
        <f ca="1">O439</f>
        <v>0</v>
      </c>
      <c r="P438" s="155">
        <f ca="1">P439</f>
        <v>0</v>
      </c>
      <c r="Q438" s="279" t="s">
        <v>1007</v>
      </c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hidden="1" x14ac:dyDescent="0.25">
      <c r="A439" s="1" t="s">
        <v>362</v>
      </c>
      <c r="B439" s="65"/>
      <c r="C439" s="66" t="s">
        <v>847</v>
      </c>
      <c r="D439" s="65">
        <v>4</v>
      </c>
      <c r="E439" s="65" t="s">
        <v>120</v>
      </c>
      <c r="F439" s="67">
        <v>250000</v>
      </c>
      <c r="G439" s="154">
        <f>ROUNDDOWN(D439*F439,-3)</f>
        <v>1000000</v>
      </c>
      <c r="H439" s="188"/>
      <c r="I439" s="66" t="s">
        <v>847</v>
      </c>
      <c r="J439" s="65" cm="1">
        <f t="array" aca="1" ref="J439" ca="1">INDIRECT($J$5&amp;ROW())</f>
        <v>4</v>
      </c>
      <c r="K439" s="65" t="s">
        <v>120</v>
      </c>
      <c r="L439" s="67" cm="1">
        <f t="array" aca="1" ref="L439" ca="1">INDIRECT($L$5&amp;ROW())</f>
        <v>250000</v>
      </c>
      <c r="M439" s="67">
        <f ca="1">ROUNDDOWN(J439*L439,-3)</f>
        <v>1000000</v>
      </c>
      <c r="N439" s="340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4</v>
      </c>
      <c r="U439" s="67">
        <v>250000</v>
      </c>
      <c r="V439" s="67">
        <f>ROUNDDOWN(T439*U439,-3)</f>
        <v>1000000</v>
      </c>
      <c r="W439" s="247">
        <v>4</v>
      </c>
      <c r="X439" s="247">
        <v>250000</v>
      </c>
      <c r="Y439" s="67">
        <f>ROUNDDOWN(W439*X439,-3)</f>
        <v>1000000</v>
      </c>
      <c r="Z439" s="247"/>
      <c r="AA439" s="244"/>
    </row>
    <row r="440" spans="1:29" ht="13.2" x14ac:dyDescent="0.25">
      <c r="A440" s="1" t="s">
        <v>363</v>
      </c>
      <c r="B440" s="68" t="s">
        <v>525</v>
      </c>
      <c r="C440" s="69" t="s">
        <v>35</v>
      </c>
      <c r="D440" s="68"/>
      <c r="E440" s="68"/>
      <c r="F440" s="70"/>
      <c r="G440" s="155">
        <f>G441</f>
        <v>109075000</v>
      </c>
      <c r="H440" s="189" t="s">
        <v>525</v>
      </c>
      <c r="I440" s="69" t="s">
        <v>35</v>
      </c>
      <c r="J440" s="68"/>
      <c r="K440" s="68"/>
      <c r="L440" s="70"/>
      <c r="M440" s="70">
        <f>M441</f>
        <v>60597000</v>
      </c>
      <c r="N440" s="419">
        <f>N441</f>
        <v>48478000</v>
      </c>
      <c r="O440" s="155">
        <f>O441</f>
        <v>-48478000</v>
      </c>
      <c r="P440" s="155">
        <f>P441</f>
        <v>96956000</v>
      </c>
      <c r="Q440" s="279" t="s">
        <v>1007</v>
      </c>
      <c r="R440" s="244"/>
      <c r="S440" s="244"/>
      <c r="T440" s="68"/>
      <c r="U440" s="70"/>
      <c r="V440" s="70"/>
      <c r="W440" s="247"/>
      <c r="X440" s="244"/>
      <c r="Y440" s="244"/>
      <c r="Z440" s="247"/>
      <c r="AA440" s="244"/>
      <c r="AC440" s="311" t="s">
        <v>509</v>
      </c>
    </row>
    <row r="441" spans="1:29" ht="13.2" x14ac:dyDescent="0.25">
      <c r="A441" s="1" t="s">
        <v>364</v>
      </c>
      <c r="B441" s="65"/>
      <c r="C441" s="66" t="s">
        <v>848</v>
      </c>
      <c r="D441" s="65">
        <v>18</v>
      </c>
      <c r="E441" s="65" t="s">
        <v>26</v>
      </c>
      <c r="F441" s="67">
        <v>6059723</v>
      </c>
      <c r="G441" s="154">
        <f>ROUNDDOWN(D441*F441,-3)</f>
        <v>109075000</v>
      </c>
      <c r="H441" s="188"/>
      <c r="I441" s="497" t="s">
        <v>848</v>
      </c>
      <c r="J441" s="498">
        <v>10</v>
      </c>
      <c r="K441" s="498" t="s">
        <v>26</v>
      </c>
      <c r="L441" s="500">
        <v>6059723</v>
      </c>
      <c r="M441" s="500">
        <f>ROUNDDOWN(J441*L441,-3)</f>
        <v>60597000</v>
      </c>
      <c r="N441" s="502">
        <f>G441-M441</f>
        <v>48478000</v>
      </c>
      <c r="O441" s="154">
        <f>M441-Y441</f>
        <v>-48478000</v>
      </c>
      <c r="P441" s="154">
        <f>IF(N441=0,O441-N441,IF(N441&lt;0,N441+O441,IF(N441&gt;0,N441-O441)))</f>
        <v>96956000</v>
      </c>
      <c r="Q441" s="253" t="str">
        <f>IF(AND(ISBLANK(H441),N441&lt;&gt;0),"Rev detil","")</f>
        <v>Rev detil</v>
      </c>
      <c r="R441" s="244"/>
      <c r="S441" s="244"/>
      <c r="T441" s="65">
        <v>18</v>
      </c>
      <c r="U441" s="67">
        <v>6059723</v>
      </c>
      <c r="V441" s="67">
        <f>ROUNDDOWN(T441*U441,-3)</f>
        <v>109075000</v>
      </c>
      <c r="W441" s="247">
        <v>18</v>
      </c>
      <c r="X441" s="247">
        <v>6059723</v>
      </c>
      <c r="Y441" s="67">
        <f>ROUNDDOWN(W441*X441,-3)</f>
        <v>109075000</v>
      </c>
      <c r="Z441" s="247"/>
      <c r="AA441" s="244"/>
    </row>
    <row r="442" spans="1:29" ht="26.4" x14ac:dyDescent="0.25">
      <c r="A442" s="1" t="s">
        <v>365</v>
      </c>
      <c r="B442" s="71" t="s">
        <v>38</v>
      </c>
      <c r="C442" s="72" t="s">
        <v>849</v>
      </c>
      <c r="D442" s="71"/>
      <c r="E442" s="71"/>
      <c r="F442" s="73"/>
      <c r="G442" s="156">
        <f>SUM(G443,G449,G452,G454)</f>
        <v>188806000</v>
      </c>
      <c r="H442" s="190" t="s">
        <v>38</v>
      </c>
      <c r="I442" s="72" t="s">
        <v>849</v>
      </c>
      <c r="J442" s="71"/>
      <c r="K442" s="71"/>
      <c r="L442" s="73"/>
      <c r="M442" s="73">
        <f ca="1">SUM(M443,M449,M452,M454)</f>
        <v>117153000</v>
      </c>
      <c r="N442" s="421">
        <f ca="1">SUM(N443,N449,N452,N454)</f>
        <v>71653000</v>
      </c>
      <c r="O442" s="156">
        <f ca="1">SUM(O443,O449,O452,O454)</f>
        <v>-65653000</v>
      </c>
      <c r="P442" s="156">
        <f ca="1">SUM(P443,P449,P452,P454)</f>
        <v>137306000</v>
      </c>
      <c r="Q442" s="279" t="s">
        <v>1007</v>
      </c>
      <c r="R442" s="244" t="s">
        <v>507</v>
      </c>
      <c r="S442" s="244" t="s">
        <v>509</v>
      </c>
      <c r="T442" s="71"/>
      <c r="U442" s="73"/>
      <c r="V442" s="73"/>
      <c r="W442" s="247"/>
      <c r="X442" s="244"/>
      <c r="Y442" s="244"/>
      <c r="Z442" s="247"/>
      <c r="AA442" s="244"/>
      <c r="AC442" s="311"/>
    </row>
    <row r="443" spans="1:29" ht="13.2" x14ac:dyDescent="0.25">
      <c r="A443" s="1" t="s">
        <v>366</v>
      </c>
      <c r="B443" s="68" t="s">
        <v>523</v>
      </c>
      <c r="C443" s="69" t="s">
        <v>24</v>
      </c>
      <c r="D443" s="68"/>
      <c r="E443" s="68"/>
      <c r="F443" s="70"/>
      <c r="G443" s="155">
        <f>SUM(G444:G448)</f>
        <v>33500000</v>
      </c>
      <c r="H443" s="189" t="s">
        <v>523</v>
      </c>
      <c r="I443" s="69" t="s">
        <v>24</v>
      </c>
      <c r="J443" s="68"/>
      <c r="K443" s="68"/>
      <c r="L443" s="70"/>
      <c r="M443" s="70">
        <f ca="1">SUM(M444:M448)</f>
        <v>23000000</v>
      </c>
      <c r="N443" s="419">
        <f ca="1">SUM(N444:N448)</f>
        <v>10500000</v>
      </c>
      <c r="O443" s="155">
        <f ca="1">SUM(O444:O448)</f>
        <v>-4500000</v>
      </c>
      <c r="P443" s="155">
        <f ca="1">SUM(P444:P448)</f>
        <v>15000000</v>
      </c>
      <c r="Q443" s="279" t="s">
        <v>1007</v>
      </c>
      <c r="R443" s="244"/>
      <c r="S443" s="244"/>
      <c r="T443" s="68"/>
      <c r="U443" s="70"/>
      <c r="V443" s="70"/>
      <c r="W443" s="247"/>
      <c r="X443" s="244"/>
      <c r="Y443" s="244"/>
      <c r="Z443" s="247"/>
      <c r="AA443" s="244"/>
      <c r="AC443" s="311" t="s">
        <v>509</v>
      </c>
    </row>
    <row r="444" spans="1:29" ht="13.2" x14ac:dyDescent="0.25">
      <c r="A444" s="1" t="s">
        <v>367</v>
      </c>
      <c r="B444" s="65"/>
      <c r="C444" s="66" t="s">
        <v>555</v>
      </c>
      <c r="D444" s="65">
        <v>180</v>
      </c>
      <c r="E444" s="65" t="s">
        <v>26</v>
      </c>
      <c r="F444" s="67">
        <v>75000</v>
      </c>
      <c r="G444" s="154">
        <f>ROUNDDOWN(D444*F444,-3)</f>
        <v>13500000</v>
      </c>
      <c r="H444" s="188"/>
      <c r="I444" s="497" t="s">
        <v>555</v>
      </c>
      <c r="J444" s="498">
        <v>100</v>
      </c>
      <c r="K444" s="498" t="s">
        <v>26</v>
      </c>
      <c r="L444" s="500" cm="1">
        <f t="array" aca="1" ref="L444" ca="1">INDIRECT($L$5&amp;ROW())</f>
        <v>75000</v>
      </c>
      <c r="M444" s="500">
        <f ca="1">ROUNDDOWN(J444*L444,-3)</f>
        <v>7500000</v>
      </c>
      <c r="N444" s="502">
        <f t="shared" ref="N444:N448" ca="1" si="140">G444-M444</f>
        <v>6000000</v>
      </c>
      <c r="O444" s="154">
        <f ca="1">M444-Y444</f>
        <v>0</v>
      </c>
      <c r="P444" s="154">
        <f t="shared" ref="P444:P448" ca="1" si="141">IF(N444=0,O444-N444,IF(N444&lt;0,N444+O444,IF(N444&gt;0,N444-O444)))</f>
        <v>6000000</v>
      </c>
      <c r="Q444" s="253" t="str">
        <f t="shared" ref="Q444:Q448" ca="1" si="142">IF(AND(ISBLANK(H444),N444&lt;&gt;0),"Rev detil","")</f>
        <v>Rev detil</v>
      </c>
      <c r="R444" s="244"/>
      <c r="S444" s="244"/>
      <c r="T444" s="65">
        <v>180</v>
      </c>
      <c r="U444" s="67">
        <v>75000</v>
      </c>
      <c r="V444" s="67">
        <f>ROUNDDOWN(T444*U444,-3)</f>
        <v>13500000</v>
      </c>
      <c r="W444" s="247">
        <v>100</v>
      </c>
      <c r="X444" s="247">
        <v>75000</v>
      </c>
      <c r="Y444" s="67">
        <f>ROUNDDOWN(W444*X444,-3)</f>
        <v>7500000</v>
      </c>
      <c r="Z444" s="247"/>
      <c r="AA444" s="244"/>
    </row>
    <row r="445" spans="1:29" ht="13.2" x14ac:dyDescent="0.25">
      <c r="A445" s="1" t="s">
        <v>368</v>
      </c>
      <c r="B445" s="65"/>
      <c r="C445" s="66" t="s">
        <v>556</v>
      </c>
      <c r="D445" s="65">
        <v>4</v>
      </c>
      <c r="E445" s="65" t="s">
        <v>120</v>
      </c>
      <c r="F445" s="67">
        <v>1500000</v>
      </c>
      <c r="G445" s="154">
        <f>ROUNDDOWN(D445*F445,-3)</f>
        <v>6000000</v>
      </c>
      <c r="H445" s="188"/>
      <c r="I445" s="497" t="s">
        <v>556</v>
      </c>
      <c r="J445" s="498">
        <v>3</v>
      </c>
      <c r="K445" s="498" t="s">
        <v>120</v>
      </c>
      <c r="L445" s="500" cm="1">
        <f t="array" aca="1" ref="L445" ca="1">INDIRECT($L$5&amp;ROW())</f>
        <v>1500000</v>
      </c>
      <c r="M445" s="500">
        <f ca="1">ROUNDDOWN(J445*L445,-3)</f>
        <v>4500000</v>
      </c>
      <c r="N445" s="502">
        <f t="shared" ca="1" si="140"/>
        <v>1500000</v>
      </c>
      <c r="O445" s="154">
        <f ca="1">M445-Y445</f>
        <v>-1500000</v>
      </c>
      <c r="P445" s="154">
        <f t="shared" ca="1" si="141"/>
        <v>3000000</v>
      </c>
      <c r="Q445" s="253" t="str">
        <f t="shared" ca="1" si="142"/>
        <v>Rev detil</v>
      </c>
      <c r="R445" s="244"/>
      <c r="S445" s="244"/>
      <c r="T445" s="65">
        <v>4</v>
      </c>
      <c r="U445" s="67">
        <v>1500000</v>
      </c>
      <c r="V445" s="67">
        <f>ROUNDDOWN(T445*U445,-3)</f>
        <v>6000000</v>
      </c>
      <c r="W445" s="247">
        <v>4</v>
      </c>
      <c r="X445" s="247">
        <v>1500000</v>
      </c>
      <c r="Y445" s="67">
        <f>ROUNDDOWN(W445*X445,-3)</f>
        <v>6000000</v>
      </c>
      <c r="Z445" s="247"/>
      <c r="AA445" s="244"/>
    </row>
    <row r="446" spans="1:29" ht="13.2" x14ac:dyDescent="0.25">
      <c r="A446" s="1" t="s">
        <v>369</v>
      </c>
      <c r="B446" s="65"/>
      <c r="C446" s="66" t="s">
        <v>557</v>
      </c>
      <c r="D446" s="65">
        <v>4</v>
      </c>
      <c r="E446" s="65" t="s">
        <v>120</v>
      </c>
      <c r="F446" s="67">
        <v>1500000</v>
      </c>
      <c r="G446" s="154">
        <f>ROUNDDOWN(D446*F446,-3)</f>
        <v>6000000</v>
      </c>
      <c r="H446" s="188"/>
      <c r="I446" s="497" t="s">
        <v>557</v>
      </c>
      <c r="J446" s="498">
        <v>3</v>
      </c>
      <c r="K446" s="498" t="s">
        <v>120</v>
      </c>
      <c r="L446" s="500" cm="1">
        <f t="array" aca="1" ref="L446" ca="1">INDIRECT($L$5&amp;ROW())</f>
        <v>1500000</v>
      </c>
      <c r="M446" s="500">
        <f ca="1">ROUNDDOWN(J446*L446,-3)</f>
        <v>4500000</v>
      </c>
      <c r="N446" s="502">
        <f t="shared" ca="1" si="140"/>
        <v>1500000</v>
      </c>
      <c r="O446" s="154">
        <f ca="1">M446-Y446</f>
        <v>-1500000</v>
      </c>
      <c r="P446" s="154">
        <f t="shared" ca="1" si="141"/>
        <v>3000000</v>
      </c>
      <c r="Q446" s="253" t="str">
        <f t="shared" ca="1" si="142"/>
        <v>Rev detil</v>
      </c>
      <c r="R446" s="244"/>
      <c r="S446" s="244"/>
      <c r="T446" s="65">
        <v>4</v>
      </c>
      <c r="U446" s="67">
        <v>1500000</v>
      </c>
      <c r="V446" s="67">
        <f>ROUNDDOWN(T446*U446,-3)</f>
        <v>6000000</v>
      </c>
      <c r="W446" s="247">
        <v>4</v>
      </c>
      <c r="X446" s="247">
        <v>1500000</v>
      </c>
      <c r="Y446" s="67">
        <f>ROUNDDOWN(W446*X446,-3)</f>
        <v>6000000</v>
      </c>
      <c r="Z446" s="247"/>
      <c r="AA446" s="244"/>
    </row>
    <row r="447" spans="1:29" ht="13.2" x14ac:dyDescent="0.25">
      <c r="A447" s="1" t="s">
        <v>370</v>
      </c>
      <c r="B447" s="65"/>
      <c r="C447" s="66" t="s">
        <v>558</v>
      </c>
      <c r="D447" s="65">
        <v>4</v>
      </c>
      <c r="E447" s="65" t="s">
        <v>120</v>
      </c>
      <c r="F447" s="67">
        <v>1000000</v>
      </c>
      <c r="G447" s="154">
        <f>ROUNDDOWN(D447*F447,-3)</f>
        <v>4000000</v>
      </c>
      <c r="H447" s="188"/>
      <c r="I447" s="497" t="s">
        <v>558</v>
      </c>
      <c r="J447" s="498">
        <v>3</v>
      </c>
      <c r="K447" s="498" t="s">
        <v>120</v>
      </c>
      <c r="L447" s="500" cm="1">
        <f t="array" aca="1" ref="L447" ca="1">INDIRECT($L$5&amp;ROW())</f>
        <v>1000000</v>
      </c>
      <c r="M447" s="500">
        <f ca="1">ROUNDDOWN(J447*L447,-3)</f>
        <v>3000000</v>
      </c>
      <c r="N447" s="502">
        <f t="shared" ca="1" si="140"/>
        <v>1000000</v>
      </c>
      <c r="O447" s="154">
        <f ca="1">M447-Y447</f>
        <v>-1000000</v>
      </c>
      <c r="P447" s="154">
        <f t="shared" ca="1" si="141"/>
        <v>2000000</v>
      </c>
      <c r="Q447" s="253" t="str">
        <f t="shared" ca="1" si="142"/>
        <v>Rev detil</v>
      </c>
      <c r="R447" s="244"/>
      <c r="S447" s="244"/>
      <c r="T447" s="65">
        <v>4</v>
      </c>
      <c r="U447" s="67">
        <v>1000000</v>
      </c>
      <c r="V447" s="67">
        <f>ROUNDDOWN(T447*U447,-3)</f>
        <v>4000000</v>
      </c>
      <c r="W447" s="247">
        <v>4</v>
      </c>
      <c r="X447" s="247">
        <v>1000000</v>
      </c>
      <c r="Y447" s="67">
        <f>ROUNDDOWN(W447*X447,-3)</f>
        <v>4000000</v>
      </c>
      <c r="Z447" s="247"/>
      <c r="AA447" s="244"/>
    </row>
    <row r="448" spans="1:29" ht="13.2" x14ac:dyDescent="0.25">
      <c r="A448" s="1" t="s">
        <v>371</v>
      </c>
      <c r="B448" s="65"/>
      <c r="C448" s="66" t="s">
        <v>850</v>
      </c>
      <c r="D448" s="65">
        <v>8</v>
      </c>
      <c r="E448" s="65" t="s">
        <v>59</v>
      </c>
      <c r="F448" s="67">
        <v>500000</v>
      </c>
      <c r="G448" s="154">
        <f>ROUNDDOWN(D448*F448,-3)</f>
        <v>4000000</v>
      </c>
      <c r="H448" s="188"/>
      <c r="I448" s="497" t="s">
        <v>850</v>
      </c>
      <c r="J448" s="498">
        <v>7</v>
      </c>
      <c r="K448" s="498" t="s">
        <v>59</v>
      </c>
      <c r="L448" s="500" cm="1">
        <f t="array" aca="1" ref="L448" ca="1">INDIRECT($L$5&amp;ROW())</f>
        <v>500000</v>
      </c>
      <c r="M448" s="500">
        <f ca="1">ROUNDDOWN(J448*L448,-3)</f>
        <v>3500000</v>
      </c>
      <c r="N448" s="502">
        <f t="shared" ca="1" si="140"/>
        <v>500000</v>
      </c>
      <c r="O448" s="154">
        <f ca="1">M448-Y448</f>
        <v>-500000</v>
      </c>
      <c r="P448" s="154">
        <f t="shared" ca="1" si="141"/>
        <v>1000000</v>
      </c>
      <c r="Q448" s="253" t="str">
        <f t="shared" ca="1" si="142"/>
        <v>Rev detil</v>
      </c>
      <c r="R448" s="244"/>
      <c r="S448" s="244"/>
      <c r="T448" s="65">
        <v>8</v>
      </c>
      <c r="U448" s="67">
        <v>500000</v>
      </c>
      <c r="V448" s="67">
        <f>ROUNDDOWN(T448*U448,-3)</f>
        <v>4000000</v>
      </c>
      <c r="W448" s="247">
        <v>8</v>
      </c>
      <c r="X448" s="247">
        <v>500000</v>
      </c>
      <c r="Y448" s="67">
        <f>ROUNDDOWN(W448*X448,-3)</f>
        <v>4000000</v>
      </c>
      <c r="Z448" s="247"/>
      <c r="AA448" s="244"/>
    </row>
    <row r="449" spans="1:29" ht="13.2" x14ac:dyDescent="0.25">
      <c r="A449" s="1" t="s">
        <v>372</v>
      </c>
      <c r="B449" s="68" t="s">
        <v>524</v>
      </c>
      <c r="C449" s="69" t="s">
        <v>73</v>
      </c>
      <c r="D449" s="68"/>
      <c r="E449" s="68"/>
      <c r="F449" s="70"/>
      <c r="G449" s="155">
        <f>SUM(G450:G451)</f>
        <v>31000000</v>
      </c>
      <c r="H449" s="189" t="s">
        <v>524</v>
      </c>
      <c r="I449" s="69" t="s">
        <v>73</v>
      </c>
      <c r="J449" s="68"/>
      <c r="K449" s="68"/>
      <c r="L449" s="70"/>
      <c r="M449" s="70">
        <f ca="1">SUM(M450:M451)</f>
        <v>31000000</v>
      </c>
      <c r="N449" s="419">
        <f ca="1">SUM(N450:N451)</f>
        <v>0</v>
      </c>
      <c r="O449" s="155">
        <f ca="1">SUM(O450:O451)</f>
        <v>0</v>
      </c>
      <c r="P449" s="155">
        <f ca="1">SUM(P450:P451)</f>
        <v>0</v>
      </c>
      <c r="Q449" s="279" t="s">
        <v>1007</v>
      </c>
      <c r="R449" s="244"/>
      <c r="S449" s="244"/>
      <c r="T449" s="68"/>
      <c r="U449" s="70"/>
      <c r="V449" s="70"/>
      <c r="W449" s="247"/>
      <c r="X449" s="244"/>
      <c r="Y449" s="244"/>
      <c r="Z449" s="247"/>
      <c r="AA449" s="244"/>
      <c r="AC449" s="311" t="s">
        <v>509</v>
      </c>
    </row>
    <row r="450" spans="1:29" ht="26.4" hidden="1" x14ac:dyDescent="0.25">
      <c r="A450" s="1" t="s">
        <v>373</v>
      </c>
      <c r="B450" s="65"/>
      <c r="C450" s="66" t="s">
        <v>847</v>
      </c>
      <c r="D450" s="65">
        <v>4</v>
      </c>
      <c r="E450" s="65" t="s">
        <v>120</v>
      </c>
      <c r="F450" s="67">
        <v>250000</v>
      </c>
      <c r="G450" s="154">
        <f>ROUNDDOWN(D450*F450,-3)</f>
        <v>1000000</v>
      </c>
      <c r="H450" s="188"/>
      <c r="I450" s="66" t="s">
        <v>847</v>
      </c>
      <c r="J450" s="65" cm="1">
        <f t="array" aca="1" ref="J450" ca="1">INDIRECT($J$5&amp;ROW())</f>
        <v>4</v>
      </c>
      <c r="K450" s="65" t="s">
        <v>120</v>
      </c>
      <c r="L450" s="67" cm="1">
        <f t="array" aca="1" ref="L450" ca="1">INDIRECT($L$5&amp;ROW())</f>
        <v>250000</v>
      </c>
      <c r="M450" s="67">
        <f ca="1">ROUNDDOWN(J450*L450,-3)</f>
        <v>1000000</v>
      </c>
      <c r="N450" s="340">
        <f t="shared" ref="N450:N451" ca="1" si="143">G450-M450</f>
        <v>0</v>
      </c>
      <c r="O450" s="154">
        <f ca="1">M450-Y450</f>
        <v>0</v>
      </c>
      <c r="P450" s="154">
        <f t="shared" ref="P450:P451" ca="1" si="144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</v>
      </c>
      <c r="U450" s="67">
        <v>250000</v>
      </c>
      <c r="V450" s="67">
        <f>ROUNDDOWN(T450*U450,-3)</f>
        <v>1000000</v>
      </c>
      <c r="W450" s="247">
        <v>4</v>
      </c>
      <c r="X450" s="247">
        <v>250000</v>
      </c>
      <c r="Y450" s="67">
        <f>ROUNDDOWN(W450*X450,-3)</f>
        <v>1000000</v>
      </c>
      <c r="Z450" s="247"/>
      <c r="AA450" s="244"/>
    </row>
    <row r="451" spans="1:29" ht="13.2" hidden="1" x14ac:dyDescent="0.25">
      <c r="A451" s="1" t="s">
        <v>851</v>
      </c>
      <c r="B451" s="65"/>
      <c r="C451" s="66" t="s">
        <v>852</v>
      </c>
      <c r="D451" s="65">
        <v>2</v>
      </c>
      <c r="E451" s="65" t="s">
        <v>120</v>
      </c>
      <c r="F451" s="67">
        <v>15000000</v>
      </c>
      <c r="G451" s="154">
        <f>ROUNDDOWN(D451*F451,-3)</f>
        <v>30000000</v>
      </c>
      <c r="H451" s="188"/>
      <c r="I451" s="66" t="s">
        <v>852</v>
      </c>
      <c r="J451" s="65" cm="1">
        <f t="array" aca="1" ref="J451" ca="1">INDIRECT($J$5&amp;ROW())</f>
        <v>2</v>
      </c>
      <c r="K451" s="65" t="s">
        <v>120</v>
      </c>
      <c r="L451" s="67" cm="1">
        <f t="array" aca="1" ref="L451" ca="1">INDIRECT($L$5&amp;ROW())</f>
        <v>15000000</v>
      </c>
      <c r="M451" s="67">
        <f ca="1">ROUNDDOWN(J451*L451,-3)</f>
        <v>30000000</v>
      </c>
      <c r="N451" s="340">
        <f t="shared" ca="1" si="143"/>
        <v>0</v>
      </c>
      <c r="O451" s="154">
        <f ca="1">M451-Y451</f>
        <v>0</v>
      </c>
      <c r="P451" s="154">
        <f t="shared" ca="1" si="144"/>
        <v>0</v>
      </c>
      <c r="Q451" s="240" t="str">
        <f ca="1">IF(AND(ISBLANK(H451),N451&lt;&gt;0),"Rev","")</f>
        <v/>
      </c>
      <c r="R451" s="244"/>
      <c r="S451" s="244"/>
      <c r="T451" s="65">
        <v>2</v>
      </c>
      <c r="U451" s="67">
        <v>15000000</v>
      </c>
      <c r="V451" s="67">
        <f>ROUNDDOWN(T451*U451,-3)</f>
        <v>30000000</v>
      </c>
      <c r="W451" s="247">
        <v>2</v>
      </c>
      <c r="X451" s="247">
        <v>15000000</v>
      </c>
      <c r="Y451" s="67">
        <f>ROUNDDOWN(W451*X451,-3)</f>
        <v>30000000</v>
      </c>
      <c r="Z451" s="247"/>
      <c r="AA451" s="244"/>
    </row>
    <row r="452" spans="1:29" ht="13.2" x14ac:dyDescent="0.25">
      <c r="A452" s="1" t="s">
        <v>853</v>
      </c>
      <c r="B452" s="74" t="s">
        <v>528</v>
      </c>
      <c r="C452" s="75" t="s">
        <v>31</v>
      </c>
      <c r="D452" s="74"/>
      <c r="E452" s="74"/>
      <c r="F452" s="76"/>
      <c r="G452" s="157">
        <f>G453</f>
        <v>10000000</v>
      </c>
      <c r="H452" s="191" t="s">
        <v>528</v>
      </c>
      <c r="I452" s="75" t="s">
        <v>31</v>
      </c>
      <c r="J452" s="74"/>
      <c r="K452" s="74"/>
      <c r="L452" s="76"/>
      <c r="M452" s="76">
        <f ca="1">M453</f>
        <v>6000000</v>
      </c>
      <c r="N452" s="420">
        <f ca="1">N453</f>
        <v>4000000</v>
      </c>
      <c r="O452" s="157">
        <f ca="1">O453</f>
        <v>-4000000</v>
      </c>
      <c r="P452" s="157">
        <f ca="1">P453</f>
        <v>8000000</v>
      </c>
      <c r="Q452" s="279" t="s">
        <v>1007</v>
      </c>
      <c r="R452" s="244"/>
      <c r="S452" s="244"/>
      <c r="T452" s="74"/>
      <c r="U452" s="76"/>
      <c r="V452" s="76"/>
      <c r="W452" s="247"/>
      <c r="X452" s="244"/>
      <c r="Y452" s="244"/>
      <c r="Z452" s="247"/>
      <c r="AA452" s="244"/>
      <c r="AC452" s="311" t="s">
        <v>509</v>
      </c>
    </row>
    <row r="453" spans="1:29" ht="13.2" x14ac:dyDescent="0.25">
      <c r="A453" s="1" t="s">
        <v>854</v>
      </c>
      <c r="B453" s="65"/>
      <c r="C453" s="66" t="s">
        <v>559</v>
      </c>
      <c r="D453" s="65">
        <v>10</v>
      </c>
      <c r="E453" s="65" t="s">
        <v>33</v>
      </c>
      <c r="F453" s="67">
        <v>1000000</v>
      </c>
      <c r="G453" s="154">
        <f>ROUNDDOWN(D453*F453,-3)</f>
        <v>10000000</v>
      </c>
      <c r="H453" s="188"/>
      <c r="I453" s="497" t="s">
        <v>559</v>
      </c>
      <c r="J453" s="498">
        <v>6</v>
      </c>
      <c r="K453" s="498" t="s">
        <v>33</v>
      </c>
      <c r="L453" s="500" cm="1">
        <f t="array" aca="1" ref="L453" ca="1">INDIRECT($L$5&amp;ROW())</f>
        <v>1000000</v>
      </c>
      <c r="M453" s="500">
        <f ca="1">ROUNDDOWN(J453*L453,-3)</f>
        <v>6000000</v>
      </c>
      <c r="N453" s="502">
        <f ca="1">G453-M453</f>
        <v>4000000</v>
      </c>
      <c r="O453" s="154">
        <f ca="1">M453-Y453</f>
        <v>-4000000</v>
      </c>
      <c r="P453" s="154">
        <f ca="1">IF(N453=0,O453-N453,IF(N453&lt;0,N453+O453,IF(N453&gt;0,N453-O453)))</f>
        <v>8000000</v>
      </c>
      <c r="Q453" s="253" t="str">
        <f ca="1">IF(AND(ISBLANK(H453),N453&lt;&gt;0),"Rev detil","")</f>
        <v>Rev detil</v>
      </c>
      <c r="R453" s="244"/>
      <c r="S453" s="244"/>
      <c r="T453" s="65">
        <v>10</v>
      </c>
      <c r="U453" s="67">
        <v>1000000</v>
      </c>
      <c r="V453" s="67">
        <f>ROUNDDOWN(T453*U453,-3)</f>
        <v>10000000</v>
      </c>
      <c r="W453" s="247">
        <v>10</v>
      </c>
      <c r="X453" s="247">
        <v>1000000</v>
      </c>
      <c r="Y453" s="67">
        <f>ROUNDDOWN(W453*X453,-3)</f>
        <v>10000000</v>
      </c>
      <c r="Z453" s="247"/>
      <c r="AA453" s="244"/>
    </row>
    <row r="454" spans="1:29" ht="13.2" x14ac:dyDescent="0.25">
      <c r="A454" s="1" t="s">
        <v>374</v>
      </c>
      <c r="B454" s="68" t="s">
        <v>525</v>
      </c>
      <c r="C454" s="69" t="s">
        <v>35</v>
      </c>
      <c r="D454" s="68"/>
      <c r="E454" s="68"/>
      <c r="F454" s="70"/>
      <c r="G454" s="155">
        <f>G455</f>
        <v>114306000</v>
      </c>
      <c r="H454" s="189" t="s">
        <v>525</v>
      </c>
      <c r="I454" s="69" t="s">
        <v>35</v>
      </c>
      <c r="J454" s="68"/>
      <c r="K454" s="68"/>
      <c r="L454" s="70"/>
      <c r="M454" s="70">
        <f>M455</f>
        <v>57153000</v>
      </c>
      <c r="N454" s="419">
        <f>N455</f>
        <v>57153000</v>
      </c>
      <c r="O454" s="155">
        <f>O455</f>
        <v>-57153000</v>
      </c>
      <c r="P454" s="155">
        <f>P455</f>
        <v>114306000</v>
      </c>
      <c r="Q454" s="279" t="s">
        <v>1007</v>
      </c>
      <c r="R454" s="244"/>
      <c r="S454" s="244"/>
      <c r="T454" s="68"/>
      <c r="U454" s="70"/>
      <c r="V454" s="70"/>
      <c r="W454" s="247"/>
      <c r="X454" s="244"/>
      <c r="Y454" s="244"/>
      <c r="Z454" s="247"/>
      <c r="AA454" s="244"/>
      <c r="AC454" s="311" t="s">
        <v>509</v>
      </c>
    </row>
    <row r="455" spans="1:29" ht="26.4" x14ac:dyDescent="0.25">
      <c r="A455" s="1" t="s">
        <v>375</v>
      </c>
      <c r="B455" s="65"/>
      <c r="C455" s="66" t="s">
        <v>855</v>
      </c>
      <c r="D455" s="65">
        <v>20</v>
      </c>
      <c r="E455" s="65" t="s">
        <v>26</v>
      </c>
      <c r="F455" s="67">
        <v>5715300</v>
      </c>
      <c r="G455" s="154">
        <f>ROUNDDOWN(D455*F455,-3)</f>
        <v>114306000</v>
      </c>
      <c r="H455" s="188"/>
      <c r="I455" s="497" t="s">
        <v>855</v>
      </c>
      <c r="J455" s="498">
        <v>10</v>
      </c>
      <c r="K455" s="498" t="s">
        <v>26</v>
      </c>
      <c r="L455" s="500">
        <v>5715300</v>
      </c>
      <c r="M455" s="500">
        <f>ROUNDDOWN(J455*L455,-3)</f>
        <v>57153000</v>
      </c>
      <c r="N455" s="502">
        <f>G455-M455</f>
        <v>57153000</v>
      </c>
      <c r="O455" s="154">
        <f>M455-Y455</f>
        <v>-57153000</v>
      </c>
      <c r="P455" s="154">
        <f>IF(N455=0,O455-N455,IF(N455&lt;0,N455+O455,IF(N455&gt;0,N455-O455)))</f>
        <v>114306000</v>
      </c>
      <c r="Q455" s="253" t="str">
        <f>IF(AND(ISBLANK(H455),N455&lt;&gt;0),"Rev detil","")</f>
        <v>Rev detil</v>
      </c>
      <c r="R455" s="244"/>
      <c r="S455" s="244"/>
      <c r="T455" s="65">
        <v>20</v>
      </c>
      <c r="U455" s="67">
        <v>5715300</v>
      </c>
      <c r="V455" s="67">
        <f>ROUNDDOWN(T455*U455,-3)</f>
        <v>114306000</v>
      </c>
      <c r="W455" s="247">
        <v>20</v>
      </c>
      <c r="X455" s="247">
        <v>5715300</v>
      </c>
      <c r="Y455" s="67">
        <f>ROUNDDOWN(W455*X455,-3)</f>
        <v>114306000</v>
      </c>
      <c r="Z455" s="247"/>
      <c r="AA455" s="244"/>
    </row>
    <row r="456" spans="1:29" ht="13.2" x14ac:dyDescent="0.25">
      <c r="A456" s="1" t="s">
        <v>376</v>
      </c>
      <c r="B456" s="59" t="s">
        <v>91</v>
      </c>
      <c r="C456" s="60" t="s">
        <v>856</v>
      </c>
      <c r="D456" s="59"/>
      <c r="E456" s="59"/>
      <c r="F456" s="61"/>
      <c r="G456" s="152">
        <f>SUM(G457,G463,G465)</f>
        <v>330540000</v>
      </c>
      <c r="H456" s="186" t="s">
        <v>91</v>
      </c>
      <c r="I456" s="60" t="s">
        <v>856</v>
      </c>
      <c r="J456" s="59"/>
      <c r="K456" s="59"/>
      <c r="L456" s="61"/>
      <c r="M456" s="61">
        <f ca="1">SUM(M457,M463,M465)</f>
        <v>226128000</v>
      </c>
      <c r="N456" s="408">
        <f ca="1">SUM(N457,N463,N465)</f>
        <v>104412000</v>
      </c>
      <c r="O456" s="152">
        <f ca="1">SUM(O457,O463,O465)</f>
        <v>-86912000</v>
      </c>
      <c r="P456" s="152">
        <f ca="1">SUM(P457,P463,P465)</f>
        <v>191324000</v>
      </c>
      <c r="Q456" s="279" t="s">
        <v>1007</v>
      </c>
      <c r="R456" s="244" t="s">
        <v>507</v>
      </c>
      <c r="S456" s="244" t="s">
        <v>509</v>
      </c>
      <c r="T456" s="59"/>
      <c r="U456" s="61"/>
      <c r="V456" s="61"/>
      <c r="W456" s="247"/>
      <c r="X456" s="244"/>
      <c r="Y456" s="244"/>
      <c r="Z456" s="247"/>
      <c r="AA456" s="244"/>
      <c r="AC456" s="311"/>
    </row>
    <row r="457" spans="1:29" ht="13.2" x14ac:dyDescent="0.25">
      <c r="A457" s="1" t="s">
        <v>857</v>
      </c>
      <c r="B457" s="62" t="s">
        <v>523</v>
      </c>
      <c r="C457" s="63" t="s">
        <v>24</v>
      </c>
      <c r="D457" s="62"/>
      <c r="E457" s="62"/>
      <c r="F457" s="64"/>
      <c r="G457" s="153">
        <f>SUM(G458:G462)</f>
        <v>46000000</v>
      </c>
      <c r="H457" s="187" t="s">
        <v>523</v>
      </c>
      <c r="I457" s="63" t="s">
        <v>24</v>
      </c>
      <c r="J457" s="62"/>
      <c r="K457" s="62"/>
      <c r="L457" s="64"/>
      <c r="M457" s="64">
        <f ca="1">SUM(M458:M462)</f>
        <v>23500000</v>
      </c>
      <c r="N457" s="418">
        <f ca="1">SUM(N458:N462)</f>
        <v>22500000</v>
      </c>
      <c r="O457" s="153">
        <f ca="1">SUM(O458:O462)</f>
        <v>-5000000</v>
      </c>
      <c r="P457" s="153">
        <f ca="1">SUM(P458:P462)</f>
        <v>27500000</v>
      </c>
      <c r="Q457" s="279" t="s">
        <v>1007</v>
      </c>
      <c r="R457" s="244"/>
      <c r="S457" s="244"/>
      <c r="T457" s="62"/>
      <c r="U457" s="64"/>
      <c r="V457" s="64"/>
      <c r="W457" s="247"/>
      <c r="X457" s="244"/>
      <c r="Y457" s="244"/>
      <c r="Z457" s="247"/>
      <c r="AA457" s="244"/>
      <c r="AC457" s="311" t="s">
        <v>509</v>
      </c>
    </row>
    <row r="458" spans="1:29" ht="13.2" x14ac:dyDescent="0.25">
      <c r="A458" s="1" t="s">
        <v>858</v>
      </c>
      <c r="B458" s="65"/>
      <c r="C458" s="66" t="s">
        <v>555</v>
      </c>
      <c r="D458" s="65">
        <v>280</v>
      </c>
      <c r="E458" s="65" t="s">
        <v>26</v>
      </c>
      <c r="F458" s="67">
        <v>75000</v>
      </c>
      <c r="G458" s="154">
        <f>ROUNDDOWN(D458*F458,-3)</f>
        <v>21000000</v>
      </c>
      <c r="H458" s="188"/>
      <c r="I458" s="497" t="s">
        <v>555</v>
      </c>
      <c r="J458" s="498">
        <v>100</v>
      </c>
      <c r="K458" s="498" t="s">
        <v>26</v>
      </c>
      <c r="L458" s="500" cm="1">
        <f t="array" aca="1" ref="L458" ca="1">INDIRECT($L$5&amp;ROW())</f>
        <v>75000</v>
      </c>
      <c r="M458" s="500">
        <f ca="1">ROUNDDOWN(J458*L458,-3)</f>
        <v>7500000</v>
      </c>
      <c r="N458" s="502">
        <f t="shared" ref="N458:N462" ca="1" si="145">G458-M458</f>
        <v>13500000</v>
      </c>
      <c r="O458" s="154">
        <f ca="1">M458-Y458</f>
        <v>0</v>
      </c>
      <c r="P458" s="154">
        <f t="shared" ref="P458:P462" ca="1" si="146">IF(N458=0,O458-N458,IF(N458&lt;0,N458+O458,IF(N458&gt;0,N458-O458)))</f>
        <v>13500000</v>
      </c>
      <c r="Q458" s="253" t="str">
        <f t="shared" ref="Q458:Q462" ca="1" si="147">IF(AND(ISBLANK(H458),N458&lt;&gt;0),"Rev detil","")</f>
        <v>Rev detil</v>
      </c>
      <c r="R458" s="244"/>
      <c r="S458" s="244"/>
      <c r="T458" s="65">
        <v>280</v>
      </c>
      <c r="U458" s="67">
        <v>75000</v>
      </c>
      <c r="V458" s="67">
        <f>ROUNDDOWN(T458*U458,-3)</f>
        <v>21000000</v>
      </c>
      <c r="W458" s="247">
        <v>100</v>
      </c>
      <c r="X458" s="247">
        <v>75000</v>
      </c>
      <c r="Y458" s="67">
        <f>ROUNDDOWN(W458*X458,-3)</f>
        <v>7500000</v>
      </c>
      <c r="Z458" s="247"/>
      <c r="AA458" s="244"/>
    </row>
    <row r="459" spans="1:29" ht="13.2" x14ac:dyDescent="0.25">
      <c r="A459" s="1" t="s">
        <v>859</v>
      </c>
      <c r="B459" s="65"/>
      <c r="C459" s="66" t="s">
        <v>556</v>
      </c>
      <c r="D459" s="65">
        <v>5</v>
      </c>
      <c r="E459" s="65" t="s">
        <v>120</v>
      </c>
      <c r="F459" s="67">
        <v>1500000</v>
      </c>
      <c r="G459" s="154">
        <f>ROUNDDOWN(D459*F459,-3)</f>
        <v>7500000</v>
      </c>
      <c r="H459" s="188"/>
      <c r="I459" s="497" t="s">
        <v>556</v>
      </c>
      <c r="J459" s="498">
        <v>3</v>
      </c>
      <c r="K459" s="498" t="s">
        <v>120</v>
      </c>
      <c r="L459" s="500" cm="1">
        <f t="array" aca="1" ref="L459" ca="1">INDIRECT($L$5&amp;ROW())</f>
        <v>1500000</v>
      </c>
      <c r="M459" s="500">
        <f ca="1">ROUNDDOWN(J459*L459,-3)</f>
        <v>4500000</v>
      </c>
      <c r="N459" s="502">
        <f t="shared" ca="1" si="145"/>
        <v>3000000</v>
      </c>
      <c r="O459" s="154">
        <f ca="1">M459-Y459</f>
        <v>-1500000</v>
      </c>
      <c r="P459" s="154">
        <f t="shared" ca="1" si="146"/>
        <v>4500000</v>
      </c>
      <c r="Q459" s="253" t="str">
        <f t="shared" ca="1" si="147"/>
        <v>Rev detil</v>
      </c>
      <c r="R459" s="244"/>
      <c r="S459" s="244"/>
      <c r="T459" s="65">
        <v>5</v>
      </c>
      <c r="U459" s="67">
        <v>1500000</v>
      </c>
      <c r="V459" s="67">
        <f>ROUNDDOWN(T459*U459,-3)</f>
        <v>7500000</v>
      </c>
      <c r="W459" s="247">
        <v>4</v>
      </c>
      <c r="X459" s="247">
        <v>1500000</v>
      </c>
      <c r="Y459" s="67">
        <f>ROUNDDOWN(W459*X459,-3)</f>
        <v>6000000</v>
      </c>
      <c r="Z459" s="247"/>
      <c r="AA459" s="244"/>
    </row>
    <row r="460" spans="1:29" ht="13.2" x14ac:dyDescent="0.25">
      <c r="A460" s="1" t="s">
        <v>860</v>
      </c>
      <c r="B460" s="65"/>
      <c r="C460" s="66" t="s">
        <v>557</v>
      </c>
      <c r="D460" s="65">
        <v>4</v>
      </c>
      <c r="E460" s="65" t="s">
        <v>120</v>
      </c>
      <c r="F460" s="67">
        <v>1500000</v>
      </c>
      <c r="G460" s="154">
        <f>ROUNDDOWN(D460*F460,-3)</f>
        <v>6000000</v>
      </c>
      <c r="H460" s="188"/>
      <c r="I460" s="497" t="s">
        <v>557</v>
      </c>
      <c r="J460" s="498">
        <v>3</v>
      </c>
      <c r="K460" s="498" t="s">
        <v>120</v>
      </c>
      <c r="L460" s="500" cm="1">
        <f t="array" aca="1" ref="L460" ca="1">INDIRECT($L$5&amp;ROW())</f>
        <v>1500000</v>
      </c>
      <c r="M460" s="500">
        <f ca="1">ROUNDDOWN(J460*L460,-3)</f>
        <v>4500000</v>
      </c>
      <c r="N460" s="502">
        <f t="shared" ca="1" si="145"/>
        <v>1500000</v>
      </c>
      <c r="O460" s="154">
        <f ca="1">M460-Y460</f>
        <v>-1500000</v>
      </c>
      <c r="P460" s="154">
        <f t="shared" ca="1" si="146"/>
        <v>3000000</v>
      </c>
      <c r="Q460" s="253" t="str">
        <f t="shared" ca="1" si="147"/>
        <v>Rev detil</v>
      </c>
      <c r="R460" s="244"/>
      <c r="S460" s="244"/>
      <c r="T460" s="65">
        <v>4</v>
      </c>
      <c r="U460" s="67">
        <v>1500000</v>
      </c>
      <c r="V460" s="67">
        <f>ROUNDDOWN(T460*U460,-3)</f>
        <v>6000000</v>
      </c>
      <c r="W460" s="247">
        <v>4</v>
      </c>
      <c r="X460" s="247">
        <v>1500000</v>
      </c>
      <c r="Y460" s="67">
        <f>ROUNDDOWN(W460*X460,-3)</f>
        <v>6000000</v>
      </c>
      <c r="Z460" s="247"/>
      <c r="AA460" s="244"/>
    </row>
    <row r="461" spans="1:29" ht="13.2" x14ac:dyDescent="0.25">
      <c r="A461" s="1" t="s">
        <v>861</v>
      </c>
      <c r="B461" s="65"/>
      <c r="C461" s="66" t="s">
        <v>558</v>
      </c>
      <c r="D461" s="65">
        <v>4</v>
      </c>
      <c r="E461" s="65" t="s">
        <v>120</v>
      </c>
      <c r="F461" s="67">
        <v>1000000</v>
      </c>
      <c r="G461" s="154">
        <f>ROUNDDOWN(D461*F461,-3)</f>
        <v>4000000</v>
      </c>
      <c r="H461" s="188"/>
      <c r="I461" s="497" t="s">
        <v>558</v>
      </c>
      <c r="J461" s="498">
        <v>3</v>
      </c>
      <c r="K461" s="498" t="s">
        <v>120</v>
      </c>
      <c r="L461" s="500" cm="1">
        <f t="array" aca="1" ref="L461" ca="1">INDIRECT($L$5&amp;ROW())</f>
        <v>1000000</v>
      </c>
      <c r="M461" s="500">
        <f ca="1">ROUNDDOWN(J461*L461,-3)</f>
        <v>3000000</v>
      </c>
      <c r="N461" s="502">
        <f t="shared" ca="1" si="145"/>
        <v>1000000</v>
      </c>
      <c r="O461" s="154">
        <f ca="1">M461-Y461</f>
        <v>-1000000</v>
      </c>
      <c r="P461" s="154">
        <f t="shared" ca="1" si="146"/>
        <v>2000000</v>
      </c>
      <c r="Q461" s="253" t="str">
        <f t="shared" ca="1" si="147"/>
        <v>Rev detil</v>
      </c>
      <c r="R461" s="244"/>
      <c r="S461" s="244"/>
      <c r="T461" s="65">
        <v>4</v>
      </c>
      <c r="U461" s="67">
        <v>1000000</v>
      </c>
      <c r="V461" s="67">
        <f>ROUNDDOWN(T461*U461,-3)</f>
        <v>4000000</v>
      </c>
      <c r="W461" s="247">
        <v>4</v>
      </c>
      <c r="X461" s="247">
        <v>1000000</v>
      </c>
      <c r="Y461" s="67">
        <f>ROUNDDOWN(W461*X461,-3)</f>
        <v>4000000</v>
      </c>
      <c r="Z461" s="247"/>
      <c r="AA461" s="244"/>
    </row>
    <row r="462" spans="1:29" ht="13.2" x14ac:dyDescent="0.25">
      <c r="A462" s="1" t="s">
        <v>862</v>
      </c>
      <c r="B462" s="65"/>
      <c r="C462" s="66" t="s">
        <v>790</v>
      </c>
      <c r="D462" s="65">
        <v>30</v>
      </c>
      <c r="E462" s="65" t="s">
        <v>59</v>
      </c>
      <c r="F462" s="67">
        <v>250000</v>
      </c>
      <c r="G462" s="154">
        <f>ROUNDDOWN(D462*F462,-3)</f>
        <v>7500000</v>
      </c>
      <c r="H462" s="188"/>
      <c r="I462" s="497" t="s">
        <v>790</v>
      </c>
      <c r="J462" s="498">
        <v>16</v>
      </c>
      <c r="K462" s="498" t="s">
        <v>59</v>
      </c>
      <c r="L462" s="500" cm="1">
        <f t="array" aca="1" ref="L462" ca="1">INDIRECT($L$5&amp;ROW())</f>
        <v>250000</v>
      </c>
      <c r="M462" s="500">
        <f ca="1">ROUNDDOWN(J462*L462,-3)</f>
        <v>4000000</v>
      </c>
      <c r="N462" s="502">
        <f t="shared" ca="1" si="145"/>
        <v>3500000</v>
      </c>
      <c r="O462" s="154">
        <f ca="1">M462-Y462</f>
        <v>-1000000</v>
      </c>
      <c r="P462" s="154">
        <f t="shared" ca="1" si="146"/>
        <v>4500000</v>
      </c>
      <c r="Q462" s="253" t="str">
        <f t="shared" ca="1" si="147"/>
        <v>Rev detil</v>
      </c>
      <c r="R462" s="244"/>
      <c r="S462" s="244"/>
      <c r="T462" s="65">
        <v>30</v>
      </c>
      <c r="U462" s="67">
        <v>250000</v>
      </c>
      <c r="V462" s="67">
        <f>ROUNDDOWN(T462*U462,-3)</f>
        <v>7500000</v>
      </c>
      <c r="W462" s="247">
        <v>20</v>
      </c>
      <c r="X462" s="247">
        <v>250000</v>
      </c>
      <c r="Y462" s="67">
        <f>ROUNDDOWN(W462*X462,-3)</f>
        <v>5000000</v>
      </c>
      <c r="Z462" s="247"/>
      <c r="AA462" s="244"/>
    </row>
    <row r="463" spans="1:29" ht="13.2" x14ac:dyDescent="0.25">
      <c r="A463" s="1" t="s">
        <v>863</v>
      </c>
      <c r="B463" s="62" t="s">
        <v>524</v>
      </c>
      <c r="C463" s="63" t="s">
        <v>73</v>
      </c>
      <c r="D463" s="62"/>
      <c r="E463" s="62"/>
      <c r="F463" s="64"/>
      <c r="G463" s="153">
        <f>G464</f>
        <v>1000000</v>
      </c>
      <c r="H463" s="187" t="s">
        <v>524</v>
      </c>
      <c r="I463" s="63" t="s">
        <v>73</v>
      </c>
      <c r="J463" s="62"/>
      <c r="K463" s="62"/>
      <c r="L463" s="64"/>
      <c r="M463" s="64">
        <f ca="1">M464</f>
        <v>1000000</v>
      </c>
      <c r="N463" s="418">
        <f ca="1">N464</f>
        <v>0</v>
      </c>
      <c r="O463" s="153">
        <f ca="1">O464</f>
        <v>0</v>
      </c>
      <c r="P463" s="153">
        <f ca="1">P464</f>
        <v>0</v>
      </c>
      <c r="Q463" s="279" t="s">
        <v>1007</v>
      </c>
      <c r="R463" s="244"/>
      <c r="S463" s="244"/>
      <c r="T463" s="62"/>
      <c r="U463" s="64"/>
      <c r="V463" s="64"/>
      <c r="W463" s="247"/>
      <c r="X463" s="244"/>
      <c r="Y463" s="244"/>
      <c r="Z463" s="247"/>
      <c r="AA463" s="244"/>
      <c r="AC463" s="311" t="s">
        <v>509</v>
      </c>
    </row>
    <row r="464" spans="1:29" ht="26.4" hidden="1" x14ac:dyDescent="0.25">
      <c r="A464" s="1" t="s">
        <v>864</v>
      </c>
      <c r="B464" s="65"/>
      <c r="C464" s="66" t="s">
        <v>847</v>
      </c>
      <c r="D464" s="65">
        <v>4</v>
      </c>
      <c r="E464" s="65" t="s">
        <v>120</v>
      </c>
      <c r="F464" s="67">
        <v>250000</v>
      </c>
      <c r="G464" s="154">
        <f>ROUNDDOWN(D464*F464,-3)</f>
        <v>1000000</v>
      </c>
      <c r="H464" s="188"/>
      <c r="I464" s="66" t="s">
        <v>847</v>
      </c>
      <c r="J464" s="65" cm="1">
        <f t="array" aca="1" ref="J464" ca="1">INDIRECT($J$5&amp;ROW())</f>
        <v>4</v>
      </c>
      <c r="K464" s="65" t="s">
        <v>120</v>
      </c>
      <c r="L464" s="67" cm="1">
        <f t="array" aca="1" ref="L464" ca="1">INDIRECT($L$5&amp;ROW())</f>
        <v>250000</v>
      </c>
      <c r="M464" s="67">
        <f ca="1">ROUNDDOWN(J464*L464,-3)</f>
        <v>1000000</v>
      </c>
      <c r="N464" s="340">
        <f ca="1">G464-M464</f>
        <v>0</v>
      </c>
      <c r="O464" s="154">
        <f ca="1">M464-Y464</f>
        <v>0</v>
      </c>
      <c r="P464" s="154">
        <f ca="1">IF(N464=0,O464-N464,IF(N464&lt;0,N464+O464,IF(N464&gt;0,N464-O464)))</f>
        <v>0</v>
      </c>
      <c r="Q464" s="240" t="str">
        <f ca="1">IF(AND(ISBLANK(H464),N464&lt;&gt;0),"Rev","")</f>
        <v/>
      </c>
      <c r="R464" s="244"/>
      <c r="S464" s="244"/>
      <c r="T464" s="65">
        <v>4</v>
      </c>
      <c r="U464" s="67">
        <v>250000</v>
      </c>
      <c r="V464" s="67">
        <f>ROUNDDOWN(T464*U464,-3)</f>
        <v>1000000</v>
      </c>
      <c r="W464" s="247">
        <v>4</v>
      </c>
      <c r="X464" s="247">
        <v>250000</v>
      </c>
      <c r="Y464" s="67">
        <f>ROUNDDOWN(W464*X464,-3)</f>
        <v>1000000</v>
      </c>
      <c r="Z464" s="247"/>
      <c r="AA464" s="244"/>
    </row>
    <row r="465" spans="1:29" ht="13.2" x14ac:dyDescent="0.25">
      <c r="A465" s="1" t="s">
        <v>377</v>
      </c>
      <c r="B465" s="62" t="s">
        <v>525</v>
      </c>
      <c r="C465" s="63" t="s">
        <v>35</v>
      </c>
      <c r="D465" s="62"/>
      <c r="E465" s="62"/>
      <c r="F465" s="64"/>
      <c r="G465" s="153">
        <f>G466</f>
        <v>283540000</v>
      </c>
      <c r="H465" s="187" t="s">
        <v>525</v>
      </c>
      <c r="I465" s="63" t="s">
        <v>35</v>
      </c>
      <c r="J465" s="62"/>
      <c r="K465" s="62"/>
      <c r="L465" s="64"/>
      <c r="M465" s="64">
        <f>M466</f>
        <v>201628000</v>
      </c>
      <c r="N465" s="418">
        <f>N466</f>
        <v>81912000</v>
      </c>
      <c r="O465" s="153">
        <f>O466</f>
        <v>-81912000</v>
      </c>
      <c r="P465" s="153">
        <f>P466</f>
        <v>163824000</v>
      </c>
      <c r="Q465" s="279" t="s">
        <v>1007</v>
      </c>
      <c r="R465" s="244"/>
      <c r="S465" s="244"/>
      <c r="T465" s="62"/>
      <c r="U465" s="64"/>
      <c r="V465" s="64"/>
      <c r="W465" s="247"/>
      <c r="X465" s="244"/>
      <c r="Y465" s="244"/>
      <c r="Z465" s="247"/>
      <c r="AA465" s="244"/>
      <c r="AC465" s="311" t="s">
        <v>509</v>
      </c>
    </row>
    <row r="466" spans="1:29" ht="13.2" x14ac:dyDescent="0.25">
      <c r="A466" s="1" t="s">
        <v>378</v>
      </c>
      <c r="B466" s="65"/>
      <c r="C466" s="66" t="s">
        <v>865</v>
      </c>
      <c r="D466" s="65">
        <v>45</v>
      </c>
      <c r="E466" s="65" t="s">
        <v>26</v>
      </c>
      <c r="F466" s="67">
        <v>6300889</v>
      </c>
      <c r="G466" s="154">
        <f>ROUNDDOWN(D466*F466,-3)</f>
        <v>283540000</v>
      </c>
      <c r="H466" s="188"/>
      <c r="I466" s="497" t="s">
        <v>865</v>
      </c>
      <c r="J466" s="498">
        <v>32</v>
      </c>
      <c r="K466" s="498" t="s">
        <v>26</v>
      </c>
      <c r="L466" s="500">
        <v>6300889</v>
      </c>
      <c r="M466" s="500">
        <f>ROUNDDOWN(J466*L466,-3)</f>
        <v>201628000</v>
      </c>
      <c r="N466" s="502">
        <f>G466-M466</f>
        <v>81912000</v>
      </c>
      <c r="O466" s="154">
        <f>M466-Y466</f>
        <v>-81912000</v>
      </c>
      <c r="P466" s="154">
        <f>IF(N466=0,O466-N466,IF(N466&lt;0,N466+O466,IF(N466&gt;0,N466-O466)))</f>
        <v>163824000</v>
      </c>
      <c r="Q466" s="253" t="str">
        <f>IF(AND(ISBLANK(H466),N466&lt;&gt;0),"Rev detil","")</f>
        <v>Rev detil</v>
      </c>
      <c r="R466" s="244"/>
      <c r="S466" s="244"/>
      <c r="T466" s="65">
        <v>45</v>
      </c>
      <c r="U466" s="67">
        <v>6300889</v>
      </c>
      <c r="V466" s="67">
        <f>ROUNDDOWN(T466*U466,-3)</f>
        <v>283540000</v>
      </c>
      <c r="W466" s="247">
        <v>45</v>
      </c>
      <c r="X466" s="247">
        <v>6300889</v>
      </c>
      <c r="Y466" s="67">
        <f>ROUNDDOWN(W466*X466,-3)</f>
        <v>283540000</v>
      </c>
      <c r="Z466" s="247"/>
      <c r="AA466" s="244"/>
    </row>
    <row r="467" spans="1:29" ht="26.4" x14ac:dyDescent="0.25">
      <c r="A467" s="1" t="s">
        <v>379</v>
      </c>
      <c r="B467" s="132" t="s">
        <v>866</v>
      </c>
      <c r="C467" s="133" t="s">
        <v>380</v>
      </c>
      <c r="D467" s="132"/>
      <c r="E467" s="132" t="s">
        <v>554</v>
      </c>
      <c r="F467" s="134"/>
      <c r="G467" s="176">
        <f>G468</f>
        <v>104311000</v>
      </c>
      <c r="H467" s="210" t="s">
        <v>866</v>
      </c>
      <c r="I467" s="133" t="s">
        <v>380</v>
      </c>
      <c r="J467" s="132"/>
      <c r="K467" s="132" t="s">
        <v>554</v>
      </c>
      <c r="L467" s="134"/>
      <c r="M467" s="134">
        <f ca="1">M468</f>
        <v>93311000</v>
      </c>
      <c r="N467" s="442">
        <f ca="1">N468</f>
        <v>11000000</v>
      </c>
      <c r="O467" s="176">
        <f ca="1">O468</f>
        <v>-5000000</v>
      </c>
      <c r="P467" s="176">
        <f ca="1">P468</f>
        <v>16000000</v>
      </c>
      <c r="Q467" s="279" t="s">
        <v>1007</v>
      </c>
      <c r="R467" s="244"/>
      <c r="S467" s="244"/>
      <c r="T467" s="132"/>
      <c r="U467" s="134"/>
      <c r="V467" s="134"/>
      <c r="W467" s="247"/>
      <c r="X467" s="244"/>
      <c r="Y467" s="244"/>
      <c r="Z467" s="247"/>
      <c r="AA467" s="244"/>
    </row>
    <row r="468" spans="1:29" ht="13.2" x14ac:dyDescent="0.25">
      <c r="A468" s="1" t="s">
        <v>381</v>
      </c>
      <c r="B468" s="71" t="s">
        <v>21</v>
      </c>
      <c r="C468" s="72" t="s">
        <v>867</v>
      </c>
      <c r="D468" s="71"/>
      <c r="E468" s="71"/>
      <c r="F468" s="73"/>
      <c r="G468" s="156">
        <f>SUM(G469,G475)</f>
        <v>104311000</v>
      </c>
      <c r="H468" s="190" t="s">
        <v>21</v>
      </c>
      <c r="I468" s="72" t="s">
        <v>867</v>
      </c>
      <c r="J468" s="71"/>
      <c r="K468" s="71"/>
      <c r="L468" s="73"/>
      <c r="M468" s="73">
        <f ca="1">SUM(M469,M475)</f>
        <v>93311000</v>
      </c>
      <c r="N468" s="421">
        <f ca="1">SUM(N469,N475)</f>
        <v>11000000</v>
      </c>
      <c r="O468" s="156">
        <f ca="1">SUM(O469,O475)</f>
        <v>-5000000</v>
      </c>
      <c r="P468" s="156">
        <f ca="1">SUM(P469,P475)</f>
        <v>16000000</v>
      </c>
      <c r="Q468" s="279" t="s">
        <v>1007</v>
      </c>
      <c r="R468" s="244" t="s">
        <v>507</v>
      </c>
      <c r="S468" s="244" t="s">
        <v>509</v>
      </c>
      <c r="T468" s="71"/>
      <c r="U468" s="73"/>
      <c r="V468" s="73"/>
      <c r="W468" s="247"/>
      <c r="X468" s="244"/>
      <c r="Y468" s="244"/>
      <c r="Z468" s="247"/>
      <c r="AA468" s="244"/>
      <c r="AC468" s="311"/>
    </row>
    <row r="469" spans="1:29" ht="13.2" x14ac:dyDescent="0.25">
      <c r="A469" s="1" t="s">
        <v>382</v>
      </c>
      <c r="B469" s="68" t="s">
        <v>523</v>
      </c>
      <c r="C469" s="69" t="s">
        <v>24</v>
      </c>
      <c r="D469" s="68"/>
      <c r="E469" s="68"/>
      <c r="F469" s="70"/>
      <c r="G469" s="155">
        <f>SUM(G470:G474)</f>
        <v>35500000</v>
      </c>
      <c r="H469" s="189" t="s">
        <v>523</v>
      </c>
      <c r="I469" s="69" t="s">
        <v>24</v>
      </c>
      <c r="J469" s="68"/>
      <c r="K469" s="68"/>
      <c r="L469" s="70"/>
      <c r="M469" s="70">
        <f ca="1">SUM(M470:M474)</f>
        <v>24500000</v>
      </c>
      <c r="N469" s="419">
        <f ca="1">SUM(N470:N474)</f>
        <v>11000000</v>
      </c>
      <c r="O469" s="155">
        <f ca="1">SUM(O470:O474)</f>
        <v>-5000000</v>
      </c>
      <c r="P469" s="155">
        <f ca="1">SUM(P470:P474)</f>
        <v>16000000</v>
      </c>
      <c r="Q469" s="279" t="s">
        <v>1007</v>
      </c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509</v>
      </c>
    </row>
    <row r="470" spans="1:29" ht="13.2" x14ac:dyDescent="0.25">
      <c r="A470" s="1" t="s">
        <v>383</v>
      </c>
      <c r="B470" s="65"/>
      <c r="C470" s="66" t="s">
        <v>555</v>
      </c>
      <c r="D470" s="65">
        <v>180</v>
      </c>
      <c r="E470" s="65" t="s">
        <v>26</v>
      </c>
      <c r="F470" s="67">
        <v>75000</v>
      </c>
      <c r="G470" s="154">
        <f>ROUNDDOWN(D470*F470,-3)</f>
        <v>13500000</v>
      </c>
      <c r="H470" s="188"/>
      <c r="I470" s="497" t="s">
        <v>555</v>
      </c>
      <c r="J470" s="498">
        <v>100</v>
      </c>
      <c r="K470" s="498" t="s">
        <v>26</v>
      </c>
      <c r="L470" s="500" cm="1">
        <f t="array" aca="1" ref="L470" ca="1">INDIRECT($L$5&amp;ROW())</f>
        <v>75000</v>
      </c>
      <c r="M470" s="500">
        <f ca="1">ROUNDDOWN(J470*L470,-3)</f>
        <v>7500000</v>
      </c>
      <c r="N470" s="502">
        <f t="shared" ref="N470:N474" ca="1" si="148">G470-M470</f>
        <v>6000000</v>
      </c>
      <c r="O470" s="154">
        <f ca="1">M470-Y470</f>
        <v>0</v>
      </c>
      <c r="P470" s="154">
        <f t="shared" ref="P470:P474" ca="1" si="149">IF(N470=0,O470-N470,IF(N470&lt;0,N470+O470,IF(N470&gt;0,N470-O470)))</f>
        <v>6000000</v>
      </c>
      <c r="Q470" s="253" t="str">
        <f t="shared" ref="Q470:Q474" ca="1" si="150">IF(AND(ISBLANK(H470),N470&lt;&gt;0),"Rev detil","")</f>
        <v>Rev detil</v>
      </c>
      <c r="R470" s="244"/>
      <c r="S470" s="244"/>
      <c r="T470" s="65">
        <v>180</v>
      </c>
      <c r="U470" s="67">
        <v>75000</v>
      </c>
      <c r="V470" s="67">
        <f>ROUNDDOWN(T470*U470,-3)</f>
        <v>13500000</v>
      </c>
      <c r="W470" s="247">
        <v>100</v>
      </c>
      <c r="X470" s="247">
        <v>75000</v>
      </c>
      <c r="Y470" s="67">
        <f>ROUNDDOWN(W470*X470,-3)</f>
        <v>7500000</v>
      </c>
      <c r="Z470" s="247"/>
      <c r="AA470" s="244"/>
    </row>
    <row r="471" spans="1:29" ht="13.2" x14ac:dyDescent="0.25">
      <c r="A471" s="25" t="s">
        <v>384</v>
      </c>
      <c r="B471" s="65"/>
      <c r="C471" s="66" t="s">
        <v>556</v>
      </c>
      <c r="D471" s="65">
        <v>4</v>
      </c>
      <c r="E471" s="65" t="s">
        <v>120</v>
      </c>
      <c r="F471" s="67">
        <v>1500000</v>
      </c>
      <c r="G471" s="154">
        <f>ROUNDDOWN(D471*F471,-3)</f>
        <v>6000000</v>
      </c>
      <c r="H471" s="188"/>
      <c r="I471" s="497" t="s">
        <v>556</v>
      </c>
      <c r="J471" s="498">
        <v>3</v>
      </c>
      <c r="K471" s="498" t="s">
        <v>120</v>
      </c>
      <c r="L471" s="500" cm="1">
        <f t="array" aca="1" ref="L471" ca="1">INDIRECT($L$5&amp;ROW())</f>
        <v>1500000</v>
      </c>
      <c r="M471" s="500">
        <f ca="1">ROUNDDOWN(J471*L471,-3)</f>
        <v>4500000</v>
      </c>
      <c r="N471" s="502">
        <f t="shared" ca="1" si="148"/>
        <v>1500000</v>
      </c>
      <c r="O471" s="154">
        <f ca="1">M471-Y471</f>
        <v>-1500000</v>
      </c>
      <c r="P471" s="154">
        <f t="shared" ca="1" si="149"/>
        <v>3000000</v>
      </c>
      <c r="Q471" s="253" t="str">
        <f t="shared" ca="1" si="150"/>
        <v>Rev detil</v>
      </c>
      <c r="R471" s="244"/>
      <c r="S471" s="244"/>
      <c r="T471" s="65">
        <v>4</v>
      </c>
      <c r="U471" s="67">
        <v>1500000</v>
      </c>
      <c r="V471" s="67">
        <f>ROUNDDOWN(T471*U471,-3)</f>
        <v>6000000</v>
      </c>
      <c r="W471" s="247">
        <v>4</v>
      </c>
      <c r="X471" s="247">
        <v>1500000</v>
      </c>
      <c r="Y471" s="67">
        <f>ROUNDDOWN(W471*X471,-3)</f>
        <v>6000000</v>
      </c>
      <c r="Z471" s="247"/>
      <c r="AA471" s="244"/>
    </row>
    <row r="472" spans="1:29" ht="13.2" x14ac:dyDescent="0.25">
      <c r="A472" s="1" t="s">
        <v>385</v>
      </c>
      <c r="B472" s="65"/>
      <c r="C472" s="66" t="s">
        <v>557</v>
      </c>
      <c r="D472" s="65">
        <v>4</v>
      </c>
      <c r="E472" s="65" t="s">
        <v>120</v>
      </c>
      <c r="F472" s="67">
        <v>1500000</v>
      </c>
      <c r="G472" s="154">
        <f>ROUNDDOWN(D472*F472,-3)</f>
        <v>6000000</v>
      </c>
      <c r="H472" s="188"/>
      <c r="I472" s="497" t="s">
        <v>557</v>
      </c>
      <c r="J472" s="498">
        <v>3</v>
      </c>
      <c r="K472" s="498" t="s">
        <v>120</v>
      </c>
      <c r="L472" s="500" cm="1">
        <f t="array" aca="1" ref="L472" ca="1">INDIRECT($L$5&amp;ROW())</f>
        <v>1500000</v>
      </c>
      <c r="M472" s="500">
        <f ca="1">ROUNDDOWN(J472*L472,-3)</f>
        <v>4500000</v>
      </c>
      <c r="N472" s="502">
        <f t="shared" ca="1" si="148"/>
        <v>1500000</v>
      </c>
      <c r="O472" s="154">
        <f ca="1">M472-Y472</f>
        <v>-1500000</v>
      </c>
      <c r="P472" s="154">
        <f t="shared" ca="1" si="149"/>
        <v>3000000</v>
      </c>
      <c r="Q472" s="253" t="str">
        <f t="shared" ca="1" si="150"/>
        <v>Rev detil</v>
      </c>
      <c r="R472" s="244"/>
      <c r="S472" s="244"/>
      <c r="T472" s="65">
        <v>4</v>
      </c>
      <c r="U472" s="67">
        <v>1500000</v>
      </c>
      <c r="V472" s="67">
        <f>ROUNDDOWN(T472*U472,-3)</f>
        <v>6000000</v>
      </c>
      <c r="W472" s="247">
        <v>4</v>
      </c>
      <c r="X472" s="247">
        <v>1500000</v>
      </c>
      <c r="Y472" s="67">
        <f>ROUNDDOWN(W472*X472,-3)</f>
        <v>6000000</v>
      </c>
      <c r="Z472" s="247"/>
      <c r="AA472" s="244"/>
    </row>
    <row r="473" spans="1:29" ht="13.2" x14ac:dyDescent="0.25">
      <c r="A473" s="1" t="s">
        <v>386</v>
      </c>
      <c r="B473" s="65"/>
      <c r="C473" s="66" t="s">
        <v>558</v>
      </c>
      <c r="D473" s="65">
        <v>4</v>
      </c>
      <c r="E473" s="65" t="s">
        <v>120</v>
      </c>
      <c r="F473" s="67">
        <v>1000000</v>
      </c>
      <c r="G473" s="154">
        <f>ROUNDDOWN(D473*F473,-3)</f>
        <v>4000000</v>
      </c>
      <c r="H473" s="188"/>
      <c r="I473" s="497" t="s">
        <v>558</v>
      </c>
      <c r="J473" s="498">
        <v>3</v>
      </c>
      <c r="K473" s="498" t="s">
        <v>120</v>
      </c>
      <c r="L473" s="500" cm="1">
        <f t="array" aca="1" ref="L473" ca="1">INDIRECT($L$5&amp;ROW())</f>
        <v>1000000</v>
      </c>
      <c r="M473" s="500">
        <f ca="1">ROUNDDOWN(J473*L473,-3)</f>
        <v>3000000</v>
      </c>
      <c r="N473" s="502">
        <f t="shared" ca="1" si="148"/>
        <v>1000000</v>
      </c>
      <c r="O473" s="154">
        <f ca="1">M473-Y473</f>
        <v>-1000000</v>
      </c>
      <c r="P473" s="154">
        <f t="shared" ca="1" si="149"/>
        <v>2000000</v>
      </c>
      <c r="Q473" s="253" t="str">
        <f t="shared" ca="1" si="150"/>
        <v>Rev detil</v>
      </c>
      <c r="R473" s="244"/>
      <c r="S473" s="244"/>
      <c r="T473" s="65">
        <v>4</v>
      </c>
      <c r="U473" s="67">
        <v>1000000</v>
      </c>
      <c r="V473" s="67">
        <f>ROUNDDOWN(T473*U473,-3)</f>
        <v>4000000</v>
      </c>
      <c r="W473" s="247">
        <v>4</v>
      </c>
      <c r="X473" s="247">
        <v>1000000</v>
      </c>
      <c r="Y473" s="67">
        <f>ROUNDDOWN(W473*X473,-3)</f>
        <v>4000000</v>
      </c>
      <c r="Z473" s="247"/>
      <c r="AA473" s="244"/>
    </row>
    <row r="474" spans="1:29" ht="13.2" x14ac:dyDescent="0.25">
      <c r="A474" s="1" t="s">
        <v>387</v>
      </c>
      <c r="B474" s="65"/>
      <c r="C474" s="66" t="s">
        <v>830</v>
      </c>
      <c r="D474" s="65">
        <v>12</v>
      </c>
      <c r="E474" s="65" t="s">
        <v>59</v>
      </c>
      <c r="F474" s="67">
        <v>500000</v>
      </c>
      <c r="G474" s="154">
        <f>ROUNDDOWN(D474*F474,-3)</f>
        <v>6000000</v>
      </c>
      <c r="H474" s="188"/>
      <c r="I474" s="497" t="s">
        <v>830</v>
      </c>
      <c r="J474" s="498">
        <v>10</v>
      </c>
      <c r="K474" s="498" t="s">
        <v>59</v>
      </c>
      <c r="L474" s="500" cm="1">
        <f t="array" aca="1" ref="L474" ca="1">INDIRECT($L$5&amp;ROW())</f>
        <v>500000</v>
      </c>
      <c r="M474" s="500">
        <f ca="1">ROUNDDOWN(J474*L474,-3)</f>
        <v>5000000</v>
      </c>
      <c r="N474" s="502">
        <f t="shared" ca="1" si="148"/>
        <v>1000000</v>
      </c>
      <c r="O474" s="154">
        <f ca="1">M474-Y474</f>
        <v>-1000000</v>
      </c>
      <c r="P474" s="154">
        <f t="shared" ca="1" si="149"/>
        <v>2000000</v>
      </c>
      <c r="Q474" s="253" t="str">
        <f t="shared" ca="1" si="150"/>
        <v>Rev detil</v>
      </c>
      <c r="R474" s="244"/>
      <c r="S474" s="244"/>
      <c r="T474" s="65">
        <v>12</v>
      </c>
      <c r="U474" s="67">
        <v>500000</v>
      </c>
      <c r="V474" s="67">
        <f>ROUNDDOWN(T474*U474,-3)</f>
        <v>6000000</v>
      </c>
      <c r="W474" s="247">
        <v>12</v>
      </c>
      <c r="X474" s="247">
        <v>500000</v>
      </c>
      <c r="Y474" s="67">
        <f>ROUNDDOWN(W474*X474,-3)</f>
        <v>6000000</v>
      </c>
      <c r="Z474" s="247"/>
      <c r="AA474" s="244"/>
    </row>
    <row r="475" spans="1:29" ht="13.2" x14ac:dyDescent="0.25">
      <c r="A475" s="1" t="s">
        <v>389</v>
      </c>
      <c r="B475" s="68" t="s">
        <v>525</v>
      </c>
      <c r="C475" s="69" t="s">
        <v>35</v>
      </c>
      <c r="D475" s="68"/>
      <c r="E475" s="68"/>
      <c r="F475" s="70"/>
      <c r="G475" s="155">
        <f>G476</f>
        <v>68811000</v>
      </c>
      <c r="H475" s="189" t="s">
        <v>525</v>
      </c>
      <c r="I475" s="69" t="s">
        <v>35</v>
      </c>
      <c r="J475" s="68"/>
      <c r="K475" s="68"/>
      <c r="L475" s="70"/>
      <c r="M475" s="70">
        <f ca="1">M476</f>
        <v>68811000</v>
      </c>
      <c r="N475" s="419">
        <f ca="1">N476</f>
        <v>0</v>
      </c>
      <c r="O475" s="155">
        <f ca="1">O476</f>
        <v>0</v>
      </c>
      <c r="P475" s="155">
        <f ca="1">P476</f>
        <v>0</v>
      </c>
      <c r="Q475" s="279" t="s">
        <v>1007</v>
      </c>
      <c r="R475" s="244"/>
      <c r="S475" s="244"/>
      <c r="T475" s="68"/>
      <c r="U475" s="70"/>
      <c r="V475" s="70"/>
      <c r="W475" s="247"/>
      <c r="X475" s="244"/>
      <c r="Y475" s="244"/>
      <c r="Z475" s="247"/>
      <c r="AA475" s="244"/>
      <c r="AC475" s="311" t="s">
        <v>509</v>
      </c>
    </row>
    <row r="476" spans="1:29" ht="13.2" hidden="1" x14ac:dyDescent="0.25">
      <c r="A476" s="1" t="s">
        <v>390</v>
      </c>
      <c r="B476" s="65"/>
      <c r="C476" s="66" t="s">
        <v>868</v>
      </c>
      <c r="D476" s="65">
        <v>15</v>
      </c>
      <c r="E476" s="65" t="s">
        <v>26</v>
      </c>
      <c r="F476" s="67">
        <v>4587400</v>
      </c>
      <c r="G476" s="154">
        <f>ROUNDDOWN(D476*F476,-3)</f>
        <v>68811000</v>
      </c>
      <c r="H476" s="188"/>
      <c r="I476" s="66" t="s">
        <v>868</v>
      </c>
      <c r="J476" s="65" cm="1">
        <f t="array" aca="1" ref="J476" ca="1">INDIRECT($J$5&amp;ROW())</f>
        <v>15</v>
      </c>
      <c r="K476" s="65" t="s">
        <v>26</v>
      </c>
      <c r="L476" s="67" cm="1">
        <f t="array" aca="1" ref="L476" ca="1">INDIRECT($L$5&amp;ROW())</f>
        <v>4587400</v>
      </c>
      <c r="M476" s="67">
        <f ca="1">ROUNDDOWN(J476*L476,-3)</f>
        <v>68811000</v>
      </c>
      <c r="N476" s="340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15</v>
      </c>
      <c r="U476" s="67">
        <v>4587400</v>
      </c>
      <c r="V476" s="67">
        <f>ROUNDDOWN(T476*U476,-3)</f>
        <v>68811000</v>
      </c>
      <c r="W476" s="247">
        <v>15</v>
      </c>
      <c r="X476" s="247">
        <v>4587400</v>
      </c>
      <c r="Y476" s="67">
        <f>ROUNDDOWN(W476*X476,-3)</f>
        <v>68811000</v>
      </c>
      <c r="Z476" s="247"/>
      <c r="AA476" s="244"/>
    </row>
    <row r="477" spans="1:29" ht="13.2" x14ac:dyDescent="0.25">
      <c r="A477" s="1" t="s">
        <v>391</v>
      </c>
      <c r="B477" s="92" t="s">
        <v>392</v>
      </c>
      <c r="C477" s="93" t="s">
        <v>393</v>
      </c>
      <c r="D477" s="92">
        <v>1</v>
      </c>
      <c r="E477" s="92" t="s">
        <v>317</v>
      </c>
      <c r="F477" s="94"/>
      <c r="G477" s="163">
        <f>G478</f>
        <v>528803000</v>
      </c>
      <c r="H477" s="197" t="s">
        <v>392</v>
      </c>
      <c r="I477" s="93" t="s">
        <v>393</v>
      </c>
      <c r="J477" s="92">
        <v>1</v>
      </c>
      <c r="K477" s="92" t="s">
        <v>317</v>
      </c>
      <c r="L477" s="94"/>
      <c r="M477" s="94">
        <f ca="1">M478</f>
        <v>569254000</v>
      </c>
      <c r="N477" s="451">
        <f ca="1">N478</f>
        <v>-40451000</v>
      </c>
      <c r="O477" s="163">
        <f ca="1">O478</f>
        <v>-119970000</v>
      </c>
      <c r="P477" s="163">
        <f ca="1">P478</f>
        <v>-86739000</v>
      </c>
      <c r="Q477" s="279" t="s">
        <v>1007</v>
      </c>
      <c r="R477" s="244"/>
      <c r="S477" s="244"/>
      <c r="T477" s="92">
        <v>1</v>
      </c>
      <c r="U477" s="94"/>
      <c r="V477" s="94"/>
      <c r="W477" s="247"/>
      <c r="X477" s="244"/>
      <c r="Y477" s="244"/>
      <c r="Z477" s="247"/>
      <c r="AA477" s="244"/>
    </row>
    <row r="478" spans="1:29" ht="13.2" x14ac:dyDescent="0.25">
      <c r="A478" s="1" t="s">
        <v>394</v>
      </c>
      <c r="B478" s="370" t="s">
        <v>606</v>
      </c>
      <c r="C478" s="371" t="s">
        <v>395</v>
      </c>
      <c r="D478" s="370"/>
      <c r="E478" s="370" t="s">
        <v>554</v>
      </c>
      <c r="F478" s="372"/>
      <c r="G478" s="373">
        <f>SUM(G479,G489,G499,G510,G520,G530,G540)</f>
        <v>528803000</v>
      </c>
      <c r="H478" s="374" t="s">
        <v>606</v>
      </c>
      <c r="I478" s="371" t="s">
        <v>395</v>
      </c>
      <c r="J478" s="370"/>
      <c r="K478" s="370" t="s">
        <v>554</v>
      </c>
      <c r="L478" s="372"/>
      <c r="M478" s="372">
        <f ca="1">SUM(M479,M489,M499,M510,M520,M530,M540,M550)</f>
        <v>569254000</v>
      </c>
      <c r="N478" s="411">
        <f ca="1">SUM(N479,N489,N499,N510,N520,N530,N540,N550)</f>
        <v>-40451000</v>
      </c>
      <c r="O478" s="164">
        <f ca="1">SUM(O479,O489,O499,O510,O520,O530,O540,O550)</f>
        <v>-119970000</v>
      </c>
      <c r="P478" s="164">
        <f ca="1">SUM(P479,P489,P499,P510,P520,P530,P540,P550)</f>
        <v>-86739000</v>
      </c>
      <c r="Q478" s="279" t="s">
        <v>1007</v>
      </c>
      <c r="R478" s="244"/>
      <c r="S478" s="244"/>
      <c r="T478" s="95"/>
      <c r="U478" s="97"/>
      <c r="V478" s="97"/>
      <c r="W478" s="247"/>
      <c r="X478" s="244"/>
      <c r="Y478" s="244"/>
      <c r="Z478" s="247"/>
      <c r="AA478" s="244"/>
    </row>
    <row r="479" spans="1:29" ht="13.2" x14ac:dyDescent="0.25">
      <c r="A479" s="1" t="s">
        <v>396</v>
      </c>
      <c r="B479" s="80" t="s">
        <v>21</v>
      </c>
      <c r="C479" s="81" t="s">
        <v>869</v>
      </c>
      <c r="D479" s="80"/>
      <c r="E479" s="80"/>
      <c r="F479" s="82"/>
      <c r="G479" s="159">
        <f>SUM(G480,G485,G487)</f>
        <v>60878000</v>
      </c>
      <c r="H479" s="193" t="s">
        <v>21</v>
      </c>
      <c r="I479" s="81" t="s">
        <v>869</v>
      </c>
      <c r="J479" s="80"/>
      <c r="K479" s="80"/>
      <c r="L479" s="82"/>
      <c r="M479" s="82">
        <f ca="1">SUM(M480,M485,M487)</f>
        <v>47860000</v>
      </c>
      <c r="N479" s="422">
        <f ca="1">SUM(N480,N485,N487)</f>
        <v>13018000</v>
      </c>
      <c r="O479" s="159">
        <f ca="1">SUM(O480,O485,O487)</f>
        <v>-13018000</v>
      </c>
      <c r="P479" s="159">
        <f ca="1">SUM(P480,P485,P487)</f>
        <v>26036000</v>
      </c>
      <c r="Q479" s="279" t="s">
        <v>1007</v>
      </c>
      <c r="R479" s="244" t="s">
        <v>505</v>
      </c>
      <c r="S479" s="244" t="s">
        <v>510</v>
      </c>
      <c r="T479" s="80"/>
      <c r="U479" s="82"/>
      <c r="V479" s="82"/>
      <c r="W479" s="247"/>
      <c r="X479" s="244"/>
      <c r="Y479" s="244"/>
      <c r="Z479" s="247"/>
      <c r="AA479" s="244"/>
      <c r="AC479" s="311"/>
    </row>
    <row r="480" spans="1:29" ht="13.2" x14ac:dyDescent="0.25">
      <c r="A480" s="1" t="s">
        <v>397</v>
      </c>
      <c r="B480" s="74" t="s">
        <v>523</v>
      </c>
      <c r="C480" s="75" t="s">
        <v>24</v>
      </c>
      <c r="D480" s="74"/>
      <c r="E480" s="74"/>
      <c r="F480" s="76"/>
      <c r="G480" s="157">
        <f>SUM(G481:G484)</f>
        <v>19750000</v>
      </c>
      <c r="H480" s="191" t="s">
        <v>523</v>
      </c>
      <c r="I480" s="75" t="s">
        <v>24</v>
      </c>
      <c r="J480" s="74"/>
      <c r="K480" s="74"/>
      <c r="L480" s="76"/>
      <c r="M480" s="76">
        <f ca="1">SUM(M481:M484)</f>
        <v>19450000</v>
      </c>
      <c r="N480" s="420">
        <f ca="1">SUM(N481:N484)</f>
        <v>300000</v>
      </c>
      <c r="O480" s="157">
        <f ca="1">SUM(O481:O484)</f>
        <v>-300000</v>
      </c>
      <c r="P480" s="157">
        <f ca="1">SUM(P481:P484)</f>
        <v>600000</v>
      </c>
      <c r="Q480" s="279" t="s">
        <v>1007</v>
      </c>
      <c r="R480" s="244"/>
      <c r="S480" s="244"/>
      <c r="T480" s="74"/>
      <c r="U480" s="76"/>
      <c r="V480" s="76"/>
      <c r="W480" s="247"/>
      <c r="X480" s="244"/>
      <c r="Y480" s="244"/>
      <c r="Z480" s="247"/>
      <c r="AA480" s="244"/>
      <c r="AB480" s="345" t="s">
        <v>393</v>
      </c>
      <c r="AC480" s="311" t="s">
        <v>510</v>
      </c>
    </row>
    <row r="481" spans="1:29" ht="13.2" x14ac:dyDescent="0.25">
      <c r="A481" s="1" t="s">
        <v>398</v>
      </c>
      <c r="B481" s="65"/>
      <c r="C481" s="66" t="s">
        <v>555</v>
      </c>
      <c r="D481" s="65">
        <v>50</v>
      </c>
      <c r="E481" s="65" t="s">
        <v>26</v>
      </c>
      <c r="F481" s="67">
        <v>75000</v>
      </c>
      <c r="G481" s="154">
        <f>ROUNDDOWN(D481*F481,-3)</f>
        <v>3750000</v>
      </c>
      <c r="H481" s="188"/>
      <c r="I481" s="497" t="s">
        <v>555</v>
      </c>
      <c r="J481" s="498">
        <v>46</v>
      </c>
      <c r="K481" s="498" t="s">
        <v>26</v>
      </c>
      <c r="L481" s="500" cm="1">
        <f t="array" aca="1" ref="L481" ca="1">INDIRECT($L$5&amp;ROW())</f>
        <v>75000</v>
      </c>
      <c r="M481" s="500">
        <f ca="1">ROUNDDOWN(J481*L481,-3)</f>
        <v>3450000</v>
      </c>
      <c r="N481" s="502">
        <f t="shared" ref="N481:N484" ca="1" si="151">G481-M481</f>
        <v>300000</v>
      </c>
      <c r="O481" s="154">
        <f ca="1">M481-Y481</f>
        <v>-300000</v>
      </c>
      <c r="P481" s="154">
        <f t="shared" ref="P481:P484" ca="1" si="152">IF(N481=0,O481-N481,IF(N481&lt;0,N481+O481,IF(N481&gt;0,N481-O481)))</f>
        <v>600000</v>
      </c>
      <c r="Q481" s="253" t="str">
        <f ca="1">IF(AND(ISBLANK(H481),N481&lt;&gt;0),"Rev detil","")</f>
        <v>Rev detil</v>
      </c>
      <c r="R481" s="244"/>
      <c r="S481" s="244"/>
      <c r="T481" s="65">
        <v>50</v>
      </c>
      <c r="U481" s="67">
        <v>75000</v>
      </c>
      <c r="V481" s="67">
        <f>ROUNDDOWN(T481*U481,-3)</f>
        <v>3750000</v>
      </c>
      <c r="W481" s="247">
        <v>50</v>
      </c>
      <c r="X481" s="247">
        <v>75000</v>
      </c>
      <c r="Y481" s="67">
        <f>ROUNDDOWN(W481*X481,-3)</f>
        <v>3750000</v>
      </c>
      <c r="Z481" s="247"/>
      <c r="AA481" s="244"/>
    </row>
    <row r="482" spans="1:29" ht="13.2" x14ac:dyDescent="0.25">
      <c r="A482" s="1" t="s">
        <v>399</v>
      </c>
      <c r="B482" s="65"/>
      <c r="C482" s="66" t="s">
        <v>556</v>
      </c>
      <c r="D482" s="65">
        <v>4</v>
      </c>
      <c r="E482" s="65" t="s">
        <v>120</v>
      </c>
      <c r="F482" s="67">
        <v>1500000</v>
      </c>
      <c r="G482" s="154">
        <f>ROUNDDOWN(D482*F482,-3)</f>
        <v>6000000</v>
      </c>
      <c r="H482" s="188"/>
      <c r="I482" s="66" t="s">
        <v>556</v>
      </c>
      <c r="J482" s="65" cm="1">
        <f t="array" aca="1" ref="J482" ca="1">INDIRECT($J$5&amp;ROW())</f>
        <v>4</v>
      </c>
      <c r="K482" s="65" t="s">
        <v>120</v>
      </c>
      <c r="L482" s="67" cm="1">
        <f t="array" aca="1" ref="L482" ca="1">INDIRECT($L$5&amp;ROW())</f>
        <v>1500000</v>
      </c>
      <c r="M482" s="67">
        <f ca="1">ROUNDDOWN(J482*L482,-3)</f>
        <v>6000000</v>
      </c>
      <c r="N482" s="340">
        <f t="shared" ca="1" si="151"/>
        <v>0</v>
      </c>
      <c r="O482" s="154">
        <f ca="1">M482-Y482</f>
        <v>0</v>
      </c>
      <c r="P482" s="154">
        <f t="shared" ca="1" si="152"/>
        <v>0</v>
      </c>
      <c r="Q482" s="279" t="s">
        <v>1007</v>
      </c>
      <c r="R482" s="244"/>
      <c r="S482" s="244"/>
      <c r="T482" s="65">
        <v>4</v>
      </c>
      <c r="U482" s="67">
        <v>1500000</v>
      </c>
      <c r="V482" s="67">
        <f>ROUNDDOWN(T482*U482,-3)</f>
        <v>6000000</v>
      </c>
      <c r="W482" s="247">
        <v>4</v>
      </c>
      <c r="X482" s="247">
        <v>1500000</v>
      </c>
      <c r="Y482" s="67">
        <f>ROUNDDOWN(W482*X482,-3)</f>
        <v>6000000</v>
      </c>
      <c r="Z482" s="247"/>
      <c r="AA482" s="244"/>
    </row>
    <row r="483" spans="1:29" ht="13.2" x14ac:dyDescent="0.25">
      <c r="A483" s="1" t="s">
        <v>400</v>
      </c>
      <c r="B483" s="65"/>
      <c r="C483" s="66" t="s">
        <v>557</v>
      </c>
      <c r="D483" s="65">
        <v>4</v>
      </c>
      <c r="E483" s="65" t="s">
        <v>120</v>
      </c>
      <c r="F483" s="67">
        <v>1500000</v>
      </c>
      <c r="G483" s="154">
        <f>ROUNDDOWN(D483*F483,-3)</f>
        <v>6000000</v>
      </c>
      <c r="H483" s="188"/>
      <c r="I483" s="66" t="s">
        <v>557</v>
      </c>
      <c r="J483" s="65" cm="1">
        <f t="array" aca="1" ref="J483" ca="1">INDIRECT($J$5&amp;ROW())</f>
        <v>4</v>
      </c>
      <c r="K483" s="65" t="s">
        <v>120</v>
      </c>
      <c r="L483" s="67" cm="1">
        <f t="array" aca="1" ref="L483" ca="1">INDIRECT($L$5&amp;ROW())</f>
        <v>1500000</v>
      </c>
      <c r="M483" s="67">
        <f ca="1">ROUNDDOWN(J483*L483,-3)</f>
        <v>6000000</v>
      </c>
      <c r="N483" s="340">
        <f t="shared" ca="1" si="151"/>
        <v>0</v>
      </c>
      <c r="O483" s="154">
        <f ca="1">M483-Y483</f>
        <v>0</v>
      </c>
      <c r="P483" s="154">
        <f t="shared" ca="1" si="152"/>
        <v>0</v>
      </c>
      <c r="Q483" s="279" t="s">
        <v>1007</v>
      </c>
      <c r="R483" s="244"/>
      <c r="S483" s="244"/>
      <c r="T483" s="65">
        <v>4</v>
      </c>
      <c r="U483" s="67">
        <v>1500000</v>
      </c>
      <c r="V483" s="67">
        <f>ROUNDDOWN(T483*U483,-3)</f>
        <v>6000000</v>
      </c>
      <c r="W483" s="247">
        <v>4</v>
      </c>
      <c r="X483" s="247">
        <v>1500000</v>
      </c>
      <c r="Y483" s="67">
        <f>ROUNDDOWN(W483*X483,-3)</f>
        <v>6000000</v>
      </c>
      <c r="Z483" s="247"/>
      <c r="AA483" s="244"/>
    </row>
    <row r="484" spans="1:29" ht="13.2" x14ac:dyDescent="0.25">
      <c r="A484" s="1" t="s">
        <v>401</v>
      </c>
      <c r="B484" s="65"/>
      <c r="C484" s="66" t="s">
        <v>558</v>
      </c>
      <c r="D484" s="65">
        <v>4</v>
      </c>
      <c r="E484" s="65" t="s">
        <v>120</v>
      </c>
      <c r="F484" s="67">
        <v>1000000</v>
      </c>
      <c r="G484" s="154">
        <f>ROUNDDOWN(D484*F484,-3)</f>
        <v>4000000</v>
      </c>
      <c r="H484" s="188"/>
      <c r="I484" s="66" t="s">
        <v>558</v>
      </c>
      <c r="J484" s="65">
        <v>4</v>
      </c>
      <c r="K484" s="65" t="s">
        <v>120</v>
      </c>
      <c r="L484" s="67" cm="1">
        <f t="array" aca="1" ref="L484" ca="1">INDIRECT($L$5&amp;ROW())</f>
        <v>1000000</v>
      </c>
      <c r="M484" s="67">
        <f ca="1">ROUNDDOWN(J484*L484,-3)</f>
        <v>4000000</v>
      </c>
      <c r="N484" s="340">
        <f t="shared" ca="1" si="151"/>
        <v>0</v>
      </c>
      <c r="O484" s="154">
        <f ca="1">M484-Y484</f>
        <v>0</v>
      </c>
      <c r="P484" s="154">
        <f t="shared" ca="1" si="152"/>
        <v>0</v>
      </c>
      <c r="Q484" s="279" t="s">
        <v>1007</v>
      </c>
      <c r="R484" s="244"/>
      <c r="S484" s="244"/>
      <c r="T484" s="65">
        <v>4</v>
      </c>
      <c r="U484" s="67">
        <v>1000000</v>
      </c>
      <c r="V484" s="67">
        <f>ROUNDDOWN(T484*U484,-3)</f>
        <v>4000000</v>
      </c>
      <c r="W484" s="247">
        <v>4</v>
      </c>
      <c r="X484" s="247">
        <v>1000000</v>
      </c>
      <c r="Y484" s="67">
        <f>ROUNDDOWN(W484*X484,-3)</f>
        <v>4000000</v>
      </c>
      <c r="Z484" s="247"/>
      <c r="AA484" s="244"/>
    </row>
    <row r="485" spans="1:29" ht="13.2" x14ac:dyDescent="0.25">
      <c r="A485" s="1" t="s">
        <v>402</v>
      </c>
      <c r="B485" s="68" t="s">
        <v>525</v>
      </c>
      <c r="C485" s="69" t="s">
        <v>35</v>
      </c>
      <c r="D485" s="68"/>
      <c r="E485" s="68"/>
      <c r="F485" s="70"/>
      <c r="G485" s="155">
        <f>G486</f>
        <v>37528000</v>
      </c>
      <c r="H485" s="189" t="s">
        <v>525</v>
      </c>
      <c r="I485" s="69" t="s">
        <v>35</v>
      </c>
      <c r="J485" s="68"/>
      <c r="K485" s="68"/>
      <c r="L485" s="70"/>
      <c r="M485" s="70">
        <f>M486</f>
        <v>24810000</v>
      </c>
      <c r="N485" s="419">
        <f>N486</f>
        <v>12718000</v>
      </c>
      <c r="O485" s="155">
        <f>O486</f>
        <v>-12718000</v>
      </c>
      <c r="P485" s="155">
        <f>P486</f>
        <v>25436000</v>
      </c>
      <c r="Q485" s="279" t="s">
        <v>1007</v>
      </c>
      <c r="R485" s="244"/>
      <c r="S485" s="244"/>
      <c r="T485" s="68"/>
      <c r="U485" s="70"/>
      <c r="V485" s="70"/>
      <c r="W485" s="247"/>
      <c r="X485" s="244"/>
      <c r="Y485" s="244"/>
      <c r="Z485" s="247"/>
      <c r="AA485" s="244"/>
      <c r="AB485" s="345" t="s">
        <v>393</v>
      </c>
      <c r="AC485" s="311" t="s">
        <v>510</v>
      </c>
    </row>
    <row r="486" spans="1:29" ht="13.2" x14ac:dyDescent="0.25">
      <c r="A486" s="1" t="s">
        <v>403</v>
      </c>
      <c r="B486" s="65"/>
      <c r="C486" s="66" t="s">
        <v>870</v>
      </c>
      <c r="D486" s="65">
        <v>10</v>
      </c>
      <c r="E486" s="65" t="s">
        <v>26</v>
      </c>
      <c r="F486" s="67">
        <v>3752800</v>
      </c>
      <c r="G486" s="154">
        <f>ROUNDDOWN(D486*F486,-3)</f>
        <v>37528000</v>
      </c>
      <c r="H486" s="188"/>
      <c r="I486" s="497" t="s">
        <v>1006</v>
      </c>
      <c r="J486" s="498">
        <v>6</v>
      </c>
      <c r="K486" s="498" t="s">
        <v>26</v>
      </c>
      <c r="L486" s="500">
        <v>4135000</v>
      </c>
      <c r="M486" s="500">
        <f>ROUNDDOWN(J486*L486,-3)</f>
        <v>24810000</v>
      </c>
      <c r="N486" s="502">
        <f>G486-M486</f>
        <v>12718000</v>
      </c>
      <c r="O486" s="154">
        <f>M486-Y486</f>
        <v>-12718000</v>
      </c>
      <c r="P486" s="154">
        <f>IF(N486=0,O486-N486,IF(N486&lt;0,N486+O486,IF(N486&gt;0,N486-O486)))</f>
        <v>25436000</v>
      </c>
      <c r="Q486" s="253" t="str">
        <f>IF(AND(ISBLANK(H486),N486&lt;&gt;0),"Rev detil","")</f>
        <v>Rev detil</v>
      </c>
      <c r="R486" s="244"/>
      <c r="S486" s="244"/>
      <c r="T486" s="65">
        <v>10</v>
      </c>
      <c r="U486" s="67">
        <v>3752800</v>
      </c>
      <c r="V486" s="67">
        <f>ROUNDDOWN(T486*U486,-3)</f>
        <v>37528000</v>
      </c>
      <c r="W486" s="247">
        <v>10</v>
      </c>
      <c r="X486" s="247">
        <v>3752800</v>
      </c>
      <c r="Y486" s="67">
        <f>ROUNDDOWN(W486*X486,-3)</f>
        <v>37528000</v>
      </c>
      <c r="Z486" s="247"/>
      <c r="AA486" s="244"/>
    </row>
    <row r="487" spans="1:29" ht="13.2" x14ac:dyDescent="0.25">
      <c r="A487" s="1" t="s">
        <v>871</v>
      </c>
      <c r="B487" s="62" t="s">
        <v>583</v>
      </c>
      <c r="C487" s="63" t="s">
        <v>80</v>
      </c>
      <c r="D487" s="62"/>
      <c r="E487" s="62"/>
      <c r="F487" s="64"/>
      <c r="G487" s="153">
        <f>G488</f>
        <v>3600000</v>
      </c>
      <c r="H487" s="187" t="s">
        <v>583</v>
      </c>
      <c r="I487" s="63" t="s">
        <v>80</v>
      </c>
      <c r="J487" s="62"/>
      <c r="K487" s="62"/>
      <c r="L487" s="64"/>
      <c r="M487" s="64">
        <f ca="1">M488</f>
        <v>3600000</v>
      </c>
      <c r="N487" s="418">
        <f ca="1">N488</f>
        <v>0</v>
      </c>
      <c r="O487" s="153">
        <f ca="1">O488</f>
        <v>0</v>
      </c>
      <c r="P487" s="153">
        <f ca="1">P488</f>
        <v>0</v>
      </c>
      <c r="Q487" s="279" t="s">
        <v>1007</v>
      </c>
      <c r="R487" s="244"/>
      <c r="S487" s="244"/>
      <c r="T487" s="62"/>
      <c r="U487" s="64"/>
      <c r="V487" s="64"/>
      <c r="W487" s="247"/>
      <c r="X487" s="244"/>
      <c r="Y487" s="244"/>
      <c r="Z487" s="247"/>
      <c r="AA487" s="244"/>
      <c r="AB487" s="345" t="s">
        <v>393</v>
      </c>
      <c r="AC487" s="311" t="s">
        <v>510</v>
      </c>
    </row>
    <row r="488" spans="1:29" ht="13.2" hidden="1" x14ac:dyDescent="0.25">
      <c r="A488" s="1" t="s">
        <v>872</v>
      </c>
      <c r="B488" s="65"/>
      <c r="C488" s="66" t="s">
        <v>873</v>
      </c>
      <c r="D488" s="65">
        <v>24</v>
      </c>
      <c r="E488" s="65" t="s">
        <v>26</v>
      </c>
      <c r="F488" s="67">
        <v>150000</v>
      </c>
      <c r="G488" s="154">
        <f>ROUNDDOWN(D488*F488,-3)</f>
        <v>3600000</v>
      </c>
      <c r="H488" s="188"/>
      <c r="I488" s="66" t="s">
        <v>873</v>
      </c>
      <c r="J488" s="65" cm="1">
        <f t="array" aca="1" ref="J488" ca="1">INDIRECT($J$5&amp;ROW())</f>
        <v>24</v>
      </c>
      <c r="K488" s="65" t="s">
        <v>26</v>
      </c>
      <c r="L488" s="67" cm="1">
        <f t="array" aca="1" ref="L488" ca="1">INDIRECT($L$5&amp;ROW())</f>
        <v>150000</v>
      </c>
      <c r="M488" s="67">
        <f ca="1">ROUNDDOWN(J488*L488,-3)</f>
        <v>3600000</v>
      </c>
      <c r="N488" s="340">
        <f ca="1">G488-M488</f>
        <v>0</v>
      </c>
      <c r="O488" s="154">
        <f ca="1">M488-Y488</f>
        <v>0</v>
      </c>
      <c r="P488" s="154">
        <f ca="1">IF(N488=0,O488-N488,IF(N488&lt;0,N488+O488,IF(N488&gt;0,N488-O488)))</f>
        <v>0</v>
      </c>
      <c r="Q488" s="240" t="str">
        <f ca="1">IF(AND(ISBLANK(H488),N488&lt;&gt;0),"Rev","")</f>
        <v/>
      </c>
      <c r="R488" s="244"/>
      <c r="S488" s="244"/>
      <c r="T488" s="65">
        <v>24</v>
      </c>
      <c r="U488" s="67">
        <v>150000</v>
      </c>
      <c r="V488" s="67">
        <f>ROUNDDOWN(T488*U488,-3)</f>
        <v>3600000</v>
      </c>
      <c r="W488" s="247">
        <v>24</v>
      </c>
      <c r="X488" s="247">
        <v>150000</v>
      </c>
      <c r="Y488" s="67">
        <f>ROUNDDOWN(W488*X488,-3)</f>
        <v>3600000</v>
      </c>
      <c r="Z488" s="247"/>
      <c r="AA488" s="244"/>
    </row>
    <row r="489" spans="1:29" ht="13.2" x14ac:dyDescent="0.25">
      <c r="A489" s="1" t="s">
        <v>404</v>
      </c>
      <c r="B489" s="80" t="s">
        <v>38</v>
      </c>
      <c r="C489" s="81" t="s">
        <v>874</v>
      </c>
      <c r="D489" s="80"/>
      <c r="E489" s="80"/>
      <c r="F489" s="82"/>
      <c r="G489" s="159">
        <f>SUM(G490,G495,G497)</f>
        <v>52320000</v>
      </c>
      <c r="H489" s="193" t="s">
        <v>38</v>
      </c>
      <c r="I489" s="81" t="s">
        <v>874</v>
      </c>
      <c r="J489" s="80"/>
      <c r="K489" s="80"/>
      <c r="L489" s="82"/>
      <c r="M489" s="82">
        <f ca="1">SUM(M490,M495,M497)</f>
        <v>45900000</v>
      </c>
      <c r="N489" s="422">
        <f ca="1">SUM(N490,N495,N497)</f>
        <v>6420000</v>
      </c>
      <c r="O489" s="159">
        <f ca="1">SUM(O490,O495,O497)</f>
        <v>-6420000</v>
      </c>
      <c r="P489" s="159">
        <f ca="1">SUM(P490,P495,P497)</f>
        <v>12840000</v>
      </c>
      <c r="Q489" s="279" t="s">
        <v>1007</v>
      </c>
      <c r="R489" s="244" t="s">
        <v>505</v>
      </c>
      <c r="S489" s="244" t="s">
        <v>510</v>
      </c>
      <c r="T489" s="80"/>
      <c r="U489" s="82"/>
      <c r="V489" s="82"/>
      <c r="W489" s="247"/>
      <c r="X489" s="244"/>
      <c r="Y489" s="244"/>
      <c r="Z489" s="247"/>
      <c r="AA489" s="244"/>
      <c r="AC489" s="311"/>
    </row>
    <row r="490" spans="1:29" ht="13.2" x14ac:dyDescent="0.25">
      <c r="A490" s="1" t="s">
        <v>405</v>
      </c>
      <c r="B490" s="74" t="s">
        <v>523</v>
      </c>
      <c r="C490" s="75" t="s">
        <v>24</v>
      </c>
      <c r="D490" s="74"/>
      <c r="E490" s="74"/>
      <c r="F490" s="76"/>
      <c r="G490" s="157">
        <f>SUM(G491:G494)</f>
        <v>19000000</v>
      </c>
      <c r="H490" s="191" t="s">
        <v>523</v>
      </c>
      <c r="I490" s="75" t="s">
        <v>24</v>
      </c>
      <c r="J490" s="74"/>
      <c r="K490" s="74"/>
      <c r="L490" s="76"/>
      <c r="M490" s="76">
        <f ca="1">SUM(M491:M494)</f>
        <v>19000000</v>
      </c>
      <c r="N490" s="420">
        <f ca="1">SUM(N491:N494)</f>
        <v>0</v>
      </c>
      <c r="O490" s="157">
        <f ca="1">SUM(O491:O494)</f>
        <v>0</v>
      </c>
      <c r="P490" s="157">
        <f ca="1">SUM(P491:P494)</f>
        <v>0</v>
      </c>
      <c r="Q490" s="279" t="s">
        <v>1007</v>
      </c>
      <c r="R490" s="244"/>
      <c r="S490" s="244"/>
      <c r="T490" s="74"/>
      <c r="U490" s="76"/>
      <c r="V490" s="76"/>
      <c r="W490" s="247"/>
      <c r="X490" s="244"/>
      <c r="Y490" s="244"/>
      <c r="Z490" s="247"/>
      <c r="AA490" s="244"/>
      <c r="AB490" s="345" t="s">
        <v>393</v>
      </c>
      <c r="AC490" s="311" t="s">
        <v>510</v>
      </c>
    </row>
    <row r="491" spans="1:29" ht="13.2" hidden="1" x14ac:dyDescent="0.25">
      <c r="A491" s="1" t="s">
        <v>406</v>
      </c>
      <c r="B491" s="65"/>
      <c r="C491" s="66" t="s">
        <v>555</v>
      </c>
      <c r="D491" s="65">
        <v>40</v>
      </c>
      <c r="E491" s="65" t="s">
        <v>26</v>
      </c>
      <c r="F491" s="67">
        <v>75000</v>
      </c>
      <c r="G491" s="154">
        <f>ROUNDDOWN(D491*F491,-3)</f>
        <v>3000000</v>
      </c>
      <c r="H491" s="188"/>
      <c r="I491" s="66" t="s">
        <v>555</v>
      </c>
      <c r="J491" s="65" cm="1">
        <f t="array" aca="1" ref="J491" ca="1">INDIRECT($J$5&amp;ROW())</f>
        <v>40</v>
      </c>
      <c r="K491" s="65" t="s">
        <v>26</v>
      </c>
      <c r="L491" s="67" cm="1">
        <f t="array" aca="1" ref="L491" ca="1">INDIRECT($L$5&amp;ROW())</f>
        <v>75000</v>
      </c>
      <c r="M491" s="67">
        <f ca="1">ROUNDDOWN(J491*L491,-3)</f>
        <v>3000000</v>
      </c>
      <c r="N491" s="340">
        <f t="shared" ref="N491:N494" ca="1" si="153">G491-M491</f>
        <v>0</v>
      </c>
      <c r="O491" s="154">
        <f ca="1">M491-Y491</f>
        <v>0</v>
      </c>
      <c r="P491" s="154">
        <f t="shared" ref="P491:P494" ca="1" si="154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40</v>
      </c>
      <c r="U491" s="67">
        <v>75000</v>
      </c>
      <c r="V491" s="67">
        <f>ROUNDDOWN(T491*U491,-3)</f>
        <v>3000000</v>
      </c>
      <c r="W491" s="247">
        <v>40</v>
      </c>
      <c r="X491" s="247">
        <v>75000</v>
      </c>
      <c r="Y491" s="67">
        <f>ROUNDDOWN(W491*X491,-3)</f>
        <v>3000000</v>
      </c>
      <c r="Z491" s="247"/>
      <c r="AA491" s="244"/>
    </row>
    <row r="492" spans="1:29" ht="13.2" hidden="1" x14ac:dyDescent="0.25">
      <c r="A492" s="1" t="s">
        <v>407</v>
      </c>
      <c r="B492" s="65"/>
      <c r="C492" s="66" t="s">
        <v>556</v>
      </c>
      <c r="D492" s="65">
        <v>4</v>
      </c>
      <c r="E492" s="65" t="s">
        <v>120</v>
      </c>
      <c r="F492" s="67">
        <v>1500000</v>
      </c>
      <c r="G492" s="154">
        <f>ROUNDDOWN(D492*F492,-3)</f>
        <v>6000000</v>
      </c>
      <c r="H492" s="188"/>
      <c r="I492" s="66" t="s">
        <v>556</v>
      </c>
      <c r="J492" s="65" cm="1">
        <f t="array" aca="1" ref="J492" ca="1">INDIRECT($J$5&amp;ROW())</f>
        <v>4</v>
      </c>
      <c r="K492" s="65" t="s">
        <v>120</v>
      </c>
      <c r="L492" s="67" cm="1">
        <f t="array" aca="1" ref="L492" ca="1">INDIRECT($L$5&amp;ROW())</f>
        <v>1500000</v>
      </c>
      <c r="M492" s="67">
        <f ca="1">ROUNDDOWN(J492*L492,-3)</f>
        <v>6000000</v>
      </c>
      <c r="N492" s="340">
        <f t="shared" ca="1" si="153"/>
        <v>0</v>
      </c>
      <c r="O492" s="154">
        <f ca="1">M492-Y492</f>
        <v>0</v>
      </c>
      <c r="P492" s="154">
        <f t="shared" ca="1" si="154"/>
        <v>0</v>
      </c>
      <c r="Q492" s="240" t="str">
        <f ca="1">IF(AND(ISBLANK(H492),N492&lt;&gt;0),"Rev","")</f>
        <v/>
      </c>
      <c r="R492" s="244"/>
      <c r="S492" s="244"/>
      <c r="T492" s="65">
        <v>4</v>
      </c>
      <c r="U492" s="67">
        <v>1500000</v>
      </c>
      <c r="V492" s="67">
        <f>ROUNDDOWN(T492*U492,-3)</f>
        <v>6000000</v>
      </c>
      <c r="W492" s="247">
        <v>4</v>
      </c>
      <c r="X492" s="247">
        <v>1500000</v>
      </c>
      <c r="Y492" s="67">
        <f>ROUNDDOWN(W492*X492,-3)</f>
        <v>6000000</v>
      </c>
      <c r="Z492" s="247"/>
      <c r="AA492" s="244"/>
    </row>
    <row r="493" spans="1:29" ht="13.2" hidden="1" x14ac:dyDescent="0.25">
      <c r="A493" s="1" t="s">
        <v>875</v>
      </c>
      <c r="B493" s="65"/>
      <c r="C493" s="66" t="s">
        <v>557</v>
      </c>
      <c r="D493" s="65">
        <v>4</v>
      </c>
      <c r="E493" s="65" t="s">
        <v>120</v>
      </c>
      <c r="F493" s="67">
        <v>1500000</v>
      </c>
      <c r="G493" s="154">
        <f>ROUNDDOWN(D493*F493,-3)</f>
        <v>6000000</v>
      </c>
      <c r="H493" s="188"/>
      <c r="I493" s="66" t="s">
        <v>557</v>
      </c>
      <c r="J493" s="65" cm="1">
        <f t="array" aca="1" ref="J493" ca="1">INDIRECT($J$5&amp;ROW())</f>
        <v>4</v>
      </c>
      <c r="K493" s="65" t="s">
        <v>120</v>
      </c>
      <c r="L493" s="67" cm="1">
        <f t="array" aca="1" ref="L493" ca="1">INDIRECT($L$5&amp;ROW())</f>
        <v>1500000</v>
      </c>
      <c r="M493" s="67">
        <f ca="1">ROUNDDOWN(J493*L493,-3)</f>
        <v>6000000</v>
      </c>
      <c r="N493" s="340">
        <f t="shared" ca="1" si="153"/>
        <v>0</v>
      </c>
      <c r="O493" s="154">
        <f ca="1">M493-Y493</f>
        <v>0</v>
      </c>
      <c r="P493" s="154">
        <f t="shared" ca="1" si="154"/>
        <v>0</v>
      </c>
      <c r="Q493" s="240" t="str">
        <f ca="1">IF(AND(ISBLANK(H493),N493&lt;&gt;0),"Rev","")</f>
        <v/>
      </c>
      <c r="R493" s="244"/>
      <c r="S493" s="244"/>
      <c r="T493" s="65">
        <v>4</v>
      </c>
      <c r="U493" s="67">
        <v>1500000</v>
      </c>
      <c r="V493" s="67">
        <f>ROUNDDOWN(T493*U493,-3)</f>
        <v>6000000</v>
      </c>
      <c r="W493" s="247">
        <v>4</v>
      </c>
      <c r="X493" s="247">
        <v>1500000</v>
      </c>
      <c r="Y493" s="67">
        <f>ROUNDDOWN(W493*X493,-3)</f>
        <v>6000000</v>
      </c>
      <c r="Z493" s="247"/>
      <c r="AA493" s="244"/>
    </row>
    <row r="494" spans="1:29" ht="13.2" hidden="1" x14ac:dyDescent="0.25">
      <c r="A494" s="1" t="s">
        <v>876</v>
      </c>
      <c r="B494" s="65"/>
      <c r="C494" s="66" t="s">
        <v>558</v>
      </c>
      <c r="D494" s="65">
        <v>4</v>
      </c>
      <c r="E494" s="65" t="s">
        <v>120</v>
      </c>
      <c r="F494" s="67">
        <v>1000000</v>
      </c>
      <c r="G494" s="154">
        <f>ROUNDDOWN(D494*F494,-3)</f>
        <v>4000000</v>
      </c>
      <c r="H494" s="188"/>
      <c r="I494" s="66" t="s">
        <v>558</v>
      </c>
      <c r="J494" s="65" cm="1">
        <f t="array" aca="1" ref="J494" ca="1">INDIRECT($J$5&amp;ROW())</f>
        <v>4</v>
      </c>
      <c r="K494" s="65" t="s">
        <v>120</v>
      </c>
      <c r="L494" s="67" cm="1">
        <f t="array" aca="1" ref="L494" ca="1">INDIRECT($L$5&amp;ROW())</f>
        <v>1000000</v>
      </c>
      <c r="M494" s="67">
        <f ca="1">ROUNDDOWN(J494*L494,-3)</f>
        <v>4000000</v>
      </c>
      <c r="N494" s="340">
        <f t="shared" ca="1" si="153"/>
        <v>0</v>
      </c>
      <c r="O494" s="154">
        <f ca="1">M494-Y494</f>
        <v>0</v>
      </c>
      <c r="P494" s="154">
        <f t="shared" ca="1" si="154"/>
        <v>0</v>
      </c>
      <c r="Q494" s="240" t="str">
        <f ca="1">IF(AND(ISBLANK(H494),N494&lt;&gt;0),"Rev","")</f>
        <v/>
      </c>
      <c r="R494" s="244"/>
      <c r="S494" s="244"/>
      <c r="T494" s="65">
        <v>4</v>
      </c>
      <c r="U494" s="67">
        <v>1000000</v>
      </c>
      <c r="V494" s="67">
        <f>ROUNDDOWN(T494*U494,-3)</f>
        <v>4000000</v>
      </c>
      <c r="W494" s="247">
        <v>4</v>
      </c>
      <c r="X494" s="247">
        <v>1000000</v>
      </c>
      <c r="Y494" s="67">
        <f>ROUNDDOWN(W494*X494,-3)</f>
        <v>4000000</v>
      </c>
      <c r="Z494" s="247"/>
      <c r="AA494" s="244"/>
    </row>
    <row r="495" spans="1:29" ht="13.2" x14ac:dyDescent="0.25">
      <c r="A495" s="1" t="s">
        <v>408</v>
      </c>
      <c r="B495" s="62" t="s">
        <v>525</v>
      </c>
      <c r="C495" s="63" t="s">
        <v>35</v>
      </c>
      <c r="D495" s="62"/>
      <c r="E495" s="62"/>
      <c r="F495" s="64"/>
      <c r="G495" s="153">
        <f>G496</f>
        <v>32120000</v>
      </c>
      <c r="H495" s="187" t="s">
        <v>525</v>
      </c>
      <c r="I495" s="63" t="s">
        <v>35</v>
      </c>
      <c r="J495" s="62"/>
      <c r="K495" s="62"/>
      <c r="L495" s="64"/>
      <c r="M495" s="64">
        <f>M496</f>
        <v>25700000</v>
      </c>
      <c r="N495" s="418">
        <f>N496</f>
        <v>6420000</v>
      </c>
      <c r="O495" s="153">
        <f>O496</f>
        <v>-6420000</v>
      </c>
      <c r="P495" s="153">
        <f>P496</f>
        <v>12840000</v>
      </c>
      <c r="Q495" s="279" t="s">
        <v>1007</v>
      </c>
      <c r="R495" s="244"/>
      <c r="S495" s="244"/>
      <c r="T495" s="62"/>
      <c r="U495" s="64"/>
      <c r="V495" s="64"/>
      <c r="W495" s="247"/>
      <c r="X495" s="244"/>
      <c r="Y495" s="244"/>
      <c r="Z495" s="247"/>
      <c r="AA495" s="244"/>
      <c r="AB495" s="345" t="s">
        <v>393</v>
      </c>
      <c r="AC495" s="311" t="s">
        <v>510</v>
      </c>
    </row>
    <row r="496" spans="1:29" ht="13.2" x14ac:dyDescent="0.25">
      <c r="A496" s="1" t="s">
        <v>409</v>
      </c>
      <c r="B496" s="65"/>
      <c r="C496" s="66" t="s">
        <v>877</v>
      </c>
      <c r="D496" s="65">
        <v>10</v>
      </c>
      <c r="E496" s="65" t="s">
        <v>26</v>
      </c>
      <c r="F496" s="67">
        <v>3212000</v>
      </c>
      <c r="G496" s="154">
        <f>ROUNDDOWN(D496*F496,-3)</f>
        <v>32120000</v>
      </c>
      <c r="H496" s="188"/>
      <c r="I496" s="497" t="s">
        <v>877</v>
      </c>
      <c r="J496" s="498">
        <v>8</v>
      </c>
      <c r="K496" s="498" t="s">
        <v>26</v>
      </c>
      <c r="L496" s="500">
        <v>3212500</v>
      </c>
      <c r="M496" s="500">
        <f>ROUNDDOWN(J496*L496,-3)</f>
        <v>25700000</v>
      </c>
      <c r="N496" s="502">
        <f>G496-M496</f>
        <v>6420000</v>
      </c>
      <c r="O496" s="154">
        <f>M496-Y496</f>
        <v>-6420000</v>
      </c>
      <c r="P496" s="154">
        <f>IF(N496=0,O496-N496,IF(N496&lt;0,N496+O496,IF(N496&gt;0,N496-O496)))</f>
        <v>12840000</v>
      </c>
      <c r="Q496" s="253" t="str">
        <f>IF(AND(ISBLANK(H496),N496&lt;&gt;0),"Rev detil","")</f>
        <v>Rev detil</v>
      </c>
      <c r="R496" s="244"/>
      <c r="S496" s="244"/>
      <c r="T496" s="65">
        <v>10</v>
      </c>
      <c r="U496" s="67">
        <v>3212000</v>
      </c>
      <c r="V496" s="67">
        <f>ROUNDDOWN(T496*U496,-3)</f>
        <v>32120000</v>
      </c>
      <c r="W496" s="247">
        <v>10</v>
      </c>
      <c r="X496" s="247">
        <v>3212000</v>
      </c>
      <c r="Y496" s="67">
        <f>ROUNDDOWN(W496*X496,-3)</f>
        <v>32120000</v>
      </c>
      <c r="Z496" s="247"/>
      <c r="AA496" s="244"/>
    </row>
    <row r="497" spans="1:29" ht="13.2" x14ac:dyDescent="0.25">
      <c r="A497" s="1" t="s">
        <v>878</v>
      </c>
      <c r="B497" s="74" t="s">
        <v>583</v>
      </c>
      <c r="C497" s="75" t="s">
        <v>80</v>
      </c>
      <c r="D497" s="74"/>
      <c r="E497" s="74"/>
      <c r="F497" s="76"/>
      <c r="G497" s="157">
        <f>G498</f>
        <v>1200000</v>
      </c>
      <c r="H497" s="191" t="s">
        <v>583</v>
      </c>
      <c r="I497" s="75" t="s">
        <v>80</v>
      </c>
      <c r="J497" s="74"/>
      <c r="K497" s="74"/>
      <c r="L497" s="76"/>
      <c r="M497" s="76">
        <f ca="1">M498</f>
        <v>1200000</v>
      </c>
      <c r="N497" s="420">
        <f ca="1">N498</f>
        <v>0</v>
      </c>
      <c r="O497" s="157">
        <f ca="1">O498</f>
        <v>0</v>
      </c>
      <c r="P497" s="157">
        <f ca="1">P498</f>
        <v>0</v>
      </c>
      <c r="Q497" s="279" t="s">
        <v>1007</v>
      </c>
      <c r="R497" s="244"/>
      <c r="S497" s="244"/>
      <c r="T497" s="74"/>
      <c r="U497" s="76"/>
      <c r="V497" s="76"/>
      <c r="W497" s="247"/>
      <c r="X497" s="244"/>
      <c r="Y497" s="244"/>
      <c r="Z497" s="247"/>
      <c r="AA497" s="244"/>
      <c r="AB497" s="345" t="s">
        <v>393</v>
      </c>
      <c r="AC497" s="311" t="s">
        <v>510</v>
      </c>
    </row>
    <row r="498" spans="1:29" ht="13.2" hidden="1" x14ac:dyDescent="0.25">
      <c r="A498" s="1" t="s">
        <v>879</v>
      </c>
      <c r="B498" s="65"/>
      <c r="C498" s="66" t="s">
        <v>873</v>
      </c>
      <c r="D498" s="65">
        <v>8</v>
      </c>
      <c r="E498" s="65" t="s">
        <v>26</v>
      </c>
      <c r="F498" s="67">
        <v>150000</v>
      </c>
      <c r="G498" s="154">
        <f>ROUNDDOWN(D498*F498,-3)</f>
        <v>1200000</v>
      </c>
      <c r="H498" s="188"/>
      <c r="I498" s="66" t="s">
        <v>873</v>
      </c>
      <c r="J498" s="65" cm="1">
        <f t="array" aca="1" ref="J498" ca="1">INDIRECT($J$5&amp;ROW())</f>
        <v>8</v>
      </c>
      <c r="K498" s="65" t="s">
        <v>26</v>
      </c>
      <c r="L498" s="67" cm="1">
        <f t="array" aca="1" ref="L498" ca="1">INDIRECT($L$5&amp;ROW())</f>
        <v>150000</v>
      </c>
      <c r="M498" s="67">
        <f ca="1">ROUNDDOWN(J498*L498,-3)</f>
        <v>1200000</v>
      </c>
      <c r="N498" s="340">
        <f ca="1">G498-M498</f>
        <v>0</v>
      </c>
      <c r="O498" s="154">
        <f ca="1">M498-Y498</f>
        <v>0</v>
      </c>
      <c r="P498" s="154">
        <f ca="1">IF(N498=0,O498-N498,IF(N498&lt;0,N498+O498,IF(N498&gt;0,N498-O498)))</f>
        <v>0</v>
      </c>
      <c r="Q498" s="240" t="str">
        <f ca="1">IF(AND(ISBLANK(H498),N498&lt;&gt;0),"Rev","")</f>
        <v/>
      </c>
      <c r="R498" s="244"/>
      <c r="S498" s="244"/>
      <c r="T498" s="65">
        <v>8</v>
      </c>
      <c r="U498" s="67">
        <v>150000</v>
      </c>
      <c r="V498" s="67">
        <f>ROUNDDOWN(T498*U498,-3)</f>
        <v>1200000</v>
      </c>
      <c r="W498" s="247">
        <v>8</v>
      </c>
      <c r="X498" s="247">
        <v>150000</v>
      </c>
      <c r="Y498" s="67">
        <f>ROUNDDOWN(W498*X498,-3)</f>
        <v>1200000</v>
      </c>
      <c r="Z498" s="247"/>
      <c r="AA498" s="244"/>
    </row>
    <row r="499" spans="1:29" ht="13.2" x14ac:dyDescent="0.25">
      <c r="A499" s="1" t="s">
        <v>410</v>
      </c>
      <c r="B499" s="80" t="s">
        <v>91</v>
      </c>
      <c r="C499" s="81" t="s">
        <v>426</v>
      </c>
      <c r="D499" s="80"/>
      <c r="E499" s="80"/>
      <c r="F499" s="82"/>
      <c r="G499" s="159">
        <f>SUM(G500,G506,G508)</f>
        <v>70870000</v>
      </c>
      <c r="H499" s="193" t="s">
        <v>91</v>
      </c>
      <c r="I499" s="81" t="s">
        <v>426</v>
      </c>
      <c r="J499" s="80"/>
      <c r="K499" s="80"/>
      <c r="L499" s="82"/>
      <c r="M499" s="82">
        <f ca="1">SUM(M500,M506,M508)</f>
        <v>70883000</v>
      </c>
      <c r="N499" s="450">
        <f ca="1">SUM(N500,N506,N508)</f>
        <v>-13000</v>
      </c>
      <c r="O499" s="159">
        <f ca="1">SUM(O500,O506,O508)</f>
        <v>13000</v>
      </c>
      <c r="P499" s="159">
        <f ca="1">SUM(P500,P506,P508)</f>
        <v>0</v>
      </c>
      <c r="Q499" s="279" t="s">
        <v>1007</v>
      </c>
      <c r="R499" s="244" t="s">
        <v>505</v>
      </c>
      <c r="S499" s="244" t="s">
        <v>510</v>
      </c>
      <c r="T499" s="80"/>
      <c r="U499" s="82"/>
      <c r="V499" s="82"/>
      <c r="W499" s="247"/>
      <c r="X499" s="244"/>
      <c r="Y499" s="244"/>
      <c r="Z499" s="247"/>
      <c r="AA499" s="244"/>
      <c r="AC499" s="311"/>
    </row>
    <row r="500" spans="1:29" ht="13.2" x14ac:dyDescent="0.25">
      <c r="A500" s="1" t="s">
        <v>411</v>
      </c>
      <c r="B500" s="68" t="s">
        <v>523</v>
      </c>
      <c r="C500" s="69" t="s">
        <v>24</v>
      </c>
      <c r="D500" s="68"/>
      <c r="E500" s="68"/>
      <c r="F500" s="70"/>
      <c r="G500" s="155">
        <f>SUM(G501:G505)</f>
        <v>28750000</v>
      </c>
      <c r="H500" s="189" t="s">
        <v>523</v>
      </c>
      <c r="I500" s="69" t="s">
        <v>24</v>
      </c>
      <c r="J500" s="68"/>
      <c r="K500" s="68"/>
      <c r="L500" s="70"/>
      <c r="M500" s="70">
        <f ca="1">SUM(M501:M505)</f>
        <v>28750000</v>
      </c>
      <c r="N500" s="419">
        <f ca="1">SUM(N501:N505)</f>
        <v>0</v>
      </c>
      <c r="O500" s="155">
        <f ca="1">SUM(O501:O505)</f>
        <v>0</v>
      </c>
      <c r="P500" s="155">
        <f ca="1">SUM(P501:P505)</f>
        <v>0</v>
      </c>
      <c r="Q500" s="279" t="s">
        <v>1007</v>
      </c>
      <c r="R500" s="244"/>
      <c r="S500" s="244"/>
      <c r="T500" s="68"/>
      <c r="U500" s="70"/>
      <c r="V500" s="70"/>
      <c r="W500" s="247"/>
      <c r="X500" s="244"/>
      <c r="Y500" s="244"/>
      <c r="Z500" s="247"/>
      <c r="AA500" s="244"/>
      <c r="AB500" s="345" t="s">
        <v>393</v>
      </c>
      <c r="AC500" s="311" t="s">
        <v>510</v>
      </c>
    </row>
    <row r="501" spans="1:29" ht="13.2" hidden="1" x14ac:dyDescent="0.25">
      <c r="A501" s="1" t="s">
        <v>412</v>
      </c>
      <c r="B501" s="65"/>
      <c r="C501" s="66" t="s">
        <v>555</v>
      </c>
      <c r="D501" s="65">
        <v>50</v>
      </c>
      <c r="E501" s="65" t="s">
        <v>26</v>
      </c>
      <c r="F501" s="67">
        <v>75000</v>
      </c>
      <c r="G501" s="154">
        <f>ROUNDDOWN(D501*F501,-3)</f>
        <v>3750000</v>
      </c>
      <c r="H501" s="188"/>
      <c r="I501" s="66" t="s">
        <v>555</v>
      </c>
      <c r="J501" s="65" cm="1">
        <f t="array" aca="1" ref="J501" ca="1">INDIRECT($J$5&amp;ROW())</f>
        <v>50</v>
      </c>
      <c r="K501" s="65" t="s">
        <v>26</v>
      </c>
      <c r="L501" s="67" cm="1">
        <f t="array" aca="1" ref="L501" ca="1">INDIRECT($L$5&amp;ROW())</f>
        <v>75000</v>
      </c>
      <c r="M501" s="67">
        <f ca="1">ROUNDDOWN(J501*L501,-3)</f>
        <v>3750000</v>
      </c>
      <c r="N501" s="340">
        <f t="shared" ref="N501:N505" ca="1" si="155">G501-M501</f>
        <v>0</v>
      </c>
      <c r="O501" s="154">
        <f ca="1">M501-Y501</f>
        <v>0</v>
      </c>
      <c r="P501" s="154">
        <f t="shared" ref="P501:P505" ca="1" si="156">IF(N501=0,O501-N501,IF(N501&lt;0,N501+O501,IF(N501&gt;0,N501-O501)))</f>
        <v>0</v>
      </c>
      <c r="Q501" s="240" t="str">
        <f ca="1">IF(AND(ISBLANK(H501),N501&lt;&gt;0),"Rev","")</f>
        <v/>
      </c>
      <c r="R501" s="244"/>
      <c r="S501" s="244"/>
      <c r="T501" s="65">
        <v>50</v>
      </c>
      <c r="U501" s="67">
        <v>75000</v>
      </c>
      <c r="V501" s="67">
        <f>ROUNDDOWN(T501*U501,-3)</f>
        <v>3750000</v>
      </c>
      <c r="W501" s="247">
        <v>50</v>
      </c>
      <c r="X501" s="247">
        <v>75000</v>
      </c>
      <c r="Y501" s="67">
        <f>ROUNDDOWN(W501*X501,-3)</f>
        <v>3750000</v>
      </c>
      <c r="Z501" s="247"/>
      <c r="AA501" s="244"/>
    </row>
    <row r="502" spans="1:29" ht="13.2" hidden="1" x14ac:dyDescent="0.25">
      <c r="A502" s="1" t="s">
        <v>413</v>
      </c>
      <c r="B502" s="65"/>
      <c r="C502" s="66" t="s">
        <v>880</v>
      </c>
      <c r="D502" s="65">
        <v>6</v>
      </c>
      <c r="E502" s="65" t="s">
        <v>59</v>
      </c>
      <c r="F502" s="67">
        <v>1500000</v>
      </c>
      <c r="G502" s="154">
        <f>ROUNDDOWN(D502*F502,-3)</f>
        <v>9000000</v>
      </c>
      <c r="H502" s="188"/>
      <c r="I502" s="66" t="s">
        <v>880</v>
      </c>
      <c r="J502" s="65" cm="1">
        <f t="array" aca="1" ref="J502" ca="1">INDIRECT($J$5&amp;ROW())</f>
        <v>6</v>
      </c>
      <c r="K502" s="65" t="s">
        <v>120</v>
      </c>
      <c r="L502" s="67" cm="1">
        <f t="array" aca="1" ref="L502" ca="1">INDIRECT($L$5&amp;ROW())</f>
        <v>1500000</v>
      </c>
      <c r="M502" s="67">
        <f ca="1">ROUNDDOWN(J502*L502,-3)</f>
        <v>9000000</v>
      </c>
      <c r="N502" s="340">
        <f t="shared" ca="1" si="155"/>
        <v>0</v>
      </c>
      <c r="O502" s="154">
        <f ca="1">M502-Y502</f>
        <v>0</v>
      </c>
      <c r="P502" s="154">
        <f t="shared" ca="1" si="156"/>
        <v>0</v>
      </c>
      <c r="Q502" s="240" t="str">
        <f ca="1">IF(AND(ISBLANK(H502),N502&lt;&gt;0),"Rev","")</f>
        <v/>
      </c>
      <c r="R502" s="244"/>
      <c r="S502" s="244"/>
      <c r="T502" s="65">
        <v>6</v>
      </c>
      <c r="U502" s="67">
        <v>1500000</v>
      </c>
      <c r="V502" s="67">
        <f>ROUNDDOWN(T502*U502,-3)</f>
        <v>9000000</v>
      </c>
      <c r="W502" s="247">
        <v>6</v>
      </c>
      <c r="X502" s="247">
        <v>1500000</v>
      </c>
      <c r="Y502" s="67">
        <f>ROUNDDOWN(W502*X502,-3)</f>
        <v>9000000</v>
      </c>
      <c r="Z502" s="247"/>
      <c r="AA502" s="244"/>
    </row>
    <row r="503" spans="1:29" ht="13.2" hidden="1" x14ac:dyDescent="0.25">
      <c r="A503" s="1" t="s">
        <v>881</v>
      </c>
      <c r="B503" s="65"/>
      <c r="C503" s="66" t="s">
        <v>882</v>
      </c>
      <c r="D503" s="65">
        <v>4</v>
      </c>
      <c r="E503" s="65" t="s">
        <v>120</v>
      </c>
      <c r="F503" s="67">
        <v>1500000</v>
      </c>
      <c r="G503" s="154">
        <f>ROUNDDOWN(D503*F503,-3)</f>
        <v>6000000</v>
      </c>
      <c r="H503" s="188"/>
      <c r="I503" s="66" t="s">
        <v>882</v>
      </c>
      <c r="J503" s="65" cm="1">
        <f t="array" aca="1" ref="J503" ca="1">INDIRECT($J$5&amp;ROW())</f>
        <v>4</v>
      </c>
      <c r="K503" s="65" t="s">
        <v>120</v>
      </c>
      <c r="L503" s="67" cm="1">
        <f t="array" aca="1" ref="L503" ca="1">INDIRECT($L$5&amp;ROW())</f>
        <v>1500000</v>
      </c>
      <c r="M503" s="67">
        <f ca="1">ROUNDDOWN(J503*L503,-3)</f>
        <v>6000000</v>
      </c>
      <c r="N503" s="340">
        <f t="shared" ca="1" si="155"/>
        <v>0</v>
      </c>
      <c r="O503" s="154">
        <f ca="1">M503-Y503</f>
        <v>0</v>
      </c>
      <c r="P503" s="154">
        <f t="shared" ca="1" si="156"/>
        <v>0</v>
      </c>
      <c r="Q503" s="240" t="str">
        <f ca="1">IF(AND(ISBLANK(H503),N503&lt;&gt;0),"Rev","")</f>
        <v/>
      </c>
      <c r="R503" s="244"/>
      <c r="S503" s="244"/>
      <c r="T503" s="65">
        <v>4</v>
      </c>
      <c r="U503" s="67">
        <v>1500000</v>
      </c>
      <c r="V503" s="67">
        <f>ROUNDDOWN(T503*U503,-3)</f>
        <v>6000000</v>
      </c>
      <c r="W503" s="247">
        <v>4</v>
      </c>
      <c r="X503" s="247">
        <v>1500000</v>
      </c>
      <c r="Y503" s="67">
        <f>ROUNDDOWN(W503*X503,-3)</f>
        <v>6000000</v>
      </c>
      <c r="Z503" s="247"/>
      <c r="AA503" s="244"/>
    </row>
    <row r="504" spans="1:29" ht="13.2" hidden="1" x14ac:dyDescent="0.25">
      <c r="A504" s="1" t="s">
        <v>883</v>
      </c>
      <c r="B504" s="65"/>
      <c r="C504" s="66" t="s">
        <v>884</v>
      </c>
      <c r="D504" s="65">
        <v>4</v>
      </c>
      <c r="E504" s="65" t="s">
        <v>120</v>
      </c>
      <c r="F504" s="67">
        <v>1500000</v>
      </c>
      <c r="G504" s="154">
        <f>ROUNDDOWN(D504*F504,-3)</f>
        <v>6000000</v>
      </c>
      <c r="H504" s="188"/>
      <c r="I504" s="66" t="s">
        <v>884</v>
      </c>
      <c r="J504" s="65" cm="1">
        <f t="array" aca="1" ref="J504" ca="1">INDIRECT($J$5&amp;ROW())</f>
        <v>4</v>
      </c>
      <c r="K504" s="65" t="s">
        <v>120</v>
      </c>
      <c r="L504" s="67" cm="1">
        <f t="array" aca="1" ref="L504" ca="1">INDIRECT($L$5&amp;ROW())</f>
        <v>1500000</v>
      </c>
      <c r="M504" s="67">
        <f ca="1">ROUNDDOWN(J504*L504,-3)</f>
        <v>6000000</v>
      </c>
      <c r="N504" s="340">
        <f t="shared" ca="1" si="155"/>
        <v>0</v>
      </c>
      <c r="O504" s="154">
        <f ca="1">M504-Y504</f>
        <v>0</v>
      </c>
      <c r="P504" s="154">
        <f t="shared" ca="1" si="156"/>
        <v>0</v>
      </c>
      <c r="Q504" s="240" t="str">
        <f ca="1">IF(AND(ISBLANK(H504),N504&lt;&gt;0),"Rev","")</f>
        <v/>
      </c>
      <c r="R504" s="244"/>
      <c r="S504" s="244"/>
      <c r="T504" s="65">
        <v>4</v>
      </c>
      <c r="U504" s="67">
        <v>1500000</v>
      </c>
      <c r="V504" s="67">
        <f>ROUNDDOWN(T504*U504,-3)</f>
        <v>6000000</v>
      </c>
      <c r="W504" s="247">
        <v>4</v>
      </c>
      <c r="X504" s="247">
        <v>1500000</v>
      </c>
      <c r="Y504" s="67">
        <f>ROUNDDOWN(W504*X504,-3)</f>
        <v>6000000</v>
      </c>
      <c r="Z504" s="247"/>
      <c r="AA504" s="244"/>
    </row>
    <row r="505" spans="1:29" ht="13.2" hidden="1" x14ac:dyDescent="0.25">
      <c r="A505" s="1" t="s">
        <v>885</v>
      </c>
      <c r="B505" s="65"/>
      <c r="C505" s="66" t="s">
        <v>886</v>
      </c>
      <c r="D505" s="65">
        <v>4</v>
      </c>
      <c r="E505" s="65" t="s">
        <v>120</v>
      </c>
      <c r="F505" s="67">
        <v>1000000</v>
      </c>
      <c r="G505" s="154">
        <f>ROUNDDOWN(D505*F505,-3)</f>
        <v>4000000</v>
      </c>
      <c r="H505" s="188"/>
      <c r="I505" s="66" t="s">
        <v>886</v>
      </c>
      <c r="J505" s="65" cm="1">
        <f t="array" aca="1" ref="J505" ca="1">INDIRECT($J$5&amp;ROW())</f>
        <v>4</v>
      </c>
      <c r="K505" s="65" t="s">
        <v>120</v>
      </c>
      <c r="L505" s="67" cm="1">
        <f t="array" aca="1" ref="L505" ca="1">INDIRECT($L$5&amp;ROW())</f>
        <v>1000000</v>
      </c>
      <c r="M505" s="67">
        <f ca="1">ROUNDDOWN(J505*L505,-3)</f>
        <v>4000000</v>
      </c>
      <c r="N505" s="340">
        <f t="shared" ca="1" si="155"/>
        <v>0</v>
      </c>
      <c r="O505" s="154">
        <f ca="1">M505-Y505</f>
        <v>0</v>
      </c>
      <c r="P505" s="154">
        <f t="shared" ca="1" si="156"/>
        <v>0</v>
      </c>
      <c r="Q505" s="240" t="str">
        <f ca="1">IF(AND(ISBLANK(H505),N505&lt;&gt;0),"Rev","")</f>
        <v/>
      </c>
      <c r="R505" s="244"/>
      <c r="S505" s="244"/>
      <c r="T505" s="65">
        <v>4</v>
      </c>
      <c r="U505" s="67">
        <v>1000000</v>
      </c>
      <c r="V505" s="67">
        <f>ROUNDDOWN(T505*U505,-3)</f>
        <v>4000000</v>
      </c>
      <c r="W505" s="247">
        <v>4</v>
      </c>
      <c r="X505" s="247">
        <v>1000000</v>
      </c>
      <c r="Y505" s="67">
        <f>ROUNDDOWN(W505*X505,-3)</f>
        <v>4000000</v>
      </c>
      <c r="Z505" s="247"/>
      <c r="AA505" s="244"/>
    </row>
    <row r="506" spans="1:29" ht="13.2" x14ac:dyDescent="0.25">
      <c r="A506" s="1" t="s">
        <v>887</v>
      </c>
      <c r="B506" s="68" t="s">
        <v>525</v>
      </c>
      <c r="C506" s="69" t="s">
        <v>35</v>
      </c>
      <c r="D506" s="68"/>
      <c r="E506" s="68"/>
      <c r="F506" s="70"/>
      <c r="G506" s="155">
        <f>G507</f>
        <v>40320000</v>
      </c>
      <c r="H506" s="189" t="s">
        <v>525</v>
      </c>
      <c r="I506" s="69" t="s">
        <v>35</v>
      </c>
      <c r="J506" s="68"/>
      <c r="K506" s="68"/>
      <c r="L506" s="70"/>
      <c r="M506" s="70">
        <f ca="1">M507</f>
        <v>40333000</v>
      </c>
      <c r="N506" s="447">
        <f ca="1">N507</f>
        <v>-13000</v>
      </c>
      <c r="O506" s="155">
        <f ca="1">O507</f>
        <v>13000</v>
      </c>
      <c r="P506" s="155">
        <f ca="1">P507</f>
        <v>0</v>
      </c>
      <c r="Q506" s="279" t="s">
        <v>1007</v>
      </c>
      <c r="R506" s="244"/>
      <c r="S506" s="244"/>
      <c r="T506" s="68"/>
      <c r="U506" s="70"/>
      <c r="V506" s="70"/>
      <c r="W506" s="247"/>
      <c r="X506" s="244"/>
      <c r="Y506" s="244"/>
      <c r="Z506" s="247"/>
      <c r="AA506" s="244"/>
      <c r="AB506" s="345" t="s">
        <v>393</v>
      </c>
      <c r="AC506" s="311" t="s">
        <v>510</v>
      </c>
    </row>
    <row r="507" spans="1:29" ht="26.4" x14ac:dyDescent="0.25">
      <c r="A507" s="1" t="s">
        <v>888</v>
      </c>
      <c r="B507" s="65"/>
      <c r="C507" s="66" t="s">
        <v>889</v>
      </c>
      <c r="D507" s="65">
        <v>10</v>
      </c>
      <c r="E507" s="65" t="s">
        <v>26</v>
      </c>
      <c r="F507" s="67">
        <v>4032000</v>
      </c>
      <c r="G507" s="154">
        <f>ROUNDDOWN(D507*F507,-3)</f>
        <v>40320000</v>
      </c>
      <c r="H507" s="188"/>
      <c r="I507" s="497" t="s">
        <v>889</v>
      </c>
      <c r="J507" s="498" cm="1">
        <f t="array" aca="1" ref="J507" ca="1">INDIRECT($J$5&amp;ROW())</f>
        <v>10</v>
      </c>
      <c r="K507" s="498" t="s">
        <v>26</v>
      </c>
      <c r="L507" s="500">
        <v>4033300</v>
      </c>
      <c r="M507" s="500">
        <f ca="1">ROUNDDOWN(J507*L507,-3)</f>
        <v>40333000</v>
      </c>
      <c r="N507" s="501">
        <f ca="1">G507-M507</f>
        <v>-13000</v>
      </c>
      <c r="O507" s="154">
        <f ca="1">M507-Y507</f>
        <v>13000</v>
      </c>
      <c r="P507" s="154">
        <f ca="1">IF(N507=0,O507-N507,IF(N507&lt;0,N507+O507,IF(N507&gt;0,N507-O507)))</f>
        <v>0</v>
      </c>
      <c r="Q507" s="253" t="str">
        <f ca="1">IF(AND(ISBLANK(H507),N507&lt;&gt;0),"Rev detil","")</f>
        <v>Rev detil</v>
      </c>
      <c r="R507" s="244"/>
      <c r="S507" s="244"/>
      <c r="T507" s="65">
        <v>10</v>
      </c>
      <c r="U507" s="67">
        <v>4032000</v>
      </c>
      <c r="V507" s="67">
        <f>ROUNDDOWN(T507*U507,-3)</f>
        <v>40320000</v>
      </c>
      <c r="W507" s="247">
        <v>10</v>
      </c>
      <c r="X507" s="247">
        <v>4032000</v>
      </c>
      <c r="Y507" s="67">
        <f>ROUNDDOWN(W507*X507,-3)</f>
        <v>40320000</v>
      </c>
      <c r="Z507" s="247"/>
      <c r="AA507" s="244"/>
    </row>
    <row r="508" spans="1:29" ht="13.2" x14ac:dyDescent="0.25">
      <c r="A508" s="1" t="s">
        <v>890</v>
      </c>
      <c r="B508" s="68" t="s">
        <v>583</v>
      </c>
      <c r="C508" s="69" t="s">
        <v>80</v>
      </c>
      <c r="D508" s="68"/>
      <c r="E508" s="68"/>
      <c r="F508" s="70"/>
      <c r="G508" s="155">
        <f>G509</f>
        <v>1800000</v>
      </c>
      <c r="H508" s="189" t="s">
        <v>583</v>
      </c>
      <c r="I508" s="69" t="s">
        <v>80</v>
      </c>
      <c r="J508" s="68"/>
      <c r="K508" s="68"/>
      <c r="L508" s="70"/>
      <c r="M508" s="70">
        <f ca="1">M509</f>
        <v>1800000</v>
      </c>
      <c r="N508" s="419">
        <f ca="1">N509</f>
        <v>0</v>
      </c>
      <c r="O508" s="155">
        <f ca="1">O509</f>
        <v>0</v>
      </c>
      <c r="P508" s="155">
        <f ca="1">P509</f>
        <v>0</v>
      </c>
      <c r="Q508" s="279" t="s">
        <v>1007</v>
      </c>
      <c r="R508" s="244"/>
      <c r="S508" s="244"/>
      <c r="T508" s="68"/>
      <c r="U508" s="70"/>
      <c r="V508" s="70"/>
      <c r="W508" s="247"/>
      <c r="X508" s="244"/>
      <c r="Y508" s="244"/>
      <c r="Z508" s="247"/>
      <c r="AA508" s="244"/>
      <c r="AB508" s="345" t="s">
        <v>393</v>
      </c>
      <c r="AC508" s="311" t="s">
        <v>510</v>
      </c>
    </row>
    <row r="509" spans="1:29" ht="13.2" hidden="1" x14ac:dyDescent="0.25">
      <c r="A509" s="1" t="s">
        <v>891</v>
      </c>
      <c r="B509" s="65"/>
      <c r="C509" s="66" t="s">
        <v>873</v>
      </c>
      <c r="D509" s="65">
        <v>12</v>
      </c>
      <c r="E509" s="65" t="s">
        <v>26</v>
      </c>
      <c r="F509" s="67">
        <v>150000</v>
      </c>
      <c r="G509" s="154">
        <f>ROUNDDOWN(D509*F509,-3)</f>
        <v>1800000</v>
      </c>
      <c r="H509" s="188"/>
      <c r="I509" s="66" t="s">
        <v>873</v>
      </c>
      <c r="J509" s="65" cm="1">
        <f t="array" aca="1" ref="J509" ca="1">INDIRECT($J$5&amp;ROW())</f>
        <v>12</v>
      </c>
      <c r="K509" s="65" t="s">
        <v>26</v>
      </c>
      <c r="L509" s="67" cm="1">
        <f t="array" aca="1" ref="L509" ca="1">INDIRECT($L$5&amp;ROW())</f>
        <v>150000</v>
      </c>
      <c r="M509" s="67">
        <f ca="1">ROUNDDOWN(J509*L509,-3)</f>
        <v>1800000</v>
      </c>
      <c r="N509" s="340">
        <f ca="1">G509-M509</f>
        <v>0</v>
      </c>
      <c r="O509" s="154">
        <f ca="1">M509-Y509</f>
        <v>0</v>
      </c>
      <c r="P509" s="154">
        <f ca="1">IF(N509=0,O509-N509,IF(N509&lt;0,N509+O509,IF(N509&gt;0,N509-O509)))</f>
        <v>0</v>
      </c>
      <c r="Q509" s="240" t="str">
        <f ca="1">IF(AND(ISBLANK(H509),N509&lt;&gt;0),"Rev","")</f>
        <v/>
      </c>
      <c r="R509" s="244"/>
      <c r="S509" s="244"/>
      <c r="T509" s="65">
        <v>12</v>
      </c>
      <c r="U509" s="67">
        <v>150000</v>
      </c>
      <c r="V509" s="67">
        <f>ROUNDDOWN(T509*U509,-3)</f>
        <v>1800000</v>
      </c>
      <c r="W509" s="247">
        <v>12</v>
      </c>
      <c r="X509" s="247">
        <v>150000</v>
      </c>
      <c r="Y509" s="67">
        <f>ROUNDDOWN(W509*X509,-3)</f>
        <v>1800000</v>
      </c>
      <c r="Z509" s="247"/>
      <c r="AA509" s="244"/>
    </row>
    <row r="510" spans="1:29" ht="13.2" x14ac:dyDescent="0.25">
      <c r="A510" s="1" t="s">
        <v>414</v>
      </c>
      <c r="B510" s="71" t="s">
        <v>167</v>
      </c>
      <c r="C510" s="72" t="s">
        <v>892</v>
      </c>
      <c r="D510" s="71"/>
      <c r="E510" s="71"/>
      <c r="F510" s="73"/>
      <c r="G510" s="156">
        <f>SUM(G511,G516,G518)</f>
        <v>51379000</v>
      </c>
      <c r="H510" s="190" t="s">
        <v>167</v>
      </c>
      <c r="I510" s="72" t="s">
        <v>892</v>
      </c>
      <c r="J510" s="71"/>
      <c r="K510" s="71"/>
      <c r="L510" s="73"/>
      <c r="M510" s="73">
        <f ca="1">SUM(M511,M516,M518)</f>
        <v>63258000</v>
      </c>
      <c r="N510" s="446">
        <f ca="1">SUM(N511,N516,N518)</f>
        <v>-11879000</v>
      </c>
      <c r="O510" s="156">
        <f ca="1">SUM(O511,O516,O518)</f>
        <v>-91742000</v>
      </c>
      <c r="P510" s="156">
        <f ca="1">SUM(P511,P516,P518)</f>
        <v>-84621000</v>
      </c>
      <c r="Q510" s="279" t="s">
        <v>1007</v>
      </c>
      <c r="R510" s="244" t="s">
        <v>505</v>
      </c>
      <c r="S510" s="244" t="s">
        <v>510</v>
      </c>
      <c r="T510" s="71"/>
      <c r="U510" s="73"/>
      <c r="V510" s="73"/>
      <c r="W510" s="247"/>
      <c r="X510" s="244"/>
      <c r="Y510" s="244"/>
      <c r="Z510" s="247"/>
      <c r="AA510" s="244"/>
      <c r="AC510" s="311"/>
    </row>
    <row r="511" spans="1:29" ht="13.2" x14ac:dyDescent="0.25">
      <c r="A511" s="1" t="s">
        <v>415</v>
      </c>
      <c r="B511" s="68" t="s">
        <v>523</v>
      </c>
      <c r="C511" s="69" t="s">
        <v>24</v>
      </c>
      <c r="D511" s="68"/>
      <c r="E511" s="68"/>
      <c r="F511" s="70"/>
      <c r="G511" s="155">
        <f>SUM(G512:G515)</f>
        <v>28500000</v>
      </c>
      <c r="H511" s="189" t="s">
        <v>523</v>
      </c>
      <c r="I511" s="69" t="s">
        <v>24</v>
      </c>
      <c r="J511" s="68"/>
      <c r="K511" s="68"/>
      <c r="L511" s="70"/>
      <c r="M511" s="70">
        <f ca="1">SUM(M512:M515)</f>
        <v>19000000</v>
      </c>
      <c r="N511" s="419">
        <f ca="1">SUM(N512:N515)</f>
        <v>9500000</v>
      </c>
      <c r="O511" s="155">
        <f ca="1">SUM(O512:O515)</f>
        <v>-9500000</v>
      </c>
      <c r="P511" s="155">
        <f ca="1">SUM(P512:P515)</f>
        <v>19000000</v>
      </c>
      <c r="Q511" s="279" t="s">
        <v>1007</v>
      </c>
      <c r="R511" s="244"/>
      <c r="S511" s="244"/>
      <c r="T511" s="68"/>
      <c r="U511" s="70"/>
      <c r="V511" s="70"/>
      <c r="W511" s="247"/>
      <c r="X511" s="244"/>
      <c r="Y511" s="244"/>
      <c r="Z511" s="247"/>
      <c r="AA511" s="244"/>
      <c r="AB511" s="345" t="s">
        <v>393</v>
      </c>
      <c r="AC511" s="311" t="s">
        <v>510</v>
      </c>
    </row>
    <row r="512" spans="1:29" ht="13.2" x14ac:dyDescent="0.25">
      <c r="A512" s="25" t="s">
        <v>416</v>
      </c>
      <c r="B512" s="65"/>
      <c r="C512" s="66" t="s">
        <v>555</v>
      </c>
      <c r="D512" s="65">
        <v>60</v>
      </c>
      <c r="E512" s="65" t="s">
        <v>26</v>
      </c>
      <c r="F512" s="67">
        <v>75000</v>
      </c>
      <c r="G512" s="154">
        <f>ROUNDDOWN(D512*F512,-3)</f>
        <v>4500000</v>
      </c>
      <c r="H512" s="188"/>
      <c r="I512" s="497" t="s">
        <v>555</v>
      </c>
      <c r="J512" s="498">
        <v>40</v>
      </c>
      <c r="K512" s="498" t="s">
        <v>26</v>
      </c>
      <c r="L512" s="500" cm="1">
        <f t="array" aca="1" ref="L512" ca="1">INDIRECT($L$5&amp;ROW())</f>
        <v>75000</v>
      </c>
      <c r="M512" s="500">
        <f ca="1">ROUNDDOWN(J512*L512,-3)</f>
        <v>3000000</v>
      </c>
      <c r="N512" s="502">
        <f t="shared" ref="N512:N515" ca="1" si="157">G512-M512</f>
        <v>1500000</v>
      </c>
      <c r="O512" s="154">
        <f ca="1">M512-Y512</f>
        <v>-1500000</v>
      </c>
      <c r="P512" s="154">
        <f t="shared" ref="P512:P515" ca="1" si="158">IF(N512=0,O512-N512,IF(N512&lt;0,N512+O512,IF(N512&gt;0,N512-O512)))</f>
        <v>3000000</v>
      </c>
      <c r="Q512" s="253" t="str">
        <f t="shared" ref="Q512:Q515" ca="1" si="159">IF(AND(ISBLANK(H512),N512&lt;&gt;0),"Rev detil","")</f>
        <v>Rev detil</v>
      </c>
      <c r="R512" s="244"/>
      <c r="S512" s="244"/>
      <c r="T512" s="65">
        <v>60</v>
      </c>
      <c r="U512" s="67">
        <v>75000</v>
      </c>
      <c r="V512" s="67">
        <f>ROUNDDOWN(T512*U512,-3)</f>
        <v>4500000</v>
      </c>
      <c r="W512" s="247">
        <v>60</v>
      </c>
      <c r="X512" s="247">
        <v>75000</v>
      </c>
      <c r="Y512" s="67">
        <f>ROUNDDOWN(W512*X512,-3)</f>
        <v>4500000</v>
      </c>
      <c r="Z512" s="247"/>
      <c r="AA512" s="244"/>
    </row>
    <row r="513" spans="1:29" ht="13.2" x14ac:dyDescent="0.25">
      <c r="A513" s="25" t="s">
        <v>417</v>
      </c>
      <c r="B513" s="65"/>
      <c r="C513" s="66" t="s">
        <v>893</v>
      </c>
      <c r="D513" s="65">
        <v>6</v>
      </c>
      <c r="E513" s="65" t="s">
        <v>120</v>
      </c>
      <c r="F513" s="67">
        <v>1500000</v>
      </c>
      <c r="G513" s="154">
        <f>ROUNDDOWN(D513*F513,-3)</f>
        <v>9000000</v>
      </c>
      <c r="H513" s="188"/>
      <c r="I513" s="497" t="s">
        <v>893</v>
      </c>
      <c r="J513" s="498">
        <v>4</v>
      </c>
      <c r="K513" s="498" t="s">
        <v>120</v>
      </c>
      <c r="L513" s="500" cm="1">
        <f t="array" aca="1" ref="L513" ca="1">INDIRECT($L$5&amp;ROW())</f>
        <v>1500000</v>
      </c>
      <c r="M513" s="500">
        <f ca="1">ROUNDDOWN(J513*L513,-3)</f>
        <v>6000000</v>
      </c>
      <c r="N513" s="502">
        <f t="shared" ca="1" si="157"/>
        <v>3000000</v>
      </c>
      <c r="O513" s="154">
        <f ca="1">M513-Y513</f>
        <v>-3000000</v>
      </c>
      <c r="P513" s="154">
        <f t="shared" ca="1" si="158"/>
        <v>6000000</v>
      </c>
      <c r="Q513" s="253" t="str">
        <f t="shared" ca="1" si="159"/>
        <v>Rev detil</v>
      </c>
      <c r="R513" s="244"/>
      <c r="S513" s="244"/>
      <c r="T513" s="65">
        <v>6</v>
      </c>
      <c r="U513" s="67">
        <v>1500000</v>
      </c>
      <c r="V513" s="67">
        <f>ROUNDDOWN(T513*U513,-3)</f>
        <v>9000000</v>
      </c>
      <c r="W513" s="247">
        <v>6</v>
      </c>
      <c r="X513" s="247">
        <v>1500000</v>
      </c>
      <c r="Y513" s="67">
        <f>ROUNDDOWN(W513*X513,-3)</f>
        <v>9000000</v>
      </c>
      <c r="Z513" s="247"/>
      <c r="AA513" s="244"/>
    </row>
    <row r="514" spans="1:29" ht="13.2" x14ac:dyDescent="0.25">
      <c r="A514" s="25" t="s">
        <v>418</v>
      </c>
      <c r="B514" s="65"/>
      <c r="C514" s="66" t="s">
        <v>557</v>
      </c>
      <c r="D514" s="65">
        <v>6</v>
      </c>
      <c r="E514" s="65" t="s">
        <v>120</v>
      </c>
      <c r="F514" s="67">
        <v>1500000</v>
      </c>
      <c r="G514" s="154">
        <f>ROUNDDOWN(D514*F514,-3)</f>
        <v>9000000</v>
      </c>
      <c r="H514" s="188"/>
      <c r="I514" s="497" t="s">
        <v>557</v>
      </c>
      <c r="J514" s="498">
        <v>4</v>
      </c>
      <c r="K514" s="498" t="s">
        <v>120</v>
      </c>
      <c r="L514" s="500" cm="1">
        <f t="array" aca="1" ref="L514" ca="1">INDIRECT($L$5&amp;ROW())</f>
        <v>1500000</v>
      </c>
      <c r="M514" s="500">
        <f ca="1">ROUNDDOWN(J514*L514,-3)</f>
        <v>6000000</v>
      </c>
      <c r="N514" s="502">
        <f t="shared" ca="1" si="157"/>
        <v>3000000</v>
      </c>
      <c r="O514" s="154">
        <f ca="1">M514-Y514</f>
        <v>-3000000</v>
      </c>
      <c r="P514" s="154">
        <f t="shared" ca="1" si="158"/>
        <v>6000000</v>
      </c>
      <c r="Q514" s="253" t="str">
        <f t="shared" ca="1" si="159"/>
        <v>Rev detil</v>
      </c>
      <c r="R514" s="244"/>
      <c r="S514" s="244"/>
      <c r="T514" s="65">
        <v>6</v>
      </c>
      <c r="U514" s="67">
        <v>1500000</v>
      </c>
      <c r="V514" s="67">
        <f>ROUNDDOWN(T514*U514,-3)</f>
        <v>9000000</v>
      </c>
      <c r="W514" s="247">
        <v>6</v>
      </c>
      <c r="X514" s="247">
        <v>1500000</v>
      </c>
      <c r="Y514" s="67">
        <f>ROUNDDOWN(W514*X514,-3)</f>
        <v>9000000</v>
      </c>
      <c r="Z514" s="247"/>
      <c r="AA514" s="244"/>
    </row>
    <row r="515" spans="1:29" ht="13.2" x14ac:dyDescent="0.25">
      <c r="A515" s="25" t="s">
        <v>894</v>
      </c>
      <c r="B515" s="65"/>
      <c r="C515" s="66" t="s">
        <v>558</v>
      </c>
      <c r="D515" s="65">
        <v>6</v>
      </c>
      <c r="E515" s="65" t="s">
        <v>120</v>
      </c>
      <c r="F515" s="67">
        <v>1000000</v>
      </c>
      <c r="G515" s="154">
        <f>ROUNDDOWN(D515*F515,-3)</f>
        <v>6000000</v>
      </c>
      <c r="H515" s="188"/>
      <c r="I515" s="497" t="s">
        <v>558</v>
      </c>
      <c r="J515" s="498">
        <v>4</v>
      </c>
      <c r="K515" s="498" t="s">
        <v>120</v>
      </c>
      <c r="L515" s="500" cm="1">
        <f t="array" aca="1" ref="L515" ca="1">INDIRECT($L$5&amp;ROW())</f>
        <v>1000000</v>
      </c>
      <c r="M515" s="500">
        <f ca="1">ROUNDDOWN(J515*L515,-3)</f>
        <v>4000000</v>
      </c>
      <c r="N515" s="502">
        <f t="shared" ca="1" si="157"/>
        <v>2000000</v>
      </c>
      <c r="O515" s="154">
        <f ca="1">M515-Y515</f>
        <v>-2000000</v>
      </c>
      <c r="P515" s="154">
        <f t="shared" ca="1" si="158"/>
        <v>4000000</v>
      </c>
      <c r="Q515" s="253" t="str">
        <f t="shared" ca="1" si="159"/>
        <v>Rev detil</v>
      </c>
      <c r="R515" s="244"/>
      <c r="S515" s="244"/>
      <c r="T515" s="65">
        <v>6</v>
      </c>
      <c r="U515" s="67">
        <v>1000000</v>
      </c>
      <c r="V515" s="67">
        <f>ROUNDDOWN(T515*U515,-3)</f>
        <v>6000000</v>
      </c>
      <c r="W515" s="247">
        <v>6</v>
      </c>
      <c r="X515" s="247">
        <v>1000000</v>
      </c>
      <c r="Y515" s="67">
        <f>ROUNDDOWN(W515*X515,-3)</f>
        <v>6000000</v>
      </c>
      <c r="Z515" s="247"/>
      <c r="AA515" s="244"/>
    </row>
    <row r="516" spans="1:29" ht="13.2" x14ac:dyDescent="0.25">
      <c r="A516" s="1" t="s">
        <v>419</v>
      </c>
      <c r="B516" s="74" t="s">
        <v>525</v>
      </c>
      <c r="C516" s="75" t="s">
        <v>35</v>
      </c>
      <c r="D516" s="74"/>
      <c r="E516" s="74"/>
      <c r="F516" s="76"/>
      <c r="G516" s="157">
        <f>G517</f>
        <v>21379000</v>
      </c>
      <c r="H516" s="191" t="s">
        <v>525</v>
      </c>
      <c r="I516" s="75" t="s">
        <v>35</v>
      </c>
      <c r="J516" s="74"/>
      <c r="K516" s="74"/>
      <c r="L516" s="76"/>
      <c r="M516" s="76">
        <f>M517</f>
        <v>42758000</v>
      </c>
      <c r="N516" s="449">
        <f>N517</f>
        <v>-21379000</v>
      </c>
      <c r="O516" s="157">
        <f>O517</f>
        <v>-82242000</v>
      </c>
      <c r="P516" s="157">
        <f>P517</f>
        <v>-103621000</v>
      </c>
      <c r="Q516" s="279" t="s">
        <v>1007</v>
      </c>
      <c r="R516" s="244"/>
      <c r="S516" s="244"/>
      <c r="T516" s="74"/>
      <c r="U516" s="76"/>
      <c r="V516" s="76"/>
      <c r="W516" s="247"/>
      <c r="X516" s="244"/>
      <c r="Y516" s="244"/>
      <c r="Z516" s="247"/>
      <c r="AA516" s="244"/>
      <c r="AB516" s="345" t="s">
        <v>393</v>
      </c>
      <c r="AC516" s="311" t="s">
        <v>510</v>
      </c>
    </row>
    <row r="517" spans="1:29" ht="26.4" x14ac:dyDescent="0.25">
      <c r="A517" s="1" t="s">
        <v>420</v>
      </c>
      <c r="B517" s="65"/>
      <c r="C517" s="66" t="s">
        <v>895</v>
      </c>
      <c r="D517" s="65">
        <v>4</v>
      </c>
      <c r="E517" s="65" t="s">
        <v>26</v>
      </c>
      <c r="F517" s="67">
        <v>5344800</v>
      </c>
      <c r="G517" s="154">
        <f>ROUNDDOWN(D517*F517,-3)</f>
        <v>21379000</v>
      </c>
      <c r="H517" s="188"/>
      <c r="I517" s="497" t="s">
        <v>895</v>
      </c>
      <c r="J517" s="498">
        <v>8</v>
      </c>
      <c r="K517" s="498" t="s">
        <v>26</v>
      </c>
      <c r="L517" s="500">
        <v>5344800</v>
      </c>
      <c r="M517" s="500">
        <f>ROUNDDOWN(J517*L517,-3)</f>
        <v>42758000</v>
      </c>
      <c r="N517" s="501">
        <f>G517-M517</f>
        <v>-21379000</v>
      </c>
      <c r="O517" s="154">
        <f>M517-Y517</f>
        <v>-82242000</v>
      </c>
      <c r="P517" s="154">
        <f>IF(N517=0,O517-N517,IF(N517&lt;0,N517+O517,IF(N517&gt;0,N517-O517)))</f>
        <v>-103621000</v>
      </c>
      <c r="Q517" s="253" t="str">
        <f>IF(AND(ISBLANK(H517),N517&lt;&gt;0),"Rev detil","")</f>
        <v>Rev detil</v>
      </c>
      <c r="R517" s="244"/>
      <c r="S517" s="244"/>
      <c r="T517" s="65">
        <v>20</v>
      </c>
      <c r="U517" s="67">
        <v>6250000</v>
      </c>
      <c r="V517" s="67">
        <f>ROUNDDOWN(T517*U517,-3)</f>
        <v>125000000</v>
      </c>
      <c r="W517" s="247">
        <v>20</v>
      </c>
      <c r="X517" s="247">
        <v>6250000</v>
      </c>
      <c r="Y517" s="67">
        <f>ROUNDDOWN(W517*X517,-3)</f>
        <v>125000000</v>
      </c>
      <c r="Z517" s="247"/>
      <c r="AA517" s="244"/>
    </row>
    <row r="518" spans="1:29" ht="13.2" x14ac:dyDescent="0.25">
      <c r="A518" s="1" t="s">
        <v>896</v>
      </c>
      <c r="B518" s="68" t="s">
        <v>583</v>
      </c>
      <c r="C518" s="69" t="s">
        <v>80</v>
      </c>
      <c r="D518" s="68"/>
      <c r="E518" s="68"/>
      <c r="F518" s="70"/>
      <c r="G518" s="155">
        <f>G519</f>
        <v>1500000</v>
      </c>
      <c r="H518" s="189" t="s">
        <v>583</v>
      </c>
      <c r="I518" s="69" t="s">
        <v>80</v>
      </c>
      <c r="J518" s="68"/>
      <c r="K518" s="68"/>
      <c r="L518" s="70"/>
      <c r="M518" s="70">
        <f ca="1">M519</f>
        <v>1500000</v>
      </c>
      <c r="N518" s="419">
        <f ca="1">N519</f>
        <v>0</v>
      </c>
      <c r="O518" s="155">
        <f ca="1">O519</f>
        <v>0</v>
      </c>
      <c r="P518" s="155">
        <f ca="1">P519</f>
        <v>0</v>
      </c>
      <c r="Q518" s="279" t="s">
        <v>1007</v>
      </c>
      <c r="R518" s="244"/>
      <c r="S518" s="244"/>
      <c r="T518" s="68"/>
      <c r="U518" s="70"/>
      <c r="V518" s="70"/>
      <c r="W518" s="247"/>
      <c r="X518" s="244"/>
      <c r="Y518" s="244"/>
      <c r="Z518" s="247"/>
      <c r="AA518" s="244"/>
      <c r="AB518" s="345" t="s">
        <v>393</v>
      </c>
      <c r="AC518" s="311" t="s">
        <v>510</v>
      </c>
    </row>
    <row r="519" spans="1:29" ht="13.2" hidden="1" x14ac:dyDescent="0.25">
      <c r="A519" s="1" t="s">
        <v>897</v>
      </c>
      <c r="B519" s="65"/>
      <c r="C519" s="66" t="s">
        <v>873</v>
      </c>
      <c r="D519" s="65">
        <v>10</v>
      </c>
      <c r="E519" s="65" t="s">
        <v>26</v>
      </c>
      <c r="F519" s="67">
        <v>150000</v>
      </c>
      <c r="G519" s="154">
        <f>ROUNDDOWN(D519*F519,-3)</f>
        <v>1500000</v>
      </c>
      <c r="H519" s="188"/>
      <c r="I519" s="66" t="s">
        <v>873</v>
      </c>
      <c r="J519" s="65">
        <v>10</v>
      </c>
      <c r="K519" s="65" t="s">
        <v>26</v>
      </c>
      <c r="L519" s="67" cm="1">
        <f t="array" aca="1" ref="L519" ca="1">INDIRECT($L$5&amp;ROW())</f>
        <v>150000</v>
      </c>
      <c r="M519" s="67">
        <f ca="1">ROUNDDOWN(J519*L519,-3)</f>
        <v>1500000</v>
      </c>
      <c r="N519" s="340">
        <f ca="1">G519-M519</f>
        <v>0</v>
      </c>
      <c r="O519" s="154">
        <f ca="1">M519-Y519</f>
        <v>0</v>
      </c>
      <c r="P519" s="154">
        <f ca="1">IF(N519=0,O519-N519,IF(N519&lt;0,N519+O519,IF(N519&gt;0,N519-O519)))</f>
        <v>0</v>
      </c>
      <c r="Q519" s="240" t="str">
        <f ca="1">IF(AND(ISBLANK(H519),N519&lt;&gt;0),"Rev","")</f>
        <v/>
      </c>
      <c r="R519" s="244"/>
      <c r="S519" s="244"/>
      <c r="T519" s="65">
        <v>10</v>
      </c>
      <c r="U519" s="67">
        <v>150000</v>
      </c>
      <c r="V519" s="67">
        <f>ROUNDDOWN(T519*U519,-3)</f>
        <v>1500000</v>
      </c>
      <c r="W519" s="247">
        <v>10</v>
      </c>
      <c r="X519" s="247">
        <v>150000</v>
      </c>
      <c r="Y519" s="67">
        <f>ROUNDDOWN(W519*X519,-3)</f>
        <v>1500000</v>
      </c>
      <c r="Z519" s="247"/>
      <c r="AA519" s="244"/>
    </row>
    <row r="520" spans="1:29" ht="13.2" x14ac:dyDescent="0.25">
      <c r="A520" s="1" t="s">
        <v>421</v>
      </c>
      <c r="B520" s="80" t="s">
        <v>177</v>
      </c>
      <c r="C520" s="81" t="s">
        <v>898</v>
      </c>
      <c r="D520" s="80"/>
      <c r="E520" s="80"/>
      <c r="F520" s="82"/>
      <c r="G520" s="159">
        <f>SUM(G521,G526,G528)</f>
        <v>64553000</v>
      </c>
      <c r="H520" s="193" t="s">
        <v>177</v>
      </c>
      <c r="I520" s="81" t="s">
        <v>898</v>
      </c>
      <c r="J520" s="80"/>
      <c r="K520" s="80"/>
      <c r="L520" s="82"/>
      <c r="M520" s="82">
        <f ca="1">SUM(M521,M526,M528)</f>
        <v>53650000</v>
      </c>
      <c r="N520" s="422">
        <f ca="1">SUM(N521,N526,N528)</f>
        <v>10903000</v>
      </c>
      <c r="O520" s="159">
        <f ca="1">SUM(O521,O526,O528)</f>
        <v>-10903000</v>
      </c>
      <c r="P520" s="159">
        <f ca="1">SUM(P521,P526,P528)</f>
        <v>21806000</v>
      </c>
      <c r="Q520" s="279" t="s">
        <v>1007</v>
      </c>
      <c r="R520" s="244" t="s">
        <v>505</v>
      </c>
      <c r="S520" s="244" t="s">
        <v>510</v>
      </c>
      <c r="T520" s="80"/>
      <c r="U520" s="82"/>
      <c r="V520" s="82"/>
      <c r="W520" s="247"/>
      <c r="X520" s="244"/>
      <c r="Y520" s="244"/>
      <c r="Z520" s="247"/>
      <c r="AA520" s="244"/>
      <c r="AC520" s="311"/>
    </row>
    <row r="521" spans="1:29" ht="13.2" x14ac:dyDescent="0.25">
      <c r="A521" s="1" t="s">
        <v>422</v>
      </c>
      <c r="B521" s="68" t="s">
        <v>523</v>
      </c>
      <c r="C521" s="69" t="s">
        <v>24</v>
      </c>
      <c r="D521" s="68"/>
      <c r="E521" s="68"/>
      <c r="F521" s="70"/>
      <c r="G521" s="155">
        <f>SUM(G522:G525)</f>
        <v>27750000</v>
      </c>
      <c r="H521" s="189" t="s">
        <v>523</v>
      </c>
      <c r="I521" s="69" t="s">
        <v>24</v>
      </c>
      <c r="J521" s="68"/>
      <c r="K521" s="68"/>
      <c r="L521" s="70"/>
      <c r="M521" s="70">
        <f ca="1">SUM(M522:M525)</f>
        <v>17750000</v>
      </c>
      <c r="N521" s="419">
        <f ca="1">SUM(N522:N525)</f>
        <v>10000000</v>
      </c>
      <c r="O521" s="155">
        <f ca="1">SUM(O522:O525)</f>
        <v>-10000000</v>
      </c>
      <c r="P521" s="155">
        <f ca="1">SUM(P522:P525)</f>
        <v>20000000</v>
      </c>
      <c r="Q521" s="279" t="s">
        <v>1007</v>
      </c>
      <c r="R521" s="244"/>
      <c r="S521" s="244"/>
      <c r="T521" s="68"/>
      <c r="U521" s="70"/>
      <c r="V521" s="70"/>
      <c r="W521" s="247"/>
      <c r="X521" s="244"/>
      <c r="Y521" s="244"/>
      <c r="Z521" s="247"/>
      <c r="AA521" s="244"/>
      <c r="AB521" s="345" t="s">
        <v>393</v>
      </c>
      <c r="AC521" s="311" t="s">
        <v>510</v>
      </c>
    </row>
    <row r="522" spans="1:29" ht="13.2" x14ac:dyDescent="0.25">
      <c r="A522" s="1" t="s">
        <v>423</v>
      </c>
      <c r="B522" s="65"/>
      <c r="C522" s="66" t="s">
        <v>555</v>
      </c>
      <c r="D522" s="65">
        <v>50</v>
      </c>
      <c r="E522" s="65" t="s">
        <v>26</v>
      </c>
      <c r="F522" s="67">
        <v>75000</v>
      </c>
      <c r="G522" s="154">
        <f>ROUNDDOWN(D522*F522,-3)</f>
        <v>3750000</v>
      </c>
      <c r="H522" s="188"/>
      <c r="I522" s="66" t="s">
        <v>555</v>
      </c>
      <c r="J522" s="65" cm="1">
        <f t="array" aca="1" ref="J522" ca="1">INDIRECT($J$5&amp;ROW())</f>
        <v>50</v>
      </c>
      <c r="K522" s="65" t="s">
        <v>26</v>
      </c>
      <c r="L522" s="67" cm="1">
        <f t="array" aca="1" ref="L522" ca="1">INDIRECT($L$5&amp;ROW())</f>
        <v>75000</v>
      </c>
      <c r="M522" s="67">
        <f ca="1">ROUNDDOWN(J522*L522,-3)</f>
        <v>3750000</v>
      </c>
      <c r="N522" s="340">
        <f t="shared" ref="N522:N525" ca="1" si="160">G522-M522</f>
        <v>0</v>
      </c>
      <c r="O522" s="154">
        <f ca="1">M522-Y522</f>
        <v>0</v>
      </c>
      <c r="P522" s="154">
        <f t="shared" ref="P522:P525" ca="1" si="161">IF(N522=0,O522-N522,IF(N522&lt;0,N522+O522,IF(N522&gt;0,N522-O522)))</f>
        <v>0</v>
      </c>
      <c r="Q522" s="279" t="s">
        <v>1007</v>
      </c>
      <c r="R522" s="244"/>
      <c r="S522" s="244"/>
      <c r="T522" s="65">
        <v>50</v>
      </c>
      <c r="U522" s="67">
        <v>75000</v>
      </c>
      <c r="V522" s="67">
        <f>ROUNDDOWN(T522*U522,-3)</f>
        <v>3750000</v>
      </c>
      <c r="W522" s="247">
        <v>50</v>
      </c>
      <c r="X522" s="247">
        <v>75000</v>
      </c>
      <c r="Y522" s="67">
        <f>ROUNDDOWN(W522*X522,-3)</f>
        <v>3750000</v>
      </c>
      <c r="Z522" s="247"/>
      <c r="AA522" s="244"/>
    </row>
    <row r="523" spans="1:29" ht="13.2" x14ac:dyDescent="0.25">
      <c r="A523" s="1" t="s">
        <v>424</v>
      </c>
      <c r="B523" s="65"/>
      <c r="C523" s="66" t="s">
        <v>893</v>
      </c>
      <c r="D523" s="65">
        <v>6</v>
      </c>
      <c r="E523" s="65" t="s">
        <v>120</v>
      </c>
      <c r="F523" s="67">
        <v>1500000</v>
      </c>
      <c r="G523" s="154">
        <f>ROUNDDOWN(D523*F523,-3)</f>
        <v>9000000</v>
      </c>
      <c r="H523" s="188"/>
      <c r="I523" s="497" t="s">
        <v>893</v>
      </c>
      <c r="J523" s="498">
        <v>4</v>
      </c>
      <c r="K523" s="498" t="s">
        <v>120</v>
      </c>
      <c r="L523" s="500" cm="1">
        <f t="array" aca="1" ref="L523" ca="1">INDIRECT($L$5&amp;ROW())</f>
        <v>1500000</v>
      </c>
      <c r="M523" s="500">
        <f ca="1">ROUNDDOWN(J523*L523,-3)</f>
        <v>6000000</v>
      </c>
      <c r="N523" s="502">
        <f t="shared" ca="1" si="160"/>
        <v>3000000</v>
      </c>
      <c r="O523" s="154">
        <f ca="1">M523-Y523</f>
        <v>-3000000</v>
      </c>
      <c r="P523" s="154">
        <f t="shared" ca="1" si="161"/>
        <v>6000000</v>
      </c>
      <c r="Q523" s="253" t="str">
        <f t="shared" ref="Q523:Q525" ca="1" si="162">IF(AND(ISBLANK(H523),N523&lt;&gt;0),"Rev detil","")</f>
        <v>Rev detil</v>
      </c>
      <c r="R523" s="244"/>
      <c r="S523" s="244"/>
      <c r="T523" s="65">
        <v>6</v>
      </c>
      <c r="U523" s="67">
        <v>1500000</v>
      </c>
      <c r="V523" s="67">
        <f>ROUNDDOWN(T523*U523,-3)</f>
        <v>9000000</v>
      </c>
      <c r="W523" s="247">
        <v>6</v>
      </c>
      <c r="X523" s="247">
        <v>1500000</v>
      </c>
      <c r="Y523" s="67">
        <f>ROUNDDOWN(W523*X523,-3)</f>
        <v>9000000</v>
      </c>
      <c r="Z523" s="247"/>
      <c r="AA523" s="244"/>
    </row>
    <row r="524" spans="1:29" ht="13.2" x14ac:dyDescent="0.25">
      <c r="A524" s="1" t="s">
        <v>899</v>
      </c>
      <c r="B524" s="65"/>
      <c r="C524" s="66" t="s">
        <v>557</v>
      </c>
      <c r="D524" s="65">
        <v>6</v>
      </c>
      <c r="E524" s="65" t="s">
        <v>120</v>
      </c>
      <c r="F524" s="67">
        <v>1500000</v>
      </c>
      <c r="G524" s="154">
        <f>ROUNDDOWN(D524*F524,-3)</f>
        <v>9000000</v>
      </c>
      <c r="H524" s="188"/>
      <c r="I524" s="497" t="s">
        <v>557</v>
      </c>
      <c r="J524" s="498">
        <v>4</v>
      </c>
      <c r="K524" s="498" t="s">
        <v>120</v>
      </c>
      <c r="L524" s="500" cm="1">
        <f t="array" aca="1" ref="L524" ca="1">INDIRECT($L$5&amp;ROW())</f>
        <v>1500000</v>
      </c>
      <c r="M524" s="500">
        <f ca="1">ROUNDDOWN(J524*L524,-3)</f>
        <v>6000000</v>
      </c>
      <c r="N524" s="502">
        <f t="shared" ca="1" si="160"/>
        <v>3000000</v>
      </c>
      <c r="O524" s="154">
        <f ca="1">M524-Y524</f>
        <v>-3000000</v>
      </c>
      <c r="P524" s="154">
        <f t="shared" ca="1" si="161"/>
        <v>6000000</v>
      </c>
      <c r="Q524" s="253" t="str">
        <f t="shared" ca="1" si="162"/>
        <v>Rev detil</v>
      </c>
      <c r="R524" s="244"/>
      <c r="S524" s="244"/>
      <c r="T524" s="65">
        <v>6</v>
      </c>
      <c r="U524" s="67">
        <v>1500000</v>
      </c>
      <c r="V524" s="67">
        <f>ROUNDDOWN(T524*U524,-3)</f>
        <v>9000000</v>
      </c>
      <c r="W524" s="247">
        <v>6</v>
      </c>
      <c r="X524" s="247">
        <v>1500000</v>
      </c>
      <c r="Y524" s="67">
        <f>ROUNDDOWN(W524*X524,-3)</f>
        <v>9000000</v>
      </c>
      <c r="Z524" s="247"/>
      <c r="AA524" s="244"/>
    </row>
    <row r="525" spans="1:29" ht="13.2" x14ac:dyDescent="0.25">
      <c r="A525" s="1" t="s">
        <v>900</v>
      </c>
      <c r="B525" s="65"/>
      <c r="C525" s="66" t="s">
        <v>558</v>
      </c>
      <c r="D525" s="65">
        <v>6</v>
      </c>
      <c r="E525" s="65" t="s">
        <v>120</v>
      </c>
      <c r="F525" s="67">
        <v>1000000</v>
      </c>
      <c r="G525" s="154">
        <f>ROUNDDOWN(D525*F525,-3)</f>
        <v>6000000</v>
      </c>
      <c r="H525" s="188"/>
      <c r="I525" s="497" t="s">
        <v>558</v>
      </c>
      <c r="J525" s="498">
        <v>2</v>
      </c>
      <c r="K525" s="498" t="s">
        <v>120</v>
      </c>
      <c r="L525" s="500" cm="1">
        <f t="array" aca="1" ref="L525" ca="1">INDIRECT($L$5&amp;ROW())</f>
        <v>1000000</v>
      </c>
      <c r="M525" s="500">
        <f ca="1">ROUNDDOWN(J525*L525,-3)</f>
        <v>2000000</v>
      </c>
      <c r="N525" s="502">
        <f t="shared" ca="1" si="160"/>
        <v>4000000</v>
      </c>
      <c r="O525" s="154">
        <f ca="1">M525-Y525</f>
        <v>-4000000</v>
      </c>
      <c r="P525" s="154">
        <f t="shared" ca="1" si="161"/>
        <v>8000000</v>
      </c>
      <c r="Q525" s="253" t="str">
        <f t="shared" ca="1" si="162"/>
        <v>Rev detil</v>
      </c>
      <c r="R525" s="244"/>
      <c r="S525" s="244"/>
      <c r="T525" s="65">
        <v>6</v>
      </c>
      <c r="U525" s="67">
        <v>1000000</v>
      </c>
      <c r="V525" s="67">
        <f>ROUNDDOWN(T525*U525,-3)</f>
        <v>6000000</v>
      </c>
      <c r="W525" s="247">
        <v>6</v>
      </c>
      <c r="X525" s="247">
        <v>1000000</v>
      </c>
      <c r="Y525" s="67">
        <f>ROUNDDOWN(W525*X525,-3)</f>
        <v>6000000</v>
      </c>
      <c r="Z525" s="247"/>
      <c r="AA525" s="244"/>
    </row>
    <row r="526" spans="1:29" ht="13.2" x14ac:dyDescent="0.25">
      <c r="A526" s="1" t="s">
        <v>901</v>
      </c>
      <c r="B526" s="62" t="s">
        <v>525</v>
      </c>
      <c r="C526" s="63" t="s">
        <v>35</v>
      </c>
      <c r="D526" s="62"/>
      <c r="E526" s="62"/>
      <c r="F526" s="64"/>
      <c r="G526" s="153">
        <f>G527</f>
        <v>35003000</v>
      </c>
      <c r="H526" s="187" t="s">
        <v>525</v>
      </c>
      <c r="I526" s="63" t="s">
        <v>35</v>
      </c>
      <c r="J526" s="62"/>
      <c r="K526" s="62"/>
      <c r="L526" s="64"/>
      <c r="M526" s="64">
        <f ca="1">M527</f>
        <v>35000000</v>
      </c>
      <c r="N526" s="418">
        <f ca="1">N527</f>
        <v>3000</v>
      </c>
      <c r="O526" s="153">
        <f ca="1">O527</f>
        <v>-3000</v>
      </c>
      <c r="P526" s="153">
        <f ca="1">P527</f>
        <v>6000</v>
      </c>
      <c r="Q526" s="279" t="s">
        <v>1007</v>
      </c>
      <c r="R526" s="244"/>
      <c r="S526" s="244"/>
      <c r="T526" s="62"/>
      <c r="U526" s="64"/>
      <c r="V526" s="64"/>
      <c r="W526" s="247"/>
      <c r="X526" s="244"/>
      <c r="Y526" s="244"/>
      <c r="Z526" s="247"/>
      <c r="AA526" s="244"/>
      <c r="AB526" s="345" t="s">
        <v>393</v>
      </c>
      <c r="AC526" s="311" t="s">
        <v>510</v>
      </c>
    </row>
    <row r="527" spans="1:29" ht="13.2" x14ac:dyDescent="0.25">
      <c r="A527" s="1" t="s">
        <v>902</v>
      </c>
      <c r="B527" s="65"/>
      <c r="C527" s="66" t="s">
        <v>903</v>
      </c>
      <c r="D527" s="65">
        <v>10</v>
      </c>
      <c r="E527" s="65" t="s">
        <v>26</v>
      </c>
      <c r="F527" s="67">
        <v>3500333</v>
      </c>
      <c r="G527" s="154">
        <f>ROUNDDOWN(D527*F527,-3)</f>
        <v>35003000</v>
      </c>
      <c r="H527" s="188"/>
      <c r="I527" s="497" t="s">
        <v>903</v>
      </c>
      <c r="J527" s="498" cm="1">
        <f t="array" aca="1" ref="J527" ca="1">INDIRECT($J$5&amp;ROW())</f>
        <v>10</v>
      </c>
      <c r="K527" s="498" t="s">
        <v>26</v>
      </c>
      <c r="L527" s="500">
        <v>3500000</v>
      </c>
      <c r="M527" s="500">
        <f ca="1">ROUNDDOWN(J527*L527,-3)</f>
        <v>35000000</v>
      </c>
      <c r="N527" s="502">
        <f ca="1">G527-M527</f>
        <v>3000</v>
      </c>
      <c r="O527" s="154">
        <f ca="1">M527-Y527</f>
        <v>-3000</v>
      </c>
      <c r="P527" s="154">
        <f ca="1">IF(N527=0,O527-N527,IF(N527&lt;0,N527+O527,IF(N527&gt;0,N527-O527)))</f>
        <v>6000</v>
      </c>
      <c r="Q527" s="253" t="str">
        <f ca="1">IF(AND(ISBLANK(H527),N527&lt;&gt;0),"Rev detil","")</f>
        <v>Rev detil</v>
      </c>
      <c r="R527" s="244"/>
      <c r="S527" s="244"/>
      <c r="T527" s="65">
        <v>10</v>
      </c>
      <c r="U527" s="67">
        <v>3500333</v>
      </c>
      <c r="V527" s="67">
        <f>ROUNDDOWN(T527*U527,-3)</f>
        <v>35003000</v>
      </c>
      <c r="W527" s="247">
        <v>10</v>
      </c>
      <c r="X527" s="247">
        <v>3500333</v>
      </c>
      <c r="Y527" s="67">
        <f>ROUNDDOWN(W527*X527,-3)</f>
        <v>35003000</v>
      </c>
      <c r="Z527" s="247"/>
      <c r="AA527" s="244"/>
    </row>
    <row r="528" spans="1:29" ht="13.2" x14ac:dyDescent="0.25">
      <c r="A528" s="1" t="s">
        <v>904</v>
      </c>
      <c r="B528" s="68" t="s">
        <v>583</v>
      </c>
      <c r="C528" s="69" t="s">
        <v>80</v>
      </c>
      <c r="D528" s="68"/>
      <c r="E528" s="68"/>
      <c r="F528" s="70"/>
      <c r="G528" s="155">
        <f>G529</f>
        <v>1800000</v>
      </c>
      <c r="H528" s="189" t="s">
        <v>583</v>
      </c>
      <c r="I528" s="69" t="s">
        <v>80</v>
      </c>
      <c r="J528" s="68"/>
      <c r="K528" s="68"/>
      <c r="L528" s="70"/>
      <c r="M528" s="70">
        <f ca="1">M529</f>
        <v>900000</v>
      </c>
      <c r="N528" s="419">
        <f ca="1">N529</f>
        <v>900000</v>
      </c>
      <c r="O528" s="155">
        <f ca="1">O529</f>
        <v>-900000</v>
      </c>
      <c r="P528" s="155">
        <f ca="1">P529</f>
        <v>1800000</v>
      </c>
      <c r="Q528" s="279" t="s">
        <v>1007</v>
      </c>
      <c r="R528" s="244"/>
      <c r="S528" s="244"/>
      <c r="T528" s="68"/>
      <c r="U528" s="70"/>
      <c r="V528" s="70"/>
      <c r="W528" s="247"/>
      <c r="X528" s="244"/>
      <c r="Y528" s="244"/>
      <c r="Z528" s="247"/>
      <c r="AA528" s="244"/>
      <c r="AB528" s="345" t="s">
        <v>393</v>
      </c>
      <c r="AC528" s="311" t="s">
        <v>510</v>
      </c>
    </row>
    <row r="529" spans="1:29" ht="13.2" x14ac:dyDescent="0.25">
      <c r="A529" s="1" t="s">
        <v>905</v>
      </c>
      <c r="B529" s="65"/>
      <c r="C529" s="66" t="s">
        <v>873</v>
      </c>
      <c r="D529" s="65">
        <v>12</v>
      </c>
      <c r="E529" s="65" t="s">
        <v>26</v>
      </c>
      <c r="F529" s="67">
        <v>150000</v>
      </c>
      <c r="G529" s="154">
        <f>ROUNDDOWN(D529*F529,-3)</f>
        <v>1800000</v>
      </c>
      <c r="H529" s="188"/>
      <c r="I529" s="497" t="s">
        <v>873</v>
      </c>
      <c r="J529" s="498">
        <v>6</v>
      </c>
      <c r="K529" s="498" t="s">
        <v>26</v>
      </c>
      <c r="L529" s="500" cm="1">
        <f t="array" aca="1" ref="L529" ca="1">INDIRECT($L$5&amp;ROW())</f>
        <v>150000</v>
      </c>
      <c r="M529" s="500">
        <f ca="1">ROUNDDOWN(J529*L529,-3)</f>
        <v>900000</v>
      </c>
      <c r="N529" s="502">
        <f ca="1">G529-M529</f>
        <v>900000</v>
      </c>
      <c r="O529" s="154">
        <f ca="1">M529-Y529</f>
        <v>-900000</v>
      </c>
      <c r="P529" s="154">
        <f ca="1">IF(N529=0,O529-N529,IF(N529&lt;0,N529+O529,IF(N529&gt;0,N529-O529)))</f>
        <v>1800000</v>
      </c>
      <c r="Q529" s="253" t="str">
        <f ca="1">IF(AND(ISBLANK(H529),N529&lt;&gt;0),"Rev detil","")</f>
        <v>Rev detil</v>
      </c>
      <c r="R529" s="244"/>
      <c r="S529" s="244"/>
      <c r="T529" s="65">
        <v>12</v>
      </c>
      <c r="U529" s="67">
        <v>150000</v>
      </c>
      <c r="V529" s="67">
        <f>ROUNDDOWN(T529*U529,-3)</f>
        <v>1800000</v>
      </c>
      <c r="W529" s="247">
        <v>12</v>
      </c>
      <c r="X529" s="247">
        <v>150000</v>
      </c>
      <c r="Y529" s="67">
        <f>ROUNDDOWN(W529*X529,-3)</f>
        <v>1800000</v>
      </c>
      <c r="Z529" s="247"/>
      <c r="AA529" s="244"/>
    </row>
    <row r="530" spans="1:29" ht="13.2" x14ac:dyDescent="0.25">
      <c r="A530" s="1" t="s">
        <v>425</v>
      </c>
      <c r="B530" s="80" t="s">
        <v>191</v>
      </c>
      <c r="C530" s="81" t="s">
        <v>906</v>
      </c>
      <c r="D530" s="80"/>
      <c r="E530" s="80"/>
      <c r="F530" s="82"/>
      <c r="G530" s="159">
        <f>SUM(G531,G536,G538)</f>
        <v>150000000</v>
      </c>
      <c r="H530" s="193" t="s">
        <v>191</v>
      </c>
      <c r="I530" s="81" t="s">
        <v>906</v>
      </c>
      <c r="J530" s="80"/>
      <c r="K530" s="80"/>
      <c r="L530" s="82"/>
      <c r="M530" s="82">
        <f ca="1">SUM(M531,M536,M538)</f>
        <v>150000000</v>
      </c>
      <c r="N530" s="422">
        <f ca="1">SUM(N531,N536,N538)</f>
        <v>0</v>
      </c>
      <c r="O530" s="159">
        <f ca="1">SUM(O531,O536,O538)</f>
        <v>0</v>
      </c>
      <c r="P530" s="159">
        <f ca="1">SUM(P531,P536,P538)</f>
        <v>0</v>
      </c>
      <c r="Q530" s="279" t="s">
        <v>1007</v>
      </c>
      <c r="R530" s="244" t="s">
        <v>505</v>
      </c>
      <c r="S530" s="244" t="s">
        <v>510</v>
      </c>
      <c r="T530" s="80"/>
      <c r="U530" s="82"/>
      <c r="V530" s="82"/>
      <c r="W530" s="247"/>
      <c r="X530" s="244"/>
      <c r="Y530" s="244"/>
      <c r="Z530" s="247"/>
      <c r="AA530" s="244"/>
      <c r="AC530" s="311"/>
    </row>
    <row r="531" spans="1:29" ht="13.2" hidden="1" x14ac:dyDescent="0.25">
      <c r="A531" s="1" t="s">
        <v>427</v>
      </c>
      <c r="B531" s="62" t="s">
        <v>523</v>
      </c>
      <c r="C531" s="63" t="s">
        <v>24</v>
      </c>
      <c r="D531" s="62"/>
      <c r="E531" s="62"/>
      <c r="F531" s="64"/>
      <c r="G531" s="153">
        <f>SUM(G532:G535)</f>
        <v>13000000</v>
      </c>
      <c r="H531" s="187" t="s">
        <v>523</v>
      </c>
      <c r="I531" s="63" t="s">
        <v>24</v>
      </c>
      <c r="J531" s="62"/>
      <c r="K531" s="62"/>
      <c r="L531" s="64"/>
      <c r="M531" s="64">
        <f ca="1">SUM(M532:M535)</f>
        <v>13000000</v>
      </c>
      <c r="N531" s="418">
        <f ca="1">SUM(N532:N535)</f>
        <v>0</v>
      </c>
      <c r="O531" s="153">
        <f ca="1">SUM(O532:O535)</f>
        <v>0</v>
      </c>
      <c r="P531" s="153">
        <f ca="1">SUM(P532:P535)</f>
        <v>0</v>
      </c>
      <c r="Q531" s="280"/>
      <c r="R531" s="244"/>
      <c r="S531" s="244"/>
      <c r="T531" s="62"/>
      <c r="U531" s="64"/>
      <c r="V531" s="64"/>
      <c r="W531" s="247"/>
      <c r="X531" s="244"/>
      <c r="Y531" s="244"/>
      <c r="Z531" s="247"/>
      <c r="AA531" s="244"/>
      <c r="AB531" s="345" t="s">
        <v>393</v>
      </c>
      <c r="AC531" s="311" t="s">
        <v>510</v>
      </c>
    </row>
    <row r="532" spans="1:29" ht="13.2" hidden="1" x14ac:dyDescent="0.25">
      <c r="A532" s="1" t="s">
        <v>428</v>
      </c>
      <c r="B532" s="65"/>
      <c r="C532" s="66" t="s">
        <v>555</v>
      </c>
      <c r="D532" s="65">
        <v>120</v>
      </c>
      <c r="E532" s="65" t="s">
        <v>26</v>
      </c>
      <c r="F532" s="67">
        <v>75000</v>
      </c>
      <c r="G532" s="154">
        <f>ROUNDDOWN(D532*F532,-3)</f>
        <v>9000000</v>
      </c>
      <c r="H532" s="188"/>
      <c r="I532" s="66" t="s">
        <v>555</v>
      </c>
      <c r="J532" s="65" cm="1">
        <f t="array" aca="1" ref="J532" ca="1">INDIRECT($J$5&amp;ROW())</f>
        <v>120</v>
      </c>
      <c r="K532" s="65" t="s">
        <v>26</v>
      </c>
      <c r="L532" s="67" cm="1">
        <f t="array" aca="1" ref="L532" ca="1">INDIRECT($L$5&amp;ROW())</f>
        <v>75000</v>
      </c>
      <c r="M532" s="67">
        <f ca="1">ROUNDDOWN(J532*L532,-3)</f>
        <v>9000000</v>
      </c>
      <c r="N532" s="340">
        <f t="shared" ref="N532:N535" ca="1" si="163">G532-M532</f>
        <v>0</v>
      </c>
      <c r="O532" s="154">
        <f ca="1">M532-Y532</f>
        <v>0</v>
      </c>
      <c r="P532" s="154">
        <f t="shared" ref="P532:P535" ca="1" si="164">IF(N532=0,O532-N532,IF(N532&lt;0,N532+O532,IF(N532&gt;0,N532-O532)))</f>
        <v>0</v>
      </c>
      <c r="Q532" s="240" t="str">
        <f ca="1">IF(AND(ISBLANK(H532),N532&lt;&gt;0),"Rev","")</f>
        <v/>
      </c>
      <c r="R532" s="244"/>
      <c r="S532" s="244"/>
      <c r="T532" s="65">
        <v>120</v>
      </c>
      <c r="U532" s="67">
        <v>75000</v>
      </c>
      <c r="V532" s="67">
        <f>ROUNDDOWN(T532*U532,-3)</f>
        <v>9000000</v>
      </c>
      <c r="W532" s="247">
        <v>120</v>
      </c>
      <c r="X532" s="247">
        <v>75000</v>
      </c>
      <c r="Y532" s="67">
        <f>ROUNDDOWN(W532*X532,-3)</f>
        <v>9000000</v>
      </c>
      <c r="Z532" s="247"/>
      <c r="AA532" s="244"/>
    </row>
    <row r="533" spans="1:29" ht="13.2" hidden="1" x14ac:dyDescent="0.25">
      <c r="A533" s="1" t="s">
        <v>907</v>
      </c>
      <c r="B533" s="65"/>
      <c r="C533" s="66" t="s">
        <v>893</v>
      </c>
      <c r="D533" s="65">
        <v>1</v>
      </c>
      <c r="E533" s="65" t="s">
        <v>120</v>
      </c>
      <c r="F533" s="67">
        <v>1500000</v>
      </c>
      <c r="G533" s="154">
        <f>ROUNDDOWN(D533*F533,-3)</f>
        <v>1500000</v>
      </c>
      <c r="H533" s="188"/>
      <c r="I533" s="66" t="s">
        <v>893</v>
      </c>
      <c r="J533" s="65" cm="1">
        <f t="array" aca="1" ref="J533" ca="1">INDIRECT($J$5&amp;ROW())</f>
        <v>1</v>
      </c>
      <c r="K533" s="65" t="s">
        <v>120</v>
      </c>
      <c r="L533" s="67" cm="1">
        <f t="array" aca="1" ref="L533" ca="1">INDIRECT($L$5&amp;ROW())</f>
        <v>1500000</v>
      </c>
      <c r="M533" s="67">
        <f ca="1">ROUNDDOWN(J533*L533,-3)</f>
        <v>1500000</v>
      </c>
      <c r="N533" s="340">
        <f t="shared" ca="1" si="163"/>
        <v>0</v>
      </c>
      <c r="O533" s="154">
        <f ca="1">M533-Y533</f>
        <v>0</v>
      </c>
      <c r="P533" s="154">
        <f t="shared" ca="1" si="164"/>
        <v>0</v>
      </c>
      <c r="Q533" s="240" t="str">
        <f ca="1">IF(AND(ISBLANK(H533),N533&lt;&gt;0),"Rev","")</f>
        <v/>
      </c>
      <c r="R533" s="244"/>
      <c r="S533" s="244"/>
      <c r="T533" s="65">
        <v>1</v>
      </c>
      <c r="U533" s="67">
        <v>1500000</v>
      </c>
      <c r="V533" s="67">
        <f>ROUNDDOWN(T533*U533,-3)</f>
        <v>1500000</v>
      </c>
      <c r="W533" s="247">
        <v>1</v>
      </c>
      <c r="X533" s="247">
        <v>1500000</v>
      </c>
      <c r="Y533" s="67">
        <f>ROUNDDOWN(W533*X533,-3)</f>
        <v>1500000</v>
      </c>
      <c r="Z533" s="247"/>
      <c r="AA533" s="244"/>
    </row>
    <row r="534" spans="1:29" ht="13.2" hidden="1" x14ac:dyDescent="0.25">
      <c r="A534" s="1" t="s">
        <v>908</v>
      </c>
      <c r="B534" s="65"/>
      <c r="C534" s="66" t="s">
        <v>557</v>
      </c>
      <c r="D534" s="65">
        <v>1</v>
      </c>
      <c r="E534" s="65" t="s">
        <v>120</v>
      </c>
      <c r="F534" s="67">
        <v>1500000</v>
      </c>
      <c r="G534" s="154">
        <f>ROUNDDOWN(D534*F534,-3)</f>
        <v>1500000</v>
      </c>
      <c r="H534" s="188"/>
      <c r="I534" s="66" t="s">
        <v>557</v>
      </c>
      <c r="J534" s="65" cm="1">
        <f t="array" aca="1" ref="J534" ca="1">INDIRECT($J$5&amp;ROW())</f>
        <v>1</v>
      </c>
      <c r="K534" s="65" t="s">
        <v>120</v>
      </c>
      <c r="L534" s="67" cm="1">
        <f t="array" aca="1" ref="L534" ca="1">INDIRECT($L$5&amp;ROW())</f>
        <v>1500000</v>
      </c>
      <c r="M534" s="67">
        <f ca="1">ROUNDDOWN(J534*L534,-3)</f>
        <v>1500000</v>
      </c>
      <c r="N534" s="340">
        <f t="shared" ca="1" si="163"/>
        <v>0</v>
      </c>
      <c r="O534" s="154">
        <f ca="1">M534-Y534</f>
        <v>0</v>
      </c>
      <c r="P534" s="154">
        <f t="shared" ca="1" si="164"/>
        <v>0</v>
      </c>
      <c r="Q534" s="240" t="str">
        <f ca="1">IF(AND(ISBLANK(H534),N534&lt;&gt;0),"Rev","")</f>
        <v/>
      </c>
      <c r="R534" s="244"/>
      <c r="S534" s="244"/>
      <c r="T534" s="65">
        <v>1</v>
      </c>
      <c r="U534" s="67">
        <v>1500000</v>
      </c>
      <c r="V534" s="67">
        <f>ROUNDDOWN(T534*U534,-3)</f>
        <v>1500000</v>
      </c>
      <c r="W534" s="247">
        <v>1</v>
      </c>
      <c r="X534" s="247">
        <v>1500000</v>
      </c>
      <c r="Y534" s="67">
        <f>ROUNDDOWN(W534*X534,-3)</f>
        <v>1500000</v>
      </c>
      <c r="Z534" s="247"/>
      <c r="AA534" s="244"/>
    </row>
    <row r="535" spans="1:29" ht="13.2" hidden="1" x14ac:dyDescent="0.25">
      <c r="A535" s="1" t="s">
        <v>909</v>
      </c>
      <c r="B535" s="65"/>
      <c r="C535" s="66" t="s">
        <v>558</v>
      </c>
      <c r="D535" s="65">
        <v>1</v>
      </c>
      <c r="E535" s="65" t="s">
        <v>120</v>
      </c>
      <c r="F535" s="67">
        <v>1000000</v>
      </c>
      <c r="G535" s="154">
        <f>ROUNDDOWN(D535*F535,-3)</f>
        <v>1000000</v>
      </c>
      <c r="H535" s="188"/>
      <c r="I535" s="66" t="s">
        <v>558</v>
      </c>
      <c r="J535" s="65" cm="1">
        <f t="array" aca="1" ref="J535" ca="1">INDIRECT($J$5&amp;ROW())</f>
        <v>1</v>
      </c>
      <c r="K535" s="65" t="s">
        <v>120</v>
      </c>
      <c r="L535" s="67" cm="1">
        <f t="array" aca="1" ref="L535" ca="1">INDIRECT($L$5&amp;ROW())</f>
        <v>1000000</v>
      </c>
      <c r="M535" s="67">
        <f ca="1">ROUNDDOWN(J535*L535,-3)</f>
        <v>1000000</v>
      </c>
      <c r="N535" s="340">
        <f t="shared" ca="1" si="163"/>
        <v>0</v>
      </c>
      <c r="O535" s="154">
        <f ca="1">M535-Y535</f>
        <v>0</v>
      </c>
      <c r="P535" s="154">
        <f t="shared" ca="1" si="164"/>
        <v>0</v>
      </c>
      <c r="Q535" s="240" t="str">
        <f ca="1">IF(AND(ISBLANK(H535),N535&lt;&gt;0),"Rev","")</f>
        <v/>
      </c>
      <c r="R535" s="244"/>
      <c r="S535" s="244"/>
      <c r="T535" s="65">
        <v>1</v>
      </c>
      <c r="U535" s="67">
        <v>1000000</v>
      </c>
      <c r="V535" s="67">
        <f>ROUNDDOWN(T535*U535,-3)</f>
        <v>1000000</v>
      </c>
      <c r="W535" s="247">
        <v>1</v>
      </c>
      <c r="X535" s="247">
        <v>1000000</v>
      </c>
      <c r="Y535" s="67">
        <f>ROUNDDOWN(W535*X535,-3)</f>
        <v>1000000</v>
      </c>
      <c r="Z535" s="247"/>
      <c r="AA535" s="244"/>
    </row>
    <row r="536" spans="1:29" ht="13.2" hidden="1" x14ac:dyDescent="0.25">
      <c r="A536" s="1" t="s">
        <v>910</v>
      </c>
      <c r="B536" s="74" t="s">
        <v>528</v>
      </c>
      <c r="C536" s="75" t="s">
        <v>31</v>
      </c>
      <c r="D536" s="74"/>
      <c r="E536" s="74"/>
      <c r="F536" s="76"/>
      <c r="G536" s="157">
        <f>G537</f>
        <v>10000000</v>
      </c>
      <c r="H536" s="191" t="s">
        <v>528</v>
      </c>
      <c r="I536" s="75" t="s">
        <v>31</v>
      </c>
      <c r="J536" s="74"/>
      <c r="K536" s="74"/>
      <c r="L536" s="76"/>
      <c r="M536" s="76">
        <f ca="1">M537</f>
        <v>10000000</v>
      </c>
      <c r="N536" s="420">
        <f ca="1">N537</f>
        <v>0</v>
      </c>
      <c r="O536" s="157">
        <f ca="1">O537</f>
        <v>0</v>
      </c>
      <c r="P536" s="157">
        <f ca="1">P537</f>
        <v>0</v>
      </c>
      <c r="Q536" s="283"/>
      <c r="R536" s="244"/>
      <c r="S536" s="244"/>
      <c r="T536" s="74"/>
      <c r="U536" s="76"/>
      <c r="V536" s="76"/>
      <c r="W536" s="247"/>
      <c r="X536" s="244"/>
      <c r="Y536" s="244"/>
      <c r="Z536" s="247"/>
      <c r="AA536" s="244"/>
      <c r="AB536" s="345" t="s">
        <v>393</v>
      </c>
      <c r="AC536" s="311" t="s">
        <v>510</v>
      </c>
    </row>
    <row r="537" spans="1:29" ht="13.2" hidden="1" x14ac:dyDescent="0.25">
      <c r="A537" s="1" t="s">
        <v>911</v>
      </c>
      <c r="B537" s="65"/>
      <c r="C537" s="66" t="s">
        <v>559</v>
      </c>
      <c r="D537" s="65">
        <v>10</v>
      </c>
      <c r="E537" s="65" t="s">
        <v>33</v>
      </c>
      <c r="F537" s="67">
        <v>1000000</v>
      </c>
      <c r="G537" s="154">
        <f>ROUNDDOWN(D537*F537,-3)</f>
        <v>10000000</v>
      </c>
      <c r="H537" s="188"/>
      <c r="I537" s="66" t="s">
        <v>559</v>
      </c>
      <c r="J537" s="65" cm="1">
        <f t="array" aca="1" ref="J537" ca="1">INDIRECT($J$5&amp;ROW())</f>
        <v>10</v>
      </c>
      <c r="K537" s="65" t="s">
        <v>33</v>
      </c>
      <c r="L537" s="67" cm="1">
        <f t="array" aca="1" ref="L537" ca="1">INDIRECT($L$5&amp;ROW())</f>
        <v>1000000</v>
      </c>
      <c r="M537" s="67">
        <f ca="1">ROUNDDOWN(J537*L537,-3)</f>
        <v>10000000</v>
      </c>
      <c r="N537" s="340">
        <f ca="1">G537-M537</f>
        <v>0</v>
      </c>
      <c r="O537" s="154">
        <f ca="1">M537-Y537</f>
        <v>0</v>
      </c>
      <c r="P537" s="154">
        <f ca="1">IF(N537=0,O537-N537,IF(N537&lt;0,N537+O537,IF(N537&gt;0,N537-O537)))</f>
        <v>0</v>
      </c>
      <c r="Q537" s="240" t="str">
        <f ca="1">IF(AND(ISBLANK(H537),N537&lt;&gt;0),"Rev","")</f>
        <v/>
      </c>
      <c r="R537" s="244"/>
      <c r="S537" s="244"/>
      <c r="T537" s="65">
        <v>10</v>
      </c>
      <c r="U537" s="67">
        <v>1000000</v>
      </c>
      <c r="V537" s="67">
        <f>ROUNDDOWN(T537*U537,-3)</f>
        <v>10000000</v>
      </c>
      <c r="W537" s="247">
        <v>10</v>
      </c>
      <c r="X537" s="247">
        <v>1000000</v>
      </c>
      <c r="Y537" s="67">
        <f>ROUNDDOWN(W537*X537,-3)</f>
        <v>10000000</v>
      </c>
      <c r="Z537" s="247"/>
      <c r="AA537" s="244"/>
    </row>
    <row r="538" spans="1:29" ht="13.2" hidden="1" x14ac:dyDescent="0.25">
      <c r="A538" s="1" t="s">
        <v>429</v>
      </c>
      <c r="B538" s="68" t="s">
        <v>525</v>
      </c>
      <c r="C538" s="69" t="s">
        <v>35</v>
      </c>
      <c r="D538" s="68"/>
      <c r="E538" s="68"/>
      <c r="F538" s="70"/>
      <c r="G538" s="155">
        <f>G539</f>
        <v>127000000</v>
      </c>
      <c r="H538" s="189" t="s">
        <v>525</v>
      </c>
      <c r="I538" s="69" t="s">
        <v>35</v>
      </c>
      <c r="J538" s="68"/>
      <c r="K538" s="68"/>
      <c r="L538" s="70"/>
      <c r="M538" s="70">
        <f ca="1">M539</f>
        <v>127000000</v>
      </c>
      <c r="N538" s="419">
        <f ca="1">N539</f>
        <v>0</v>
      </c>
      <c r="O538" s="155">
        <f ca="1">O539</f>
        <v>0</v>
      </c>
      <c r="P538" s="155">
        <f ca="1">P539</f>
        <v>0</v>
      </c>
      <c r="Q538" s="281"/>
      <c r="R538" s="244"/>
      <c r="S538" s="244"/>
      <c r="T538" s="68"/>
      <c r="U538" s="70"/>
      <c r="V538" s="70"/>
      <c r="W538" s="247"/>
      <c r="X538" s="244"/>
      <c r="Y538" s="244"/>
      <c r="Z538" s="247"/>
      <c r="AA538" s="244"/>
      <c r="AB538" s="345" t="s">
        <v>393</v>
      </c>
      <c r="AC538" s="311" t="s">
        <v>510</v>
      </c>
    </row>
    <row r="539" spans="1:29" ht="13.2" hidden="1" x14ac:dyDescent="0.25">
      <c r="A539" s="1" t="s">
        <v>430</v>
      </c>
      <c r="B539" s="65"/>
      <c r="C539" s="66" t="s">
        <v>912</v>
      </c>
      <c r="D539" s="65">
        <v>20</v>
      </c>
      <c r="E539" s="65" t="s">
        <v>26</v>
      </c>
      <c r="F539" s="67">
        <v>6350000</v>
      </c>
      <c r="G539" s="154">
        <f>ROUNDDOWN(D539*F539,-3)</f>
        <v>127000000</v>
      </c>
      <c r="H539" s="188"/>
      <c r="I539" s="66" t="s">
        <v>912</v>
      </c>
      <c r="J539" s="65" cm="1">
        <f t="array" aca="1" ref="J539" ca="1">INDIRECT($J$5&amp;ROW())</f>
        <v>20</v>
      </c>
      <c r="K539" s="65" t="s">
        <v>26</v>
      </c>
      <c r="L539" s="67" cm="1">
        <f t="array" aca="1" ref="L539" ca="1">INDIRECT($L$5&amp;ROW())</f>
        <v>6350000</v>
      </c>
      <c r="M539" s="67">
        <f ca="1">ROUNDDOWN(J539*L539,-3)</f>
        <v>127000000</v>
      </c>
      <c r="N539" s="340">
        <f ca="1">G539-M539</f>
        <v>0</v>
      </c>
      <c r="O539" s="154">
        <f ca="1">M539-Y539</f>
        <v>0</v>
      </c>
      <c r="P539" s="154">
        <f ca="1">IF(N539=0,O539-N539,IF(N539&lt;0,N539+O539,IF(N539&gt;0,N539-O539)))</f>
        <v>0</v>
      </c>
      <c r="Q539" s="240" t="str">
        <f ca="1">IF(AND(ISBLANK(H539),N539&lt;&gt;0),"Rev","")</f>
        <v/>
      </c>
      <c r="R539" s="244"/>
      <c r="S539" s="244"/>
      <c r="T539" s="65">
        <v>20</v>
      </c>
      <c r="U539" s="67">
        <v>6350000</v>
      </c>
      <c r="V539" s="67">
        <f>ROUNDDOWN(T539*U539,-3)</f>
        <v>127000000</v>
      </c>
      <c r="W539" s="247">
        <v>20</v>
      </c>
      <c r="X539" s="247">
        <v>6350000</v>
      </c>
      <c r="Y539" s="67">
        <f>ROUNDDOWN(W539*X539,-3)</f>
        <v>127000000</v>
      </c>
      <c r="Z539" s="247"/>
      <c r="AA539" s="244"/>
    </row>
    <row r="540" spans="1:29" ht="13.2" x14ac:dyDescent="0.25">
      <c r="A540" s="1" t="s">
        <v>431</v>
      </c>
      <c r="B540" s="80" t="s">
        <v>203</v>
      </c>
      <c r="C540" s="81" t="s">
        <v>204</v>
      </c>
      <c r="D540" s="80"/>
      <c r="E540" s="80"/>
      <c r="F540" s="82"/>
      <c r="G540" s="159">
        <f>SUM(G541,G546,G548)</f>
        <v>78803000</v>
      </c>
      <c r="H540" s="193" t="s">
        <v>203</v>
      </c>
      <c r="I540" s="81" t="s">
        <v>204</v>
      </c>
      <c r="J540" s="80"/>
      <c r="K540" s="80"/>
      <c r="L540" s="82"/>
      <c r="M540" s="82">
        <f ca="1">SUM(M541,M546,M548)</f>
        <v>76803000</v>
      </c>
      <c r="N540" s="422">
        <f ca="1">SUM(N541,N546,N548)</f>
        <v>2000000</v>
      </c>
      <c r="O540" s="159">
        <f ca="1">SUM(O541,O546,O548)</f>
        <v>3000000</v>
      </c>
      <c r="P540" s="159">
        <f ca="1">SUM(P541,P546,P548)</f>
        <v>-1000000</v>
      </c>
      <c r="Q540" s="279" t="s">
        <v>1007</v>
      </c>
      <c r="R540" s="244" t="s">
        <v>499</v>
      </c>
      <c r="S540" s="244" t="s">
        <v>500</v>
      </c>
      <c r="T540" s="80"/>
      <c r="U540" s="82"/>
      <c r="V540" s="82"/>
      <c r="W540" s="247"/>
      <c r="X540" s="244"/>
      <c r="Y540" s="244"/>
      <c r="Z540" s="247"/>
      <c r="AA540" s="244"/>
      <c r="AC540" s="311"/>
    </row>
    <row r="541" spans="1:29" ht="13.2" x14ac:dyDescent="0.25">
      <c r="A541" s="1" t="s">
        <v>913</v>
      </c>
      <c r="B541" s="68" t="s">
        <v>523</v>
      </c>
      <c r="C541" s="69" t="s">
        <v>24</v>
      </c>
      <c r="D541" s="68"/>
      <c r="E541" s="68"/>
      <c r="F541" s="70"/>
      <c r="G541" s="155">
        <f>SUM(G542:G545)</f>
        <v>15500000</v>
      </c>
      <c r="H541" s="189" t="s">
        <v>523</v>
      </c>
      <c r="I541" s="69" t="s">
        <v>24</v>
      </c>
      <c r="J541" s="68"/>
      <c r="K541" s="68"/>
      <c r="L541" s="70"/>
      <c r="M541" s="70">
        <f ca="1">SUM(M542:M545)</f>
        <v>15500000</v>
      </c>
      <c r="N541" s="419">
        <f ca="1">SUM(N542:N545)</f>
        <v>0</v>
      </c>
      <c r="O541" s="155">
        <f ca="1">SUM(O542:O545)</f>
        <v>0</v>
      </c>
      <c r="P541" s="155">
        <f ca="1">SUM(P542:P545)</f>
        <v>0</v>
      </c>
      <c r="Q541" s="279" t="s">
        <v>1007</v>
      </c>
      <c r="R541" s="244"/>
      <c r="S541" s="244"/>
      <c r="T541" s="68"/>
      <c r="U541" s="70"/>
      <c r="V541" s="70"/>
      <c r="W541" s="247"/>
      <c r="X541" s="244"/>
      <c r="Y541" s="244"/>
      <c r="Z541" s="247"/>
      <c r="AA541" s="244"/>
      <c r="AC541" s="311" t="s">
        <v>500</v>
      </c>
    </row>
    <row r="542" spans="1:29" ht="13.2" x14ac:dyDescent="0.25">
      <c r="A542" s="1" t="s">
        <v>914</v>
      </c>
      <c r="B542" s="65"/>
      <c r="C542" s="66" t="s">
        <v>555</v>
      </c>
      <c r="D542" s="65">
        <v>100</v>
      </c>
      <c r="E542" s="65" t="s">
        <v>26</v>
      </c>
      <c r="F542" s="67">
        <v>75000</v>
      </c>
      <c r="G542" s="154">
        <f>ROUNDDOWN(D542*F542,-3)</f>
        <v>7500000</v>
      </c>
      <c r="H542" s="188"/>
      <c r="I542" s="497" t="s">
        <v>555</v>
      </c>
      <c r="J542" s="498" cm="1">
        <f t="array" aca="1" ref="J542" ca="1">INDIRECT($J$5&amp;ROW())</f>
        <v>130</v>
      </c>
      <c r="K542" s="498" t="s">
        <v>26</v>
      </c>
      <c r="L542" s="500" cm="1">
        <f t="array" aca="1" ref="L542" ca="1">INDIRECT($L$5&amp;ROW())</f>
        <v>75000</v>
      </c>
      <c r="M542" s="500">
        <f ca="1">ROUNDDOWN(J542*L542,-3)</f>
        <v>9750000</v>
      </c>
      <c r="N542" s="501">
        <f t="shared" ref="N542:N545" ca="1" si="165">G542-M542</f>
        <v>-2250000</v>
      </c>
      <c r="O542" s="154">
        <f ca="1">M542-Y542</f>
        <v>0</v>
      </c>
      <c r="P542" s="154">
        <f t="shared" ref="P542:P545" ca="1" si="166">IF(N542=0,O542-N542,IF(N542&lt;0,N542+O542,IF(N542&gt;0,N542-O542)))</f>
        <v>-2250000</v>
      </c>
      <c r="Q542" s="253" t="str">
        <f t="shared" ref="Q542:Q543" ca="1" si="167">IF(AND(ISBLANK(H542),N542&lt;&gt;0),"Rev detil","")</f>
        <v>Rev detil</v>
      </c>
      <c r="R542" s="244"/>
      <c r="S542" s="244"/>
      <c r="T542" s="65">
        <v>130</v>
      </c>
      <c r="U542" s="67">
        <v>75000</v>
      </c>
      <c r="V542" s="67">
        <f>ROUNDDOWN(T542*U542,-3)</f>
        <v>9750000</v>
      </c>
      <c r="W542" s="247">
        <v>130</v>
      </c>
      <c r="X542" s="247">
        <v>75000</v>
      </c>
      <c r="Y542" s="67">
        <f>ROUNDDOWN(W542*X542,-3)</f>
        <v>9750000</v>
      </c>
      <c r="Z542" s="247"/>
      <c r="AA542" s="244"/>
    </row>
    <row r="543" spans="1:29" ht="13.2" x14ac:dyDescent="0.25">
      <c r="A543" s="1" t="s">
        <v>915</v>
      </c>
      <c r="B543" s="65"/>
      <c r="C543" s="66" t="s">
        <v>893</v>
      </c>
      <c r="D543" s="65">
        <v>2</v>
      </c>
      <c r="E543" s="65" t="s">
        <v>120</v>
      </c>
      <c r="F543" s="67">
        <v>1500000</v>
      </c>
      <c r="G543" s="154">
        <f>ROUNDDOWN(D543*F543,-3)</f>
        <v>3000000</v>
      </c>
      <c r="H543" s="188"/>
      <c r="I543" s="497" t="s">
        <v>893</v>
      </c>
      <c r="J543" s="498" cm="1">
        <f t="array" aca="1" ref="J543" ca="1">INDIRECT($J$5&amp;ROW())</f>
        <v>1</v>
      </c>
      <c r="K543" s="498" t="s">
        <v>120</v>
      </c>
      <c r="L543" s="500" cm="1">
        <f t="array" aca="1" ref="L543" ca="1">INDIRECT($L$5&amp;ROW())</f>
        <v>750000</v>
      </c>
      <c r="M543" s="500">
        <f ca="1">ROUNDDOWN(J543*L543,-3)</f>
        <v>750000</v>
      </c>
      <c r="N543" s="502">
        <f t="shared" ca="1" si="165"/>
        <v>2250000</v>
      </c>
      <c r="O543" s="154">
        <f ca="1">M543-Y543</f>
        <v>0</v>
      </c>
      <c r="P543" s="154">
        <f t="shared" ca="1" si="166"/>
        <v>2250000</v>
      </c>
      <c r="Q543" s="253" t="str">
        <f t="shared" ca="1" si="167"/>
        <v>Rev detil</v>
      </c>
      <c r="R543" s="244"/>
      <c r="S543" s="244"/>
      <c r="T543" s="65">
        <v>1</v>
      </c>
      <c r="U543" s="67">
        <v>750000</v>
      </c>
      <c r="V543" s="67">
        <f>ROUNDDOWN(T543*U543,-3)</f>
        <v>750000</v>
      </c>
      <c r="W543" s="247">
        <v>1</v>
      </c>
      <c r="X543" s="247">
        <v>750000</v>
      </c>
      <c r="Y543" s="67">
        <f>ROUNDDOWN(W543*X543,-3)</f>
        <v>750000</v>
      </c>
      <c r="Z543" s="247"/>
      <c r="AA543" s="244"/>
    </row>
    <row r="544" spans="1:29" ht="13.2" x14ac:dyDescent="0.25">
      <c r="A544" s="1" t="s">
        <v>916</v>
      </c>
      <c r="B544" s="65"/>
      <c r="C544" s="66" t="s">
        <v>557</v>
      </c>
      <c r="D544" s="65">
        <v>2</v>
      </c>
      <c r="E544" s="65" t="s">
        <v>120</v>
      </c>
      <c r="F544" s="67">
        <v>1500000</v>
      </c>
      <c r="G544" s="154">
        <f>ROUNDDOWN(D544*F544,-3)</f>
        <v>3000000</v>
      </c>
      <c r="H544" s="188"/>
      <c r="I544" s="66" t="s">
        <v>557</v>
      </c>
      <c r="J544" s="65" cm="1">
        <f t="array" aca="1" ref="J544" ca="1">INDIRECT($J$5&amp;ROW())</f>
        <v>2</v>
      </c>
      <c r="K544" s="65" t="s">
        <v>120</v>
      </c>
      <c r="L544" s="67" cm="1">
        <f t="array" aca="1" ref="L544" ca="1">INDIRECT($L$5&amp;ROW())</f>
        <v>1500000</v>
      </c>
      <c r="M544" s="67">
        <f ca="1">ROUNDDOWN(J544*L544,-3)</f>
        <v>3000000</v>
      </c>
      <c r="N544" s="340">
        <f t="shared" ca="1" si="165"/>
        <v>0</v>
      </c>
      <c r="O544" s="154">
        <f ca="1">M544-Y544</f>
        <v>0</v>
      </c>
      <c r="P544" s="154">
        <f t="shared" ca="1" si="166"/>
        <v>0</v>
      </c>
      <c r="Q544" s="279" t="s">
        <v>1007</v>
      </c>
      <c r="R544" s="244"/>
      <c r="S544" s="244"/>
      <c r="T544" s="65">
        <v>2</v>
      </c>
      <c r="U544" s="67">
        <v>1500000</v>
      </c>
      <c r="V544" s="67">
        <f>ROUNDDOWN(T544*U544,-3)</f>
        <v>3000000</v>
      </c>
      <c r="W544" s="247">
        <v>2</v>
      </c>
      <c r="X544" s="247">
        <v>1500000</v>
      </c>
      <c r="Y544" s="67">
        <f>ROUNDDOWN(W544*X544,-3)</f>
        <v>3000000</v>
      </c>
      <c r="Z544" s="247"/>
      <c r="AA544" s="244"/>
    </row>
    <row r="545" spans="1:29" ht="13.2" x14ac:dyDescent="0.25">
      <c r="A545" s="1" t="s">
        <v>917</v>
      </c>
      <c r="B545" s="65"/>
      <c r="C545" s="66" t="s">
        <v>558</v>
      </c>
      <c r="D545" s="65">
        <v>2</v>
      </c>
      <c r="E545" s="65" t="s">
        <v>120</v>
      </c>
      <c r="F545" s="67">
        <v>1000000</v>
      </c>
      <c r="G545" s="154">
        <f>ROUNDDOWN(D545*F545,-3)</f>
        <v>2000000</v>
      </c>
      <c r="H545" s="188"/>
      <c r="I545" s="66" t="s">
        <v>558</v>
      </c>
      <c r="J545" s="65" cm="1">
        <f t="array" aca="1" ref="J545" ca="1">INDIRECT($J$5&amp;ROW())</f>
        <v>2</v>
      </c>
      <c r="K545" s="65" t="s">
        <v>120</v>
      </c>
      <c r="L545" s="67" cm="1">
        <f t="array" aca="1" ref="L545" ca="1">INDIRECT($L$5&amp;ROW())</f>
        <v>1000000</v>
      </c>
      <c r="M545" s="67">
        <f ca="1">ROUNDDOWN(J545*L545,-3)</f>
        <v>2000000</v>
      </c>
      <c r="N545" s="340">
        <f t="shared" ca="1" si="165"/>
        <v>0</v>
      </c>
      <c r="O545" s="154">
        <f ca="1">M545-Y545</f>
        <v>0</v>
      </c>
      <c r="P545" s="154">
        <f t="shared" ca="1" si="166"/>
        <v>0</v>
      </c>
      <c r="Q545" s="279" t="s">
        <v>1007</v>
      </c>
      <c r="R545" s="244"/>
      <c r="S545" s="244"/>
      <c r="T545" s="65">
        <v>2</v>
      </c>
      <c r="U545" s="67">
        <v>1000000</v>
      </c>
      <c r="V545" s="67">
        <f>ROUNDDOWN(T545*U545,-3)</f>
        <v>2000000</v>
      </c>
      <c r="W545" s="247">
        <v>2</v>
      </c>
      <c r="X545" s="247">
        <v>1000000</v>
      </c>
      <c r="Y545" s="67">
        <f>ROUNDDOWN(W545*X545,-3)</f>
        <v>2000000</v>
      </c>
      <c r="Z545" s="247"/>
      <c r="AA545" s="244"/>
    </row>
    <row r="546" spans="1:29" ht="13.2" x14ac:dyDescent="0.25">
      <c r="A546" s="1" t="s">
        <v>918</v>
      </c>
      <c r="B546" s="68" t="s">
        <v>528</v>
      </c>
      <c r="C546" s="69" t="s">
        <v>31</v>
      </c>
      <c r="D546" s="68"/>
      <c r="E546" s="68"/>
      <c r="F546" s="70"/>
      <c r="G546" s="155">
        <f>G547</f>
        <v>20000000</v>
      </c>
      <c r="H546" s="189" t="s">
        <v>528</v>
      </c>
      <c r="I546" s="69" t="s">
        <v>31</v>
      </c>
      <c r="J546" s="68"/>
      <c r="K546" s="68"/>
      <c r="L546" s="70"/>
      <c r="M546" s="70">
        <f ca="1">M547</f>
        <v>18000000</v>
      </c>
      <c r="N546" s="419">
        <f ca="1">N547</f>
        <v>2000000</v>
      </c>
      <c r="O546" s="155">
        <f ca="1">O547</f>
        <v>3000000</v>
      </c>
      <c r="P546" s="155">
        <f ca="1">P547</f>
        <v>-1000000</v>
      </c>
      <c r="Q546" s="279" t="s">
        <v>1007</v>
      </c>
      <c r="R546" s="244"/>
      <c r="S546" s="244"/>
      <c r="T546" s="68"/>
      <c r="U546" s="70"/>
      <c r="V546" s="70"/>
      <c r="W546" s="247"/>
      <c r="X546" s="244"/>
      <c r="Y546" s="244"/>
      <c r="Z546" s="247"/>
      <c r="AA546" s="244"/>
      <c r="AC546" s="311" t="s">
        <v>500</v>
      </c>
    </row>
    <row r="547" spans="1:29" ht="13.2" x14ac:dyDescent="0.25">
      <c r="A547" s="1" t="s">
        <v>919</v>
      </c>
      <c r="B547" s="65"/>
      <c r="C547" s="66" t="s">
        <v>559</v>
      </c>
      <c r="D547" s="65">
        <v>20</v>
      </c>
      <c r="E547" s="65" t="s">
        <v>33</v>
      </c>
      <c r="F547" s="67">
        <v>1000000</v>
      </c>
      <c r="G547" s="154">
        <f>ROUNDDOWN(D547*F547,-3)</f>
        <v>20000000</v>
      </c>
      <c r="H547" s="188"/>
      <c r="I547" s="497" t="s">
        <v>559</v>
      </c>
      <c r="J547" s="498">
        <v>18</v>
      </c>
      <c r="K547" s="498" t="s">
        <v>33</v>
      </c>
      <c r="L547" s="500" cm="1">
        <f t="array" aca="1" ref="L547" ca="1">INDIRECT($L$5&amp;ROW())</f>
        <v>1000000</v>
      </c>
      <c r="M547" s="500">
        <f ca="1">ROUNDDOWN(J547*L547,-3)</f>
        <v>18000000</v>
      </c>
      <c r="N547" s="502">
        <f ca="1">G547-M547</f>
        <v>2000000</v>
      </c>
      <c r="O547" s="154">
        <f ca="1">M547-Y547</f>
        <v>3000000</v>
      </c>
      <c r="P547" s="154">
        <f ca="1">IF(N547=0,O547-N547,IF(N547&lt;0,N547+O547,IF(N547&gt;0,N547-O547)))</f>
        <v>-1000000</v>
      </c>
      <c r="Q547" s="253" t="str">
        <f ca="1">IF(AND(ISBLANK(H547),N547&lt;&gt;0),"Rev detil","")</f>
        <v>Rev detil</v>
      </c>
      <c r="R547" s="244"/>
      <c r="S547" s="244"/>
      <c r="T547" s="65">
        <v>20</v>
      </c>
      <c r="U547" s="67">
        <v>1000000</v>
      </c>
      <c r="V547" s="67">
        <f>ROUNDDOWN(T547*U547,-3)</f>
        <v>20000000</v>
      </c>
      <c r="W547" s="247">
        <v>15</v>
      </c>
      <c r="X547" s="247">
        <v>1000000</v>
      </c>
      <c r="Y547" s="67">
        <f>ROUNDDOWN(W547*X547,-3)</f>
        <v>15000000</v>
      </c>
      <c r="Z547" s="247"/>
      <c r="AA547" s="244"/>
    </row>
    <row r="548" spans="1:29" ht="13.2" x14ac:dyDescent="0.25">
      <c r="A548" s="1" t="s">
        <v>920</v>
      </c>
      <c r="B548" s="68" t="s">
        <v>525</v>
      </c>
      <c r="C548" s="69" t="s">
        <v>35</v>
      </c>
      <c r="D548" s="68"/>
      <c r="E548" s="68"/>
      <c r="F548" s="70"/>
      <c r="G548" s="155">
        <f>G549</f>
        <v>43303000</v>
      </c>
      <c r="H548" s="189" t="s">
        <v>525</v>
      </c>
      <c r="I548" s="69" t="s">
        <v>35</v>
      </c>
      <c r="J548" s="68"/>
      <c r="K548" s="68"/>
      <c r="L548" s="70"/>
      <c r="M548" s="70">
        <f ca="1">M549</f>
        <v>43303000</v>
      </c>
      <c r="N548" s="419">
        <f ca="1">N549</f>
        <v>0</v>
      </c>
      <c r="O548" s="155">
        <f ca="1">O549</f>
        <v>0</v>
      </c>
      <c r="P548" s="155">
        <f ca="1">P549</f>
        <v>0</v>
      </c>
      <c r="Q548" s="279" t="s">
        <v>1007</v>
      </c>
      <c r="R548" s="244"/>
      <c r="S548" s="244"/>
      <c r="T548" s="68"/>
      <c r="U548" s="70"/>
      <c r="V548" s="70"/>
      <c r="W548" s="247"/>
      <c r="X548" s="244"/>
      <c r="Y548" s="244"/>
      <c r="Z548" s="247"/>
      <c r="AA548" s="244"/>
      <c r="AC548" s="311" t="s">
        <v>500</v>
      </c>
    </row>
    <row r="549" spans="1:29" ht="13.2" hidden="1" x14ac:dyDescent="0.25">
      <c r="A549" s="1" t="s">
        <v>921</v>
      </c>
      <c r="B549" s="65"/>
      <c r="C549" s="66" t="s">
        <v>922</v>
      </c>
      <c r="D549" s="65">
        <v>10</v>
      </c>
      <c r="E549" s="65" t="s">
        <v>26</v>
      </c>
      <c r="F549" s="67">
        <v>4330300</v>
      </c>
      <c r="G549" s="154">
        <f>ROUNDDOWN(D549*F549,-3)</f>
        <v>43303000</v>
      </c>
      <c r="H549" s="188"/>
      <c r="I549" s="66" t="s">
        <v>922</v>
      </c>
      <c r="J549" s="65" cm="1">
        <f t="array" aca="1" ref="J549" ca="1">INDIRECT($J$5&amp;ROW())</f>
        <v>10</v>
      </c>
      <c r="K549" s="65" t="s">
        <v>26</v>
      </c>
      <c r="L549" s="67" cm="1">
        <f t="array" aca="1" ref="L549" ca="1">INDIRECT($L$5&amp;ROW())</f>
        <v>4330300</v>
      </c>
      <c r="M549" s="67">
        <f ca="1">ROUNDDOWN(J549*L549,-3)</f>
        <v>43303000</v>
      </c>
      <c r="N549" s="340">
        <f ca="1">G549-M549</f>
        <v>0</v>
      </c>
      <c r="O549" s="154">
        <f ca="1">M549-Y549</f>
        <v>0</v>
      </c>
      <c r="P549" s="154">
        <f ca="1">IF(N549=0,O549-N549,IF(N549&lt;0,N549+O549,IF(N549&gt;0,N549-O549)))</f>
        <v>0</v>
      </c>
      <c r="Q549" s="240" t="str">
        <f ca="1">IF(AND(ISBLANK(H549),N549&lt;&gt;0),"Rev","")</f>
        <v/>
      </c>
      <c r="R549" s="244"/>
      <c r="S549" s="244"/>
      <c r="T549" s="65">
        <v>10</v>
      </c>
      <c r="U549" s="67">
        <v>4330300</v>
      </c>
      <c r="V549" s="67">
        <f>ROUNDDOWN(T549*U549,-3)</f>
        <v>43303000</v>
      </c>
      <c r="W549" s="247">
        <v>10</v>
      </c>
      <c r="X549" s="247">
        <v>4330300</v>
      </c>
      <c r="Y549" s="67">
        <f>ROUNDDOWN(W549*X549,-3)</f>
        <v>43303000</v>
      </c>
      <c r="Z549" s="247"/>
      <c r="AA549" s="244"/>
    </row>
    <row r="550" spans="1:29" ht="13.2" x14ac:dyDescent="0.25">
      <c r="A550" s="1" t="s">
        <v>1037</v>
      </c>
      <c r="B550" s="65"/>
      <c r="C550" s="66"/>
      <c r="D550" s="65"/>
      <c r="E550" s="65"/>
      <c r="F550" s="67"/>
      <c r="G550" s="154"/>
      <c r="H550" s="193" t="s">
        <v>214</v>
      </c>
      <c r="I550" s="81" t="s">
        <v>1005</v>
      </c>
      <c r="J550" s="80"/>
      <c r="K550" s="80"/>
      <c r="L550" s="82"/>
      <c r="M550" s="82">
        <f ca="1">SUM(M551,M556,M558)</f>
        <v>60900000</v>
      </c>
      <c r="N550" s="450">
        <f ca="1">SUM(N551,N556,N558)</f>
        <v>-60900000</v>
      </c>
      <c r="O550" s="159">
        <f ca="1">SUM(O551,O556,O558)</f>
        <v>-900000</v>
      </c>
      <c r="P550" s="159">
        <f ca="1">SUM(P551,P556,P558)</f>
        <v>-61800000</v>
      </c>
      <c r="Q550" s="279" t="s">
        <v>1007</v>
      </c>
      <c r="R550" s="244" t="s">
        <v>505</v>
      </c>
      <c r="S550" s="244" t="s">
        <v>510</v>
      </c>
      <c r="T550" s="65"/>
      <c r="U550" s="67"/>
      <c r="V550" s="67"/>
      <c r="W550" s="247"/>
      <c r="X550" s="244"/>
      <c r="Y550" s="244"/>
      <c r="Z550" s="247"/>
      <c r="AA550" s="244"/>
      <c r="AC550" s="311"/>
    </row>
    <row r="551" spans="1:29" ht="13.2" x14ac:dyDescent="0.25">
      <c r="A551" s="1" t="s">
        <v>1038</v>
      </c>
      <c r="B551" s="65"/>
      <c r="C551" s="66"/>
      <c r="D551" s="65"/>
      <c r="E551" s="65"/>
      <c r="F551" s="67"/>
      <c r="G551" s="154"/>
      <c r="H551" s="189" t="s">
        <v>523</v>
      </c>
      <c r="I551" s="69" t="s">
        <v>24</v>
      </c>
      <c r="J551" s="68"/>
      <c r="K551" s="68"/>
      <c r="L551" s="70"/>
      <c r="M551" s="70">
        <f ca="1">SUM(M552:M555)</f>
        <v>25000000</v>
      </c>
      <c r="N551" s="447">
        <f ca="1">SUM(N552:N555)</f>
        <v>-25000000</v>
      </c>
      <c r="O551" s="155">
        <f ca="1">SUM(O552:O555)</f>
        <v>0</v>
      </c>
      <c r="P551" s="155">
        <f ca="1">SUM(P552:P555)</f>
        <v>-25000000</v>
      </c>
      <c r="Q551" s="279" t="s">
        <v>1007</v>
      </c>
      <c r="R551" s="244"/>
      <c r="S551" s="244"/>
      <c r="T551" s="65"/>
      <c r="U551" s="67"/>
      <c r="V551" s="67"/>
      <c r="W551" s="247"/>
      <c r="X551" s="244"/>
      <c r="Y551" s="244"/>
      <c r="Z551" s="247"/>
      <c r="AA551" s="244"/>
      <c r="AB551" s="345" t="s">
        <v>393</v>
      </c>
      <c r="AC551" s="311" t="s">
        <v>510</v>
      </c>
    </row>
    <row r="552" spans="1:29" ht="13.2" x14ac:dyDescent="0.25">
      <c r="A552" s="1"/>
      <c r="B552" s="65"/>
      <c r="C552" s="66"/>
      <c r="D552" s="65"/>
      <c r="E552" s="65"/>
      <c r="F552" s="67"/>
      <c r="G552" s="154"/>
      <c r="H552" s="188"/>
      <c r="I552" s="497" t="s">
        <v>555</v>
      </c>
      <c r="J552" s="498" cm="1">
        <f t="array" aca="1" ref="J552" ca="1">INDIRECT($J$5&amp;ROW())</f>
        <v>120</v>
      </c>
      <c r="K552" s="498" t="s">
        <v>26</v>
      </c>
      <c r="L552" s="500" cm="1">
        <f t="array" aca="1" ref="L552" ca="1">INDIRECT($L$5&amp;ROW())</f>
        <v>75000</v>
      </c>
      <c r="M552" s="500">
        <f ca="1">ROUNDDOWN(J552*L552,-3)</f>
        <v>9000000</v>
      </c>
      <c r="N552" s="501">
        <f t="shared" ref="N552:N555" ca="1" si="168">G552-M552</f>
        <v>-9000000</v>
      </c>
      <c r="O552" s="154">
        <f ca="1">M552-Y552</f>
        <v>0</v>
      </c>
      <c r="P552" s="154">
        <f t="shared" ref="P552:P555" ca="1" si="169">IF(N552=0,O552-N552,IF(N552&lt;0,N552+O552,IF(N552&gt;0,N552-O552)))</f>
        <v>-9000000</v>
      </c>
      <c r="Q552" s="253" t="str">
        <f t="shared" ref="Q552:Q555" ca="1" si="170">IF(AND(ISBLANK(H552),N552&lt;&gt;0),"Rev detil","")</f>
        <v>Rev detil</v>
      </c>
      <c r="R552" s="244"/>
      <c r="S552" s="244"/>
      <c r="T552" s="65">
        <v>120</v>
      </c>
      <c r="U552" s="67">
        <v>75000</v>
      </c>
      <c r="V552" s="67">
        <f>ROUNDDOWN(T552*U552,-3)</f>
        <v>9000000</v>
      </c>
      <c r="W552" s="247">
        <v>120</v>
      </c>
      <c r="X552" s="247">
        <v>75000</v>
      </c>
      <c r="Y552" s="67">
        <f>ROUNDDOWN(W552*X552,-3)</f>
        <v>9000000</v>
      </c>
      <c r="Z552" s="247"/>
      <c r="AA552" s="244"/>
    </row>
    <row r="553" spans="1:29" ht="13.2" x14ac:dyDescent="0.25">
      <c r="A553" s="1"/>
      <c r="B553" s="65"/>
      <c r="C553" s="66"/>
      <c r="D553" s="65"/>
      <c r="E553" s="65"/>
      <c r="F553" s="67"/>
      <c r="G553" s="154"/>
      <c r="H553" s="188"/>
      <c r="I553" s="497" t="s">
        <v>893</v>
      </c>
      <c r="J553" s="498" cm="1">
        <f t="array" aca="1" ref="J553" ca="1">INDIRECT($J$5&amp;ROW())</f>
        <v>4</v>
      </c>
      <c r="K553" s="498" t="s">
        <v>120</v>
      </c>
      <c r="L553" s="500" cm="1">
        <f t="array" aca="1" ref="L553" ca="1">INDIRECT($L$5&amp;ROW())</f>
        <v>1500000</v>
      </c>
      <c r="M553" s="500">
        <f ca="1">ROUNDDOWN(J553*L553,-3)</f>
        <v>6000000</v>
      </c>
      <c r="N553" s="501">
        <f t="shared" ca="1" si="168"/>
        <v>-6000000</v>
      </c>
      <c r="O553" s="154">
        <f ca="1">M553-Y553</f>
        <v>0</v>
      </c>
      <c r="P553" s="154">
        <f t="shared" ca="1" si="169"/>
        <v>-6000000</v>
      </c>
      <c r="Q553" s="253" t="str">
        <f t="shared" ca="1" si="170"/>
        <v>Rev detil</v>
      </c>
      <c r="R553" s="244"/>
      <c r="S553" s="244"/>
      <c r="T553" s="65">
        <v>4</v>
      </c>
      <c r="U553" s="67">
        <v>1500000</v>
      </c>
      <c r="V553" s="67">
        <f>ROUNDDOWN(T553*U553,-3)</f>
        <v>6000000</v>
      </c>
      <c r="W553" s="247">
        <v>4</v>
      </c>
      <c r="X553" s="247">
        <v>1500000</v>
      </c>
      <c r="Y553" s="67">
        <f>ROUNDDOWN(W553*X553,-3)</f>
        <v>6000000</v>
      </c>
      <c r="Z553" s="247"/>
      <c r="AA553" s="244"/>
    </row>
    <row r="554" spans="1:29" ht="13.2" x14ac:dyDescent="0.25">
      <c r="A554" s="1"/>
      <c r="B554" s="65"/>
      <c r="C554" s="66"/>
      <c r="D554" s="65"/>
      <c r="E554" s="65"/>
      <c r="F554" s="67"/>
      <c r="G554" s="154"/>
      <c r="H554" s="188"/>
      <c r="I554" s="497" t="s">
        <v>557</v>
      </c>
      <c r="J554" s="498" cm="1">
        <f t="array" aca="1" ref="J554" ca="1">INDIRECT($J$5&amp;ROW())</f>
        <v>4</v>
      </c>
      <c r="K554" s="498" t="s">
        <v>120</v>
      </c>
      <c r="L554" s="500" cm="1">
        <f t="array" aca="1" ref="L554" ca="1">INDIRECT($L$5&amp;ROW())</f>
        <v>1500000</v>
      </c>
      <c r="M554" s="500">
        <f ca="1">ROUNDDOWN(J554*L554,-3)</f>
        <v>6000000</v>
      </c>
      <c r="N554" s="501">
        <f t="shared" ca="1" si="168"/>
        <v>-6000000</v>
      </c>
      <c r="O554" s="154">
        <f ca="1">M554-Y554</f>
        <v>0</v>
      </c>
      <c r="P554" s="154">
        <f t="shared" ca="1" si="169"/>
        <v>-6000000</v>
      </c>
      <c r="Q554" s="253" t="str">
        <f t="shared" ca="1" si="170"/>
        <v>Rev detil</v>
      </c>
      <c r="R554" s="244"/>
      <c r="S554" s="244"/>
      <c r="T554" s="65">
        <v>4</v>
      </c>
      <c r="U554" s="67">
        <v>1500000</v>
      </c>
      <c r="V554" s="67">
        <f>ROUNDDOWN(T554*U554,-3)</f>
        <v>6000000</v>
      </c>
      <c r="W554" s="247">
        <v>4</v>
      </c>
      <c r="X554" s="247">
        <v>1500000</v>
      </c>
      <c r="Y554" s="67">
        <f>ROUNDDOWN(W554*X554,-3)</f>
        <v>6000000</v>
      </c>
      <c r="Z554" s="247"/>
      <c r="AA554" s="244"/>
    </row>
    <row r="555" spans="1:29" ht="13.2" x14ac:dyDescent="0.25">
      <c r="A555" s="1"/>
      <c r="B555" s="65"/>
      <c r="C555" s="66"/>
      <c r="D555" s="65"/>
      <c r="E555" s="65"/>
      <c r="F555" s="67"/>
      <c r="G555" s="154"/>
      <c r="H555" s="188"/>
      <c r="I555" s="497" t="s">
        <v>558</v>
      </c>
      <c r="J555" s="498" cm="1">
        <f t="array" aca="1" ref="J555" ca="1">INDIRECT($J$5&amp;ROW())</f>
        <v>4</v>
      </c>
      <c r="K555" s="498" t="s">
        <v>120</v>
      </c>
      <c r="L555" s="500" cm="1">
        <f t="array" aca="1" ref="L555" ca="1">INDIRECT($L$5&amp;ROW())</f>
        <v>1000000</v>
      </c>
      <c r="M555" s="500">
        <f ca="1">ROUNDDOWN(J555*L555,-3)</f>
        <v>4000000</v>
      </c>
      <c r="N555" s="501">
        <f t="shared" ca="1" si="168"/>
        <v>-4000000</v>
      </c>
      <c r="O555" s="154">
        <f ca="1">M555-Y555</f>
        <v>0</v>
      </c>
      <c r="P555" s="154">
        <f t="shared" ca="1" si="169"/>
        <v>-4000000</v>
      </c>
      <c r="Q555" s="253" t="str">
        <f t="shared" ca="1" si="170"/>
        <v>Rev detil</v>
      </c>
      <c r="R555" s="244"/>
      <c r="S555" s="244"/>
      <c r="T555" s="65">
        <v>4</v>
      </c>
      <c r="U555" s="67">
        <v>1000000</v>
      </c>
      <c r="V555" s="67">
        <f>ROUNDDOWN(T555*U555,-3)</f>
        <v>4000000</v>
      </c>
      <c r="W555" s="247">
        <v>4</v>
      </c>
      <c r="X555" s="247">
        <v>1000000</v>
      </c>
      <c r="Y555" s="67">
        <f>ROUNDDOWN(W555*X555,-3)</f>
        <v>4000000</v>
      </c>
      <c r="Z555" s="247"/>
      <c r="AA555" s="244"/>
    </row>
    <row r="556" spans="1:29" ht="13.2" x14ac:dyDescent="0.25">
      <c r="A556" s="1" t="s">
        <v>1039</v>
      </c>
      <c r="B556" s="65"/>
      <c r="C556" s="66"/>
      <c r="D556" s="65"/>
      <c r="E556" s="65"/>
      <c r="F556" s="67"/>
      <c r="G556" s="154"/>
      <c r="H556" s="187" t="s">
        <v>525</v>
      </c>
      <c r="I556" s="63" t="s">
        <v>35</v>
      </c>
      <c r="J556" s="62"/>
      <c r="K556" s="62"/>
      <c r="L556" s="64"/>
      <c r="M556" s="64">
        <f ca="1">M557</f>
        <v>35000000</v>
      </c>
      <c r="N556" s="444">
        <f ca="1">N557</f>
        <v>-35000000</v>
      </c>
      <c r="O556" s="153">
        <f ca="1">O557</f>
        <v>0</v>
      </c>
      <c r="P556" s="153">
        <f ca="1">P557</f>
        <v>-35000000</v>
      </c>
      <c r="Q556" s="279" t="s">
        <v>1007</v>
      </c>
      <c r="R556" s="244"/>
      <c r="S556" s="244"/>
      <c r="T556" s="65"/>
      <c r="U556" s="67"/>
      <c r="V556" s="67"/>
      <c r="W556" s="247"/>
      <c r="X556" s="244"/>
      <c r="Y556" s="244"/>
      <c r="Z556" s="247"/>
      <c r="AA556" s="244"/>
      <c r="AB556" s="345" t="s">
        <v>393</v>
      </c>
      <c r="AC556" s="311" t="s">
        <v>510</v>
      </c>
    </row>
    <row r="557" spans="1:29" ht="13.2" x14ac:dyDescent="0.25">
      <c r="A557" s="1"/>
      <c r="B557" s="65"/>
      <c r="C557" s="66"/>
      <c r="D557" s="65"/>
      <c r="E557" s="65"/>
      <c r="F557" s="67"/>
      <c r="G557" s="154"/>
      <c r="H557" s="188"/>
      <c r="I557" s="497" t="s">
        <v>804</v>
      </c>
      <c r="J557" s="498">
        <v>10</v>
      </c>
      <c r="K557" s="498" t="s">
        <v>26</v>
      </c>
      <c r="L557" s="500" cm="1">
        <f t="array" aca="1" ref="L557" ca="1">INDIRECT($L$5&amp;ROW())</f>
        <v>3500000</v>
      </c>
      <c r="M557" s="500">
        <f ca="1">ROUNDDOWN(J557*L557,-3)</f>
        <v>35000000</v>
      </c>
      <c r="N557" s="501">
        <f ca="1">G557-M557</f>
        <v>-35000000</v>
      </c>
      <c r="O557" s="154">
        <f ca="1">M557-Y557</f>
        <v>0</v>
      </c>
      <c r="P557" s="154">
        <f ca="1">IF(N557=0,O557-N557,IF(N557&lt;0,N557+O557,IF(N557&gt;0,N557-O557)))</f>
        <v>-35000000</v>
      </c>
      <c r="Q557" s="253" t="str">
        <f ca="1">IF(AND(ISBLANK(H557),N557&lt;&gt;0),"Rev detil","")</f>
        <v>Rev detil</v>
      </c>
      <c r="R557" s="244"/>
      <c r="S557" s="244"/>
      <c r="T557" s="65">
        <v>10</v>
      </c>
      <c r="U557" s="67">
        <v>3500000</v>
      </c>
      <c r="V557" s="67">
        <f>ROUNDDOWN(T557*U557,-3)</f>
        <v>35000000</v>
      </c>
      <c r="W557" s="247">
        <v>10</v>
      </c>
      <c r="X557" s="247">
        <v>3500000</v>
      </c>
      <c r="Y557" s="67">
        <f>ROUNDDOWN(W557*X557,-3)</f>
        <v>35000000</v>
      </c>
      <c r="Z557" s="247"/>
      <c r="AA557" s="244"/>
    </row>
    <row r="558" spans="1:29" ht="13.2" x14ac:dyDescent="0.25">
      <c r="A558" s="1" t="s">
        <v>1040</v>
      </c>
      <c r="B558" s="65"/>
      <c r="C558" s="66"/>
      <c r="D558" s="65"/>
      <c r="E558" s="65"/>
      <c r="F558" s="67"/>
      <c r="G558" s="154"/>
      <c r="H558" s="189" t="s">
        <v>583</v>
      </c>
      <c r="I558" s="69" t="s">
        <v>80</v>
      </c>
      <c r="J558" s="68"/>
      <c r="K558" s="68"/>
      <c r="L558" s="70"/>
      <c r="M558" s="70">
        <f ca="1">M559</f>
        <v>900000</v>
      </c>
      <c r="N558" s="447">
        <f ca="1">N559</f>
        <v>-900000</v>
      </c>
      <c r="O558" s="155">
        <f ca="1">O559</f>
        <v>-900000</v>
      </c>
      <c r="P558" s="155">
        <f ca="1">P559</f>
        <v>-1800000</v>
      </c>
      <c r="Q558" s="279" t="s">
        <v>1007</v>
      </c>
      <c r="R558" s="244"/>
      <c r="S558" s="244"/>
      <c r="T558" s="65"/>
      <c r="U558" s="67"/>
      <c r="V558" s="67"/>
      <c r="W558" s="247"/>
      <c r="X558" s="244"/>
      <c r="Y558" s="244"/>
      <c r="Z558" s="247"/>
      <c r="AA558" s="244"/>
      <c r="AB558" s="345" t="s">
        <v>393</v>
      </c>
      <c r="AC558" s="311" t="s">
        <v>510</v>
      </c>
    </row>
    <row r="559" spans="1:29" ht="13.2" x14ac:dyDescent="0.25">
      <c r="A559" s="1"/>
      <c r="B559" s="65"/>
      <c r="C559" s="66"/>
      <c r="D559" s="65"/>
      <c r="E559" s="65"/>
      <c r="F559" s="67"/>
      <c r="G559" s="154"/>
      <c r="H559" s="188"/>
      <c r="I559" s="497" t="s">
        <v>873</v>
      </c>
      <c r="J559" s="498">
        <v>6</v>
      </c>
      <c r="K559" s="498" t="s">
        <v>26</v>
      </c>
      <c r="L559" s="500" cm="1">
        <f t="array" aca="1" ref="L559" ca="1">INDIRECT($L$5&amp;ROW())</f>
        <v>150000</v>
      </c>
      <c r="M559" s="500">
        <f ca="1">ROUNDDOWN(J559*L559,-3)</f>
        <v>900000</v>
      </c>
      <c r="N559" s="501">
        <f ca="1">G559-M559</f>
        <v>-900000</v>
      </c>
      <c r="O559" s="154">
        <f ca="1">M559-Y559</f>
        <v>-900000</v>
      </c>
      <c r="P559" s="154">
        <f ca="1">IF(N559=0,O559-N559,IF(N559&lt;0,N559+O559,IF(N559&gt;0,N559-O559)))</f>
        <v>-1800000</v>
      </c>
      <c r="Q559" s="253" t="str">
        <f ca="1">IF(AND(ISBLANK(H559),N559&lt;&gt;0),"Rev detil","")</f>
        <v>Rev detil</v>
      </c>
      <c r="R559" s="244"/>
      <c r="S559" s="244"/>
      <c r="T559" s="65">
        <v>12</v>
      </c>
      <c r="U559" s="67">
        <v>150000</v>
      </c>
      <c r="V559" s="67">
        <f>ROUNDDOWN(T559*U559,-3)</f>
        <v>1800000</v>
      </c>
      <c r="W559" s="247">
        <v>12</v>
      </c>
      <c r="X559" s="247">
        <v>150000</v>
      </c>
      <c r="Y559" s="67">
        <f>ROUNDDOWN(W559*X559,-3)</f>
        <v>1800000</v>
      </c>
      <c r="Z559" s="247"/>
      <c r="AA559" s="244"/>
    </row>
    <row r="560" spans="1:29" ht="13.2" x14ac:dyDescent="0.25">
      <c r="A560" s="1" t="s">
        <v>432</v>
      </c>
      <c r="B560" s="135" t="s">
        <v>923</v>
      </c>
      <c r="C560" s="136" t="s">
        <v>433</v>
      </c>
      <c r="D560" s="135"/>
      <c r="E560" s="135"/>
      <c r="F560" s="137"/>
      <c r="G560" s="177">
        <f>G561</f>
        <v>8500000000</v>
      </c>
      <c r="H560" s="211" t="s">
        <v>923</v>
      </c>
      <c r="I560" s="136" t="s">
        <v>433</v>
      </c>
      <c r="J560" s="135"/>
      <c r="K560" s="135"/>
      <c r="L560" s="137"/>
      <c r="M560" s="137">
        <f t="shared" ref="M560:P561" ca="1" si="171">M561</f>
        <v>8500000000</v>
      </c>
      <c r="N560" s="434">
        <f t="shared" ca="1" si="171"/>
        <v>0</v>
      </c>
      <c r="O560" s="177">
        <f t="shared" ca="1" si="171"/>
        <v>136391000</v>
      </c>
      <c r="P560" s="177">
        <f t="shared" ca="1" si="171"/>
        <v>136391000</v>
      </c>
      <c r="Q560" s="279" t="s">
        <v>1007</v>
      </c>
      <c r="R560" s="244"/>
      <c r="S560" s="244"/>
      <c r="T560" s="135"/>
      <c r="U560" s="137"/>
      <c r="V560" s="137"/>
      <c r="W560" s="247"/>
      <c r="X560" s="244"/>
      <c r="Y560" s="244"/>
      <c r="Z560" s="247"/>
      <c r="AA560" s="244"/>
    </row>
    <row r="561" spans="1:29" ht="13.2" x14ac:dyDescent="0.25">
      <c r="A561" s="1" t="s">
        <v>434</v>
      </c>
      <c r="B561" s="126" t="s">
        <v>435</v>
      </c>
      <c r="C561" s="127" t="s">
        <v>924</v>
      </c>
      <c r="D561" s="126">
        <v>235</v>
      </c>
      <c r="E561" s="482" t="s">
        <v>925</v>
      </c>
      <c r="F561" s="482"/>
      <c r="G561" s="174">
        <f>G562</f>
        <v>8500000000</v>
      </c>
      <c r="H561" s="208" t="s">
        <v>435</v>
      </c>
      <c r="I561" s="127" t="s">
        <v>924</v>
      </c>
      <c r="J561" s="126">
        <v>235</v>
      </c>
      <c r="K561" s="250" t="s">
        <v>925</v>
      </c>
      <c r="L561" s="250"/>
      <c r="M561" s="128">
        <f t="shared" ca="1" si="171"/>
        <v>8500000000</v>
      </c>
      <c r="N561" s="435">
        <f t="shared" ca="1" si="171"/>
        <v>0</v>
      </c>
      <c r="O561" s="174">
        <f t="shared" ca="1" si="171"/>
        <v>136391000</v>
      </c>
      <c r="P561" s="174">
        <f t="shared" ca="1" si="171"/>
        <v>136391000</v>
      </c>
      <c r="Q561" s="279" t="s">
        <v>1007</v>
      </c>
      <c r="R561" s="244"/>
      <c r="S561" s="244"/>
      <c r="T561" s="126">
        <v>235</v>
      </c>
      <c r="U561" s="250"/>
      <c r="V561" s="250"/>
      <c r="W561" s="247"/>
      <c r="X561" s="244"/>
      <c r="Y561" s="244"/>
      <c r="Z561" s="247"/>
      <c r="AA561" s="244"/>
    </row>
    <row r="562" spans="1:29" ht="13.2" hidden="1" x14ac:dyDescent="0.25">
      <c r="A562" s="1" t="s">
        <v>437</v>
      </c>
      <c r="B562" s="119" t="s">
        <v>438</v>
      </c>
      <c r="C562" s="120" t="s">
        <v>439</v>
      </c>
      <c r="D562" s="119">
        <v>235</v>
      </c>
      <c r="E562" s="119" t="s">
        <v>436</v>
      </c>
      <c r="F562" s="121"/>
      <c r="G562" s="121">
        <f>SUM(G563,G611)</f>
        <v>8500000000</v>
      </c>
      <c r="H562" s="119" t="s">
        <v>438</v>
      </c>
      <c r="I562" s="120" t="s">
        <v>439</v>
      </c>
      <c r="J562" s="119">
        <v>235</v>
      </c>
      <c r="K562" s="119" t="s">
        <v>436</v>
      </c>
      <c r="L562" s="121"/>
      <c r="M562" s="121">
        <f ca="1">SUM(M563,M611)</f>
        <v>8500000000</v>
      </c>
      <c r="N562" s="428">
        <f ca="1">SUM(N563,N611)</f>
        <v>0</v>
      </c>
      <c r="O562" s="172">
        <f ca="1">SUM(O563,O611)</f>
        <v>136391000</v>
      </c>
      <c r="P562" s="172">
        <f ca="1">SUM(P563,P611)</f>
        <v>136391000</v>
      </c>
      <c r="Q562" s="298"/>
      <c r="R562" s="244"/>
      <c r="S562" s="244"/>
      <c r="T562" s="119">
        <v>235</v>
      </c>
      <c r="U562" s="121"/>
      <c r="V562" s="121"/>
      <c r="W562" s="247"/>
      <c r="X562" s="244"/>
      <c r="Y562" s="244"/>
      <c r="Z562" s="247"/>
      <c r="AA562" s="244"/>
    </row>
    <row r="563" spans="1:29" ht="13.2" hidden="1" x14ac:dyDescent="0.25">
      <c r="A563" s="1" t="s">
        <v>440</v>
      </c>
      <c r="B563" s="380" t="s">
        <v>606</v>
      </c>
      <c r="C563" s="381" t="s">
        <v>441</v>
      </c>
      <c r="D563" s="380"/>
      <c r="E563" s="380" t="s">
        <v>554</v>
      </c>
      <c r="F563" s="382"/>
      <c r="G563" s="383">
        <f>SUM(G564,G582,G602)</f>
        <v>8408830000</v>
      </c>
      <c r="H563" s="384" t="s">
        <v>606</v>
      </c>
      <c r="I563" s="381" t="s">
        <v>441</v>
      </c>
      <c r="J563" s="380"/>
      <c r="K563" s="380" t="s">
        <v>554</v>
      </c>
      <c r="L563" s="382"/>
      <c r="M563" s="382">
        <f ca="1">SUM(M564,M582,M602)</f>
        <v>8408830000</v>
      </c>
      <c r="N563" s="432">
        <f ca="1">SUM(N564,N582,N602)</f>
        <v>0</v>
      </c>
      <c r="O563" s="158">
        <f ca="1">SUM(O564,O582,O602)</f>
        <v>116891000</v>
      </c>
      <c r="P563" s="158">
        <f ca="1">SUM(P564,P582,P602)</f>
        <v>116891000</v>
      </c>
      <c r="Q563" s="284"/>
      <c r="R563" s="244"/>
      <c r="S563" s="244"/>
      <c r="T563" s="77"/>
      <c r="U563" s="79"/>
      <c r="V563" s="79"/>
      <c r="W563" s="247"/>
      <c r="X563" s="244"/>
      <c r="Y563" s="244"/>
      <c r="Z563" s="247"/>
      <c r="AA563" s="244"/>
    </row>
    <row r="564" spans="1:29" ht="13.2" hidden="1" x14ac:dyDescent="0.25">
      <c r="A564" s="1" t="s">
        <v>442</v>
      </c>
      <c r="B564" s="80" t="s">
        <v>21</v>
      </c>
      <c r="C564" s="81" t="s">
        <v>443</v>
      </c>
      <c r="D564" s="80"/>
      <c r="E564" s="80"/>
      <c r="F564" s="82"/>
      <c r="G564" s="159">
        <f>SUM(G565,G572,G575,G577,G579)</f>
        <v>2523377000</v>
      </c>
      <c r="H564" s="193" t="s">
        <v>21</v>
      </c>
      <c r="I564" s="81" t="s">
        <v>443</v>
      </c>
      <c r="J564" s="80"/>
      <c r="K564" s="80"/>
      <c r="L564" s="82"/>
      <c r="M564" s="82">
        <f ca="1">SUM(M565,M572,M575,M577,M579)</f>
        <v>2523377000</v>
      </c>
      <c r="N564" s="422">
        <f ca="1">SUM(N565,N572,N575,N577,N579)</f>
        <v>0</v>
      </c>
      <c r="O564" s="159">
        <f ca="1">SUM(O565,O572,O575,O577,O579)</f>
        <v>22000000</v>
      </c>
      <c r="P564" s="159">
        <f ca="1">SUM(P565,P572,P575,P577,P579)</f>
        <v>22000000</v>
      </c>
      <c r="Q564" s="285"/>
      <c r="R564" s="244" t="s">
        <v>507</v>
      </c>
      <c r="S564" s="244" t="s">
        <v>508</v>
      </c>
      <c r="T564" s="80"/>
      <c r="U564" s="82"/>
      <c r="V564" s="82"/>
      <c r="W564" s="247"/>
      <c r="X564" s="244"/>
      <c r="Y564" s="244"/>
      <c r="Z564" s="247"/>
      <c r="AA564" s="244"/>
      <c r="AC564" s="311"/>
    </row>
    <row r="565" spans="1:29" ht="13.2" hidden="1" x14ac:dyDescent="0.25">
      <c r="A565" s="1" t="s">
        <v>444</v>
      </c>
      <c r="B565" s="62" t="s">
        <v>523</v>
      </c>
      <c r="C565" s="63" t="s">
        <v>24</v>
      </c>
      <c r="D565" s="62"/>
      <c r="E565" s="62"/>
      <c r="F565" s="64"/>
      <c r="G565" s="153">
        <f>SUM(G566:G571)</f>
        <v>129600000</v>
      </c>
      <c r="H565" s="187" t="s">
        <v>523</v>
      </c>
      <c r="I565" s="63" t="s">
        <v>24</v>
      </c>
      <c r="J565" s="62"/>
      <c r="K565" s="62"/>
      <c r="L565" s="64"/>
      <c r="M565" s="64">
        <f ca="1">SUM(M566:M571)</f>
        <v>129600000</v>
      </c>
      <c r="N565" s="418">
        <f ca="1">SUM(N566:N571)</f>
        <v>0</v>
      </c>
      <c r="O565" s="153">
        <f ca="1">SUM(O566:O571)</f>
        <v>22000000</v>
      </c>
      <c r="P565" s="153">
        <f ca="1">SUM(P566:P571)</f>
        <v>22000000</v>
      </c>
      <c r="Q565" s="280"/>
      <c r="R565" s="244"/>
      <c r="S565" s="244"/>
      <c r="T565" s="62"/>
      <c r="U565" s="64"/>
      <c r="V565" s="64"/>
      <c r="W565" s="247"/>
      <c r="X565" s="244"/>
      <c r="Y565" s="244"/>
      <c r="Z565" s="247"/>
      <c r="AA565" s="244"/>
      <c r="AB565" s="4" t="s">
        <v>433</v>
      </c>
      <c r="AC565" s="311" t="s">
        <v>508</v>
      </c>
    </row>
    <row r="566" spans="1:29" ht="13.2" hidden="1" x14ac:dyDescent="0.25">
      <c r="A566" s="1" t="s">
        <v>445</v>
      </c>
      <c r="B566" s="65"/>
      <c r="C566" s="66" t="s">
        <v>555</v>
      </c>
      <c r="D566" s="65">
        <v>400</v>
      </c>
      <c r="E566" s="65" t="s">
        <v>26</v>
      </c>
      <c r="F566" s="67">
        <v>70000</v>
      </c>
      <c r="G566" s="154">
        <f t="shared" ref="G566:G571" si="172">ROUNDDOWN(D566*F566,-3)</f>
        <v>28000000</v>
      </c>
      <c r="H566" s="188"/>
      <c r="I566" s="66" t="s">
        <v>555</v>
      </c>
      <c r="J566" s="65" cm="1">
        <f t="array" aca="1" ref="J566" ca="1">INDIRECT($J$5&amp;ROW())</f>
        <v>400</v>
      </c>
      <c r="K566" s="65" t="s">
        <v>26</v>
      </c>
      <c r="L566" s="67" cm="1">
        <f t="array" aca="1" ref="L566" ca="1">INDIRECT($L$5&amp;ROW())</f>
        <v>70000</v>
      </c>
      <c r="M566" s="67">
        <f t="shared" ref="M566:M571" ca="1" si="173">ROUNDDOWN(J566*L566,-3)</f>
        <v>28000000</v>
      </c>
      <c r="N566" s="340">
        <f t="shared" ref="N566:N571" ca="1" si="174">G566-M566</f>
        <v>0</v>
      </c>
      <c r="O566" s="154">
        <f t="shared" ref="O566:O571" ca="1" si="175">M566-Y566</f>
        <v>14000000</v>
      </c>
      <c r="P566" s="154">
        <f t="shared" ref="P566:P571" ca="1" si="176">IF(N566=0,O566-N566,IF(N566&lt;0,N566+O566,IF(N566&gt;0,N566-O566)))</f>
        <v>14000000</v>
      </c>
      <c r="Q566" s="240" t="str">
        <f t="shared" ref="Q566:Q571" ca="1" si="177">IF(AND(ISBLANK(H566),N566&lt;&gt;0),"Rev","")</f>
        <v/>
      </c>
      <c r="R566" s="244"/>
      <c r="S566" s="244"/>
      <c r="T566" s="65">
        <v>400</v>
      </c>
      <c r="U566" s="67">
        <v>70000</v>
      </c>
      <c r="V566" s="67">
        <f t="shared" ref="V566:V571" si="178">ROUNDDOWN(T566*U566,-3)</f>
        <v>28000000</v>
      </c>
      <c r="W566" s="247">
        <v>200</v>
      </c>
      <c r="X566" s="247">
        <v>70000</v>
      </c>
      <c r="Y566" s="67">
        <f t="shared" ref="Y566:Y571" si="179">ROUNDDOWN(W566*X566,-3)</f>
        <v>14000000</v>
      </c>
      <c r="Z566" s="247"/>
      <c r="AA566" s="244"/>
    </row>
    <row r="567" spans="1:29" ht="13.2" hidden="1" x14ac:dyDescent="0.25">
      <c r="A567" s="1" t="s">
        <v>446</v>
      </c>
      <c r="B567" s="65"/>
      <c r="C567" s="66" t="s">
        <v>556</v>
      </c>
      <c r="D567" s="65">
        <v>8</v>
      </c>
      <c r="E567" s="65" t="s">
        <v>120</v>
      </c>
      <c r="F567" s="67">
        <v>1500000</v>
      </c>
      <c r="G567" s="154">
        <f t="shared" si="172"/>
        <v>12000000</v>
      </c>
      <c r="H567" s="188"/>
      <c r="I567" s="66" t="s">
        <v>556</v>
      </c>
      <c r="J567" s="65" cm="1">
        <f t="array" aca="1" ref="J567" ca="1">INDIRECT($J$5&amp;ROW())</f>
        <v>8</v>
      </c>
      <c r="K567" s="65" t="s">
        <v>120</v>
      </c>
      <c r="L567" s="67" cm="1">
        <f t="array" aca="1" ref="L567" ca="1">INDIRECT($L$5&amp;ROW())</f>
        <v>1500000</v>
      </c>
      <c r="M567" s="67">
        <f t="shared" ca="1" si="173"/>
        <v>12000000</v>
      </c>
      <c r="N567" s="340">
        <f t="shared" ca="1" si="174"/>
        <v>0</v>
      </c>
      <c r="O567" s="154">
        <f t="shared" ca="1" si="175"/>
        <v>3000000</v>
      </c>
      <c r="P567" s="154">
        <f t="shared" ca="1" si="176"/>
        <v>3000000</v>
      </c>
      <c r="Q567" s="240" t="str">
        <f t="shared" ca="1" si="177"/>
        <v/>
      </c>
      <c r="R567" s="244"/>
      <c r="S567" s="244"/>
      <c r="T567" s="65">
        <v>8</v>
      </c>
      <c r="U567" s="67">
        <v>1500000</v>
      </c>
      <c r="V567" s="67">
        <f t="shared" si="178"/>
        <v>12000000</v>
      </c>
      <c r="W567" s="247">
        <v>6</v>
      </c>
      <c r="X567" s="247">
        <v>1500000</v>
      </c>
      <c r="Y567" s="67">
        <f t="shared" si="179"/>
        <v>9000000</v>
      </c>
      <c r="Z567" s="247"/>
      <c r="AA567" s="244"/>
    </row>
    <row r="568" spans="1:29" ht="13.2" hidden="1" x14ac:dyDescent="0.25">
      <c r="A568" s="1" t="s">
        <v>447</v>
      </c>
      <c r="B568" s="65"/>
      <c r="C568" s="66" t="s">
        <v>557</v>
      </c>
      <c r="D568" s="65">
        <v>8</v>
      </c>
      <c r="E568" s="65" t="s">
        <v>120</v>
      </c>
      <c r="F568" s="67">
        <v>1500000</v>
      </c>
      <c r="G568" s="154">
        <f t="shared" si="172"/>
        <v>12000000</v>
      </c>
      <c r="H568" s="188"/>
      <c r="I568" s="66" t="s">
        <v>557</v>
      </c>
      <c r="J568" s="65" cm="1">
        <f t="array" aca="1" ref="J568" ca="1">INDIRECT($J$5&amp;ROW())</f>
        <v>8</v>
      </c>
      <c r="K568" s="65" t="s">
        <v>120</v>
      </c>
      <c r="L568" s="67" cm="1">
        <f t="array" aca="1" ref="L568" ca="1">INDIRECT($L$5&amp;ROW())</f>
        <v>1500000</v>
      </c>
      <c r="M568" s="67">
        <f t="shared" ca="1" si="173"/>
        <v>12000000</v>
      </c>
      <c r="N568" s="340">
        <f t="shared" ca="1" si="174"/>
        <v>0</v>
      </c>
      <c r="O568" s="154">
        <f t="shared" ca="1" si="175"/>
        <v>3000000</v>
      </c>
      <c r="P568" s="154">
        <f t="shared" ca="1" si="176"/>
        <v>3000000</v>
      </c>
      <c r="Q568" s="240" t="str">
        <f t="shared" ca="1" si="177"/>
        <v/>
      </c>
      <c r="R568" s="244"/>
      <c r="S568" s="244"/>
      <c r="T568" s="65">
        <v>8</v>
      </c>
      <c r="U568" s="67">
        <v>1500000</v>
      </c>
      <c r="V568" s="67">
        <f t="shared" si="178"/>
        <v>12000000</v>
      </c>
      <c r="W568" s="247">
        <v>6</v>
      </c>
      <c r="X568" s="247">
        <v>1500000</v>
      </c>
      <c r="Y568" s="67">
        <f t="shared" si="179"/>
        <v>9000000</v>
      </c>
      <c r="Z568" s="247"/>
      <c r="AA568" s="244"/>
    </row>
    <row r="569" spans="1:29" ht="13.2" hidden="1" x14ac:dyDescent="0.25">
      <c r="A569" s="1" t="s">
        <v>448</v>
      </c>
      <c r="B569" s="65"/>
      <c r="C569" s="66" t="s">
        <v>558</v>
      </c>
      <c r="D569" s="65">
        <v>8</v>
      </c>
      <c r="E569" s="65" t="s">
        <v>120</v>
      </c>
      <c r="F569" s="67">
        <v>1000000</v>
      </c>
      <c r="G569" s="154">
        <f t="shared" si="172"/>
        <v>8000000</v>
      </c>
      <c r="H569" s="188"/>
      <c r="I569" s="66" t="s">
        <v>558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1000000</v>
      </c>
      <c r="M569" s="67">
        <f t="shared" ca="1" si="173"/>
        <v>8000000</v>
      </c>
      <c r="N569" s="340">
        <f t="shared" ca="1" si="174"/>
        <v>0</v>
      </c>
      <c r="O569" s="154">
        <f t="shared" ca="1" si="175"/>
        <v>2000000</v>
      </c>
      <c r="P569" s="154">
        <f t="shared" ca="1" si="176"/>
        <v>2000000</v>
      </c>
      <c r="Q569" s="240" t="str">
        <f t="shared" ca="1" si="177"/>
        <v/>
      </c>
      <c r="R569" s="244"/>
      <c r="S569" s="244"/>
      <c r="T569" s="65">
        <v>8</v>
      </c>
      <c r="U569" s="67">
        <v>1000000</v>
      </c>
      <c r="V569" s="67">
        <f t="shared" si="178"/>
        <v>8000000</v>
      </c>
      <c r="W569" s="247">
        <v>6</v>
      </c>
      <c r="X569" s="247">
        <v>1000000</v>
      </c>
      <c r="Y569" s="67">
        <f t="shared" si="179"/>
        <v>6000000</v>
      </c>
      <c r="Z569" s="247"/>
      <c r="AA569" s="244"/>
    </row>
    <row r="570" spans="1:29" ht="13.2" hidden="1" x14ac:dyDescent="0.25">
      <c r="A570" s="1" t="s">
        <v>449</v>
      </c>
      <c r="B570" s="65"/>
      <c r="C570" s="66" t="s">
        <v>926</v>
      </c>
      <c r="D570" s="65">
        <v>120</v>
      </c>
      <c r="E570" s="65" t="s">
        <v>55</v>
      </c>
      <c r="F570" s="67">
        <v>280000</v>
      </c>
      <c r="G570" s="154">
        <f t="shared" si="172"/>
        <v>33600000</v>
      </c>
      <c r="H570" s="188"/>
      <c r="I570" s="66" t="s">
        <v>926</v>
      </c>
      <c r="J570" s="65" cm="1">
        <f t="array" aca="1" ref="J570" ca="1">INDIRECT($J$5&amp;ROW())</f>
        <v>120</v>
      </c>
      <c r="K570" s="65" t="s">
        <v>55</v>
      </c>
      <c r="L570" s="67" cm="1">
        <f t="array" aca="1" ref="L570" ca="1">INDIRECT($L$5&amp;ROW())</f>
        <v>280000</v>
      </c>
      <c r="M570" s="67">
        <f t="shared" ca="1" si="173"/>
        <v>33600000</v>
      </c>
      <c r="N570" s="340">
        <f t="shared" ca="1" si="174"/>
        <v>0</v>
      </c>
      <c r="O570" s="154">
        <f t="shared" ca="1" si="175"/>
        <v>0</v>
      </c>
      <c r="P570" s="154">
        <f t="shared" ca="1" si="176"/>
        <v>0</v>
      </c>
      <c r="Q570" s="240" t="str">
        <f t="shared" ca="1" si="177"/>
        <v/>
      </c>
      <c r="R570" s="244"/>
      <c r="S570" s="244"/>
      <c r="T570" s="65">
        <v>120</v>
      </c>
      <c r="U570" s="67">
        <v>280000</v>
      </c>
      <c r="V570" s="67">
        <f t="shared" si="178"/>
        <v>33600000</v>
      </c>
      <c r="W570" s="247">
        <v>120</v>
      </c>
      <c r="X570" s="247">
        <v>280000</v>
      </c>
      <c r="Y570" s="67">
        <f t="shared" si="179"/>
        <v>33600000</v>
      </c>
      <c r="Z570" s="247"/>
      <c r="AA570" s="244"/>
    </row>
    <row r="571" spans="1:29" ht="13.2" hidden="1" x14ac:dyDescent="0.25">
      <c r="A571" s="1" t="s">
        <v>927</v>
      </c>
      <c r="B571" s="65"/>
      <c r="C571" s="66" t="s">
        <v>928</v>
      </c>
      <c r="D571" s="65">
        <v>90</v>
      </c>
      <c r="E571" s="65" t="s">
        <v>59</v>
      </c>
      <c r="F571" s="67">
        <v>400000</v>
      </c>
      <c r="G571" s="154">
        <f t="shared" si="172"/>
        <v>36000000</v>
      </c>
      <c r="H571" s="188"/>
      <c r="I571" s="66" t="s">
        <v>928</v>
      </c>
      <c r="J571" s="65" cm="1">
        <f t="array" aca="1" ref="J571" ca="1">INDIRECT($J$5&amp;ROW())</f>
        <v>90</v>
      </c>
      <c r="K571" s="65" t="s">
        <v>59</v>
      </c>
      <c r="L571" s="67" cm="1">
        <f t="array" aca="1" ref="L571" ca="1">INDIRECT($L$5&amp;ROW())</f>
        <v>400000</v>
      </c>
      <c r="M571" s="67">
        <f t="shared" ca="1" si="173"/>
        <v>36000000</v>
      </c>
      <c r="N571" s="340">
        <f t="shared" ca="1" si="174"/>
        <v>0</v>
      </c>
      <c r="O571" s="154">
        <f t="shared" ca="1" si="175"/>
        <v>0</v>
      </c>
      <c r="P571" s="154">
        <f t="shared" ca="1" si="176"/>
        <v>0</v>
      </c>
      <c r="Q571" s="240" t="str">
        <f t="shared" ca="1" si="177"/>
        <v/>
      </c>
      <c r="R571" s="244"/>
      <c r="S571" s="244"/>
      <c r="T571" s="65">
        <v>90</v>
      </c>
      <c r="U571" s="67">
        <v>400000</v>
      </c>
      <c r="V571" s="67">
        <f t="shared" si="178"/>
        <v>36000000</v>
      </c>
      <c r="W571" s="247">
        <v>90</v>
      </c>
      <c r="X571" s="247">
        <v>400000</v>
      </c>
      <c r="Y571" s="67">
        <f t="shared" si="179"/>
        <v>36000000</v>
      </c>
      <c r="Z571" s="247"/>
      <c r="AA571" s="244"/>
    </row>
    <row r="572" spans="1:29" ht="13.2" hidden="1" x14ac:dyDescent="0.25">
      <c r="A572" s="1" t="s">
        <v>450</v>
      </c>
      <c r="B572" s="68" t="s">
        <v>524</v>
      </c>
      <c r="C572" s="69" t="s">
        <v>73</v>
      </c>
      <c r="D572" s="68"/>
      <c r="E572" s="68"/>
      <c r="F572" s="70"/>
      <c r="G572" s="155">
        <f>SUM(G573:G574)</f>
        <v>2072227000</v>
      </c>
      <c r="H572" s="189" t="s">
        <v>524</v>
      </c>
      <c r="I572" s="69" t="s">
        <v>73</v>
      </c>
      <c r="J572" s="68"/>
      <c r="K572" s="68"/>
      <c r="L572" s="70"/>
      <c r="M572" s="70">
        <f ca="1">SUM(M573:M574)</f>
        <v>2072227000</v>
      </c>
      <c r="N572" s="419">
        <f ca="1">SUM(N573:N574)</f>
        <v>0</v>
      </c>
      <c r="O572" s="155">
        <f ca="1">SUM(O573:O574)</f>
        <v>0</v>
      </c>
      <c r="P572" s="155">
        <f ca="1">SUM(P573:P574)</f>
        <v>0</v>
      </c>
      <c r="Q572" s="281"/>
      <c r="R572" s="244"/>
      <c r="S572" s="244"/>
      <c r="T572" s="68"/>
      <c r="U572" s="70"/>
      <c r="V572" s="70"/>
      <c r="W572" s="247"/>
      <c r="X572" s="244"/>
      <c r="Y572" s="244"/>
      <c r="Z572" s="247"/>
      <c r="AA572" s="244"/>
      <c r="AB572" s="4" t="s">
        <v>433</v>
      </c>
      <c r="AC572" s="311" t="s">
        <v>508</v>
      </c>
    </row>
    <row r="573" spans="1:29" ht="13.2" hidden="1" x14ac:dyDescent="0.25">
      <c r="A573" s="1" t="s">
        <v>451</v>
      </c>
      <c r="B573" s="65"/>
      <c r="C573" s="66" t="s">
        <v>929</v>
      </c>
      <c r="D573" s="65">
        <v>89</v>
      </c>
      <c r="E573" s="65" t="s">
        <v>26</v>
      </c>
      <c r="F573" s="67">
        <v>23280641</v>
      </c>
      <c r="G573" s="154">
        <f>ROUNDDOWN(D573*F573,-3)</f>
        <v>2071977000</v>
      </c>
      <c r="H573" s="188"/>
      <c r="I573" s="66" t="s">
        <v>929</v>
      </c>
      <c r="J573" s="65" cm="1">
        <f t="array" aca="1" ref="J573" ca="1">INDIRECT($J$5&amp;ROW())</f>
        <v>89</v>
      </c>
      <c r="K573" s="65" t="s">
        <v>26</v>
      </c>
      <c r="L573" s="67" cm="1">
        <f t="array" aca="1" ref="L573" ca="1">INDIRECT($L$5&amp;ROW())</f>
        <v>23280641</v>
      </c>
      <c r="M573" s="67">
        <f ca="1">ROUNDDOWN(J573*L573,-3)</f>
        <v>2071977000</v>
      </c>
      <c r="N573" s="340">
        <f t="shared" ref="N573:N574" ca="1" si="180">G573-M573</f>
        <v>0</v>
      </c>
      <c r="O573" s="154">
        <f ca="1">M573-Y573</f>
        <v>0</v>
      </c>
      <c r="P573" s="154">
        <f t="shared" ref="P573:P574" ca="1" si="181">IF(N573=0,O573-N573,IF(N573&lt;0,N573+O573,IF(N573&gt;0,N573-O573)))</f>
        <v>0</v>
      </c>
      <c r="Q573" s="240" t="str">
        <f ca="1">IF(AND(ISBLANK(H573),N573&lt;&gt;0),"Rev","")</f>
        <v/>
      </c>
      <c r="R573" s="244"/>
      <c r="S573" s="244"/>
      <c r="T573" s="65">
        <v>89</v>
      </c>
      <c r="U573" s="67">
        <v>23280641</v>
      </c>
      <c r="V573" s="67">
        <f>ROUNDDOWN(T573*U573,-3)</f>
        <v>2071977000</v>
      </c>
      <c r="W573" s="247">
        <v>89</v>
      </c>
      <c r="X573" s="247">
        <v>23280641</v>
      </c>
      <c r="Y573" s="67">
        <f>ROUNDDOWN(W573*X573,-3)</f>
        <v>2071977000</v>
      </c>
      <c r="Z573" s="247"/>
      <c r="AA573" s="244"/>
    </row>
    <row r="574" spans="1:29" ht="13.2" hidden="1" x14ac:dyDescent="0.25">
      <c r="A574" s="1" t="s">
        <v>452</v>
      </c>
      <c r="B574" s="65"/>
      <c r="C574" s="66" t="s">
        <v>930</v>
      </c>
      <c r="D574" s="65">
        <v>1</v>
      </c>
      <c r="E574" s="65" t="s">
        <v>120</v>
      </c>
      <c r="F574" s="67">
        <v>250000</v>
      </c>
      <c r="G574" s="154">
        <f>ROUNDDOWN(D574*F574,-3)</f>
        <v>250000</v>
      </c>
      <c r="H574" s="188"/>
      <c r="I574" s="66" t="s">
        <v>930</v>
      </c>
      <c r="J574" s="65" cm="1">
        <f t="array" aca="1" ref="J574" ca="1">INDIRECT($J$5&amp;ROW())</f>
        <v>1</v>
      </c>
      <c r="K574" s="65" t="s">
        <v>120</v>
      </c>
      <c r="L574" s="67" cm="1">
        <f t="array" aca="1" ref="L574" ca="1">INDIRECT($L$5&amp;ROW())</f>
        <v>250000</v>
      </c>
      <c r="M574" s="67">
        <f ca="1">ROUNDDOWN(J574*L574,-3)</f>
        <v>250000</v>
      </c>
      <c r="N574" s="340">
        <f t="shared" ca="1" si="180"/>
        <v>0</v>
      </c>
      <c r="O574" s="154">
        <f ca="1">M574-Y574</f>
        <v>0</v>
      </c>
      <c r="P574" s="154">
        <f t="shared" ca="1" si="181"/>
        <v>0</v>
      </c>
      <c r="Q574" s="240" t="str">
        <f ca="1">IF(AND(ISBLANK(H574),N574&lt;&gt;0),"Rev","")</f>
        <v/>
      </c>
      <c r="R574" s="244"/>
      <c r="S574" s="244"/>
      <c r="T574" s="65">
        <v>1</v>
      </c>
      <c r="U574" s="67">
        <v>250000</v>
      </c>
      <c r="V574" s="67">
        <f>ROUNDDOWN(T574*U574,-3)</f>
        <v>250000</v>
      </c>
      <c r="W574" s="247">
        <v>1</v>
      </c>
      <c r="X574" s="247">
        <v>250000</v>
      </c>
      <c r="Y574" s="67">
        <f>ROUNDDOWN(W574*X574,-3)</f>
        <v>250000</v>
      </c>
      <c r="Z574" s="247"/>
      <c r="AA574" s="244"/>
    </row>
    <row r="575" spans="1:29" ht="13.2" hidden="1" x14ac:dyDescent="0.25">
      <c r="A575" s="1" t="s">
        <v>453</v>
      </c>
      <c r="B575" s="68" t="s">
        <v>528</v>
      </c>
      <c r="C575" s="69" t="s">
        <v>31</v>
      </c>
      <c r="D575" s="68"/>
      <c r="E575" s="68"/>
      <c r="F575" s="70"/>
      <c r="G575" s="155">
        <f>G576</f>
        <v>10000000</v>
      </c>
      <c r="H575" s="189" t="s">
        <v>528</v>
      </c>
      <c r="I575" s="69" t="s">
        <v>31</v>
      </c>
      <c r="J575" s="68"/>
      <c r="K575" s="68"/>
      <c r="L575" s="70"/>
      <c r="M575" s="70">
        <f ca="1">M576</f>
        <v>10000000</v>
      </c>
      <c r="N575" s="419">
        <f ca="1">N576</f>
        <v>0</v>
      </c>
      <c r="O575" s="155">
        <f ca="1">O576</f>
        <v>0</v>
      </c>
      <c r="P575" s="155">
        <f ca="1">P576</f>
        <v>0</v>
      </c>
      <c r="Q575" s="281"/>
      <c r="R575" s="244"/>
      <c r="S575" s="244"/>
      <c r="T575" s="68"/>
      <c r="U575" s="70"/>
      <c r="V575" s="70"/>
      <c r="W575" s="247"/>
      <c r="X575" s="244"/>
      <c r="Y575" s="244"/>
      <c r="Z575" s="247"/>
      <c r="AA575" s="244"/>
      <c r="AB575" s="4" t="s">
        <v>433</v>
      </c>
      <c r="AC575" s="311" t="s">
        <v>508</v>
      </c>
    </row>
    <row r="576" spans="1:29" ht="13.2" hidden="1" x14ac:dyDescent="0.25">
      <c r="A576" s="1" t="s">
        <v>454</v>
      </c>
      <c r="B576" s="65"/>
      <c r="C576" s="66" t="s">
        <v>559</v>
      </c>
      <c r="D576" s="65">
        <v>10</v>
      </c>
      <c r="E576" s="65" t="s">
        <v>33</v>
      </c>
      <c r="F576" s="67">
        <v>1000000</v>
      </c>
      <c r="G576" s="154">
        <f>ROUNDDOWN(D576*F576,-3)</f>
        <v>10000000</v>
      </c>
      <c r="H576" s="188"/>
      <c r="I576" s="66" t="s">
        <v>559</v>
      </c>
      <c r="J576" s="65" cm="1">
        <f t="array" aca="1" ref="J576" ca="1">INDIRECT($J$5&amp;ROW())</f>
        <v>10</v>
      </c>
      <c r="K576" s="65" t="s">
        <v>33</v>
      </c>
      <c r="L576" s="67" cm="1">
        <f t="array" aca="1" ref="L576" ca="1">INDIRECT($L$5&amp;ROW())</f>
        <v>1000000</v>
      </c>
      <c r="M576" s="67">
        <f ca="1">ROUNDDOWN(J576*L576,-3)</f>
        <v>10000000</v>
      </c>
      <c r="N576" s="340">
        <f ca="1">G576-M576</f>
        <v>0</v>
      </c>
      <c r="O576" s="154">
        <f ca="1">M576-Y576</f>
        <v>0</v>
      </c>
      <c r="P576" s="154">
        <f ca="1">IF(N576=0,O576-N576,IF(N576&lt;0,N576+O576,IF(N576&gt;0,N576-O576)))</f>
        <v>0</v>
      </c>
      <c r="Q576" s="240" t="str">
        <f ca="1">IF(AND(ISBLANK(H576),N576&lt;&gt;0),"Rev","")</f>
        <v/>
      </c>
      <c r="R576" s="244"/>
      <c r="S576" s="244"/>
      <c r="T576" s="65">
        <v>10</v>
      </c>
      <c r="U576" s="67">
        <v>1000000</v>
      </c>
      <c r="V576" s="67">
        <f>ROUNDDOWN(T576*U576,-3)</f>
        <v>10000000</v>
      </c>
      <c r="W576" s="247">
        <v>10</v>
      </c>
      <c r="X576" s="247">
        <v>1000000</v>
      </c>
      <c r="Y576" s="67">
        <f>ROUNDDOWN(W576*X576,-3)</f>
        <v>10000000</v>
      </c>
      <c r="Z576" s="247"/>
      <c r="AA576" s="244"/>
    </row>
    <row r="577" spans="1:29" ht="13.2" hidden="1" x14ac:dyDescent="0.25">
      <c r="A577" s="1" t="s">
        <v>455</v>
      </c>
      <c r="B577" s="68" t="s">
        <v>931</v>
      </c>
      <c r="C577" s="69" t="s">
        <v>185</v>
      </c>
      <c r="D577" s="68"/>
      <c r="E577" s="68"/>
      <c r="F577" s="70"/>
      <c r="G577" s="155">
        <f>G578</f>
        <v>76950000</v>
      </c>
      <c r="H577" s="189" t="s">
        <v>931</v>
      </c>
      <c r="I577" s="69" t="s">
        <v>185</v>
      </c>
      <c r="J577" s="68"/>
      <c r="K577" s="68"/>
      <c r="L577" s="70"/>
      <c r="M577" s="70">
        <f ca="1">M578</f>
        <v>76950000</v>
      </c>
      <c r="N577" s="419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B577" s="4" t="s">
        <v>433</v>
      </c>
      <c r="AC577" s="311" t="s">
        <v>508</v>
      </c>
    </row>
    <row r="578" spans="1:29" ht="13.2" hidden="1" x14ac:dyDescent="0.25">
      <c r="A578" s="25" t="s">
        <v>456</v>
      </c>
      <c r="B578" s="65"/>
      <c r="C578" s="66" t="s">
        <v>932</v>
      </c>
      <c r="D578" s="65">
        <v>90</v>
      </c>
      <c r="E578" s="65" t="s">
        <v>26</v>
      </c>
      <c r="F578" s="67">
        <v>855000</v>
      </c>
      <c r="G578" s="154">
        <f>ROUNDDOWN(D578*F578,-3)</f>
        <v>76950000</v>
      </c>
      <c r="H578" s="188"/>
      <c r="I578" s="66" t="s">
        <v>932</v>
      </c>
      <c r="J578" s="65" cm="1">
        <f t="array" aca="1" ref="J578" ca="1">INDIRECT($J$5&amp;ROW())</f>
        <v>90</v>
      </c>
      <c r="K578" s="65" t="s">
        <v>26</v>
      </c>
      <c r="L578" s="67" cm="1">
        <f t="array" aca="1" ref="L578" ca="1">INDIRECT($L$5&amp;ROW())</f>
        <v>855000</v>
      </c>
      <c r="M578" s="67">
        <f ca="1">ROUNDDOWN(J578*L578,-3)</f>
        <v>76950000</v>
      </c>
      <c r="N578" s="340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90</v>
      </c>
      <c r="U578" s="67">
        <v>855000</v>
      </c>
      <c r="V578" s="67">
        <f>ROUNDDOWN(T578*U578,-3)</f>
        <v>76950000</v>
      </c>
      <c r="W578" s="247">
        <v>90</v>
      </c>
      <c r="X578" s="247">
        <v>855000</v>
      </c>
      <c r="Y578" s="67">
        <f>ROUNDDOWN(W578*X578,-3)</f>
        <v>76950000</v>
      </c>
      <c r="Z578" s="247"/>
      <c r="AA578" s="244"/>
    </row>
    <row r="579" spans="1:29" ht="13.2" hidden="1" x14ac:dyDescent="0.25">
      <c r="A579" s="1" t="s">
        <v>457</v>
      </c>
      <c r="B579" s="74" t="s">
        <v>525</v>
      </c>
      <c r="C579" s="75" t="s">
        <v>35</v>
      </c>
      <c r="D579" s="74"/>
      <c r="E579" s="74"/>
      <c r="F579" s="76"/>
      <c r="G579" s="157">
        <f>SUM(G580:G581)</f>
        <v>234600000</v>
      </c>
      <c r="H579" s="191" t="s">
        <v>525</v>
      </c>
      <c r="I579" s="75" t="s">
        <v>35</v>
      </c>
      <c r="J579" s="74"/>
      <c r="K579" s="74"/>
      <c r="L579" s="76"/>
      <c r="M579" s="76">
        <f ca="1">SUM(M580:M581)</f>
        <v>234600000</v>
      </c>
      <c r="N579" s="420">
        <f ca="1">SUM(N580:N581)</f>
        <v>0</v>
      </c>
      <c r="O579" s="157">
        <f ca="1">SUM(O580:O581)</f>
        <v>0</v>
      </c>
      <c r="P579" s="157">
        <f ca="1">SUM(P580:P581)</f>
        <v>0</v>
      </c>
      <c r="Q579" s="283"/>
      <c r="R579" s="244"/>
      <c r="S579" s="244"/>
      <c r="T579" s="74"/>
      <c r="U579" s="76"/>
      <c r="V579" s="76"/>
      <c r="W579" s="247"/>
      <c r="X579" s="244"/>
      <c r="Y579" s="244"/>
      <c r="Z579" s="247"/>
      <c r="AA579" s="244"/>
      <c r="AB579" s="4" t="s">
        <v>433</v>
      </c>
      <c r="AC579" s="311" t="s">
        <v>508</v>
      </c>
    </row>
    <row r="580" spans="1:29" ht="26.4" hidden="1" x14ac:dyDescent="0.25">
      <c r="A580" s="1" t="s">
        <v>458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340">
        <f t="shared" ref="N580:N581" ca="1" si="182">G580-M580</f>
        <v>0</v>
      </c>
      <c r="O580" s="154">
        <f ca="1">M580-Y580</f>
        <v>0</v>
      </c>
      <c r="P580" s="154">
        <f t="shared" ref="P580:P581" ca="1" si="183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hidden="1" x14ac:dyDescent="0.25">
      <c r="A581" s="1" t="s">
        <v>459</v>
      </c>
      <c r="B581" s="65"/>
      <c r="C581" s="66" t="s">
        <v>934</v>
      </c>
      <c r="D581" s="65">
        <v>89</v>
      </c>
      <c r="E581" s="65" t="s">
        <v>26</v>
      </c>
      <c r="F581" s="67">
        <v>1400000</v>
      </c>
      <c r="G581" s="154">
        <f>ROUNDDOWN(D581*F581,-3)</f>
        <v>124600000</v>
      </c>
      <c r="H581" s="188"/>
      <c r="I581" s="66" t="s">
        <v>934</v>
      </c>
      <c r="J581" s="65" cm="1">
        <f t="array" aca="1" ref="J581" ca="1">INDIRECT($J$5&amp;ROW())</f>
        <v>89</v>
      </c>
      <c r="K581" s="65" t="s">
        <v>26</v>
      </c>
      <c r="L581" s="67" cm="1">
        <f t="array" aca="1" ref="L581" ca="1">INDIRECT($L$5&amp;ROW())</f>
        <v>1400000</v>
      </c>
      <c r="M581" s="67">
        <f ca="1">ROUNDDOWN(J581*L581,-3)</f>
        <v>124600000</v>
      </c>
      <c r="N581" s="340">
        <f t="shared" ca="1" si="182"/>
        <v>0</v>
      </c>
      <c r="O581" s="154">
        <f ca="1">M581-Y581</f>
        <v>0</v>
      </c>
      <c r="P581" s="154">
        <f t="shared" ca="1" si="183"/>
        <v>0</v>
      </c>
      <c r="Q581" s="240" t="str">
        <f ca="1">IF(AND(ISBLANK(H581),N581&lt;&gt;0),"Rev","")</f>
        <v/>
      </c>
      <c r="R581" s="244"/>
      <c r="S581" s="244"/>
      <c r="T581" s="65">
        <v>89</v>
      </c>
      <c r="U581" s="67">
        <v>1400000</v>
      </c>
      <c r="V581" s="67">
        <f>ROUNDDOWN(T581*U581,-3)</f>
        <v>124600000</v>
      </c>
      <c r="W581" s="247">
        <v>89</v>
      </c>
      <c r="X581" s="247">
        <v>1400000</v>
      </c>
      <c r="Y581" s="67">
        <f>ROUNDDOWN(W581*X581,-3)</f>
        <v>124600000</v>
      </c>
      <c r="Z581" s="247"/>
      <c r="AA581" s="244"/>
    </row>
    <row r="582" spans="1:29" ht="13.2" hidden="1" x14ac:dyDescent="0.25">
      <c r="A582" s="1" t="s">
        <v>460</v>
      </c>
      <c r="B582" s="80" t="s">
        <v>38</v>
      </c>
      <c r="C582" s="81" t="s">
        <v>461</v>
      </c>
      <c r="D582" s="80"/>
      <c r="E582" s="80"/>
      <c r="F582" s="82"/>
      <c r="G582" s="159">
        <f>SUM(G583,G590,G593,G595,G598)</f>
        <v>5699412000</v>
      </c>
      <c r="H582" s="193" t="s">
        <v>38</v>
      </c>
      <c r="I582" s="81" t="s">
        <v>461</v>
      </c>
      <c r="J582" s="80"/>
      <c r="K582" s="80"/>
      <c r="L582" s="82"/>
      <c r="M582" s="82">
        <f ca="1">SUM(M583,M590,M593,M595,M598)</f>
        <v>5699412000</v>
      </c>
      <c r="N582" s="422">
        <f ca="1">SUM(N583,N590,N593,N595,N598)</f>
        <v>0</v>
      </c>
      <c r="O582" s="159">
        <f ca="1">SUM(O583,O590,O593,O595,O598)</f>
        <v>22850000</v>
      </c>
      <c r="P582" s="159">
        <f ca="1">SUM(P583,P590,P593,P595,P598)</f>
        <v>22850000</v>
      </c>
      <c r="Q582" s="285"/>
      <c r="R582" s="244" t="s">
        <v>507</v>
      </c>
      <c r="S582" s="244" t="s">
        <v>508</v>
      </c>
      <c r="T582" s="80"/>
      <c r="U582" s="82"/>
      <c r="V582" s="82"/>
      <c r="W582" s="247"/>
      <c r="X582" s="244"/>
      <c r="Y582" s="244"/>
      <c r="Z582" s="247"/>
      <c r="AA582" s="244"/>
      <c r="AC582" s="311"/>
    </row>
    <row r="583" spans="1:29" ht="13.2" hidden="1" x14ac:dyDescent="0.25">
      <c r="A583" s="1" t="s">
        <v>462</v>
      </c>
      <c r="B583" s="62" t="s">
        <v>523</v>
      </c>
      <c r="C583" s="63" t="s">
        <v>24</v>
      </c>
      <c r="D583" s="62"/>
      <c r="E583" s="62"/>
      <c r="F583" s="64"/>
      <c r="G583" s="153">
        <f>SUM(G584:G589)</f>
        <v>64620000</v>
      </c>
      <c r="H583" s="187" t="s">
        <v>523</v>
      </c>
      <c r="I583" s="63" t="s">
        <v>24</v>
      </c>
      <c r="J583" s="62"/>
      <c r="K583" s="62"/>
      <c r="L583" s="64"/>
      <c r="M583" s="64">
        <f ca="1">SUM(M584:M589)</f>
        <v>64620000</v>
      </c>
      <c r="N583" s="418">
        <f ca="1">SUM(N584:N589)</f>
        <v>0</v>
      </c>
      <c r="O583" s="153">
        <f ca="1">SUM(O584:O589)</f>
        <v>14750000</v>
      </c>
      <c r="P583" s="153">
        <f ca="1">SUM(P584:P589)</f>
        <v>14750000</v>
      </c>
      <c r="Q583" s="280"/>
      <c r="R583" s="244"/>
      <c r="S583" s="244"/>
      <c r="T583" s="62"/>
      <c r="U583" s="64"/>
      <c r="V583" s="64"/>
      <c r="W583" s="247"/>
      <c r="X583" s="244"/>
      <c r="Y583" s="244"/>
      <c r="Z583" s="247"/>
      <c r="AA583" s="244"/>
      <c r="AB583" s="4" t="s">
        <v>433</v>
      </c>
      <c r="AC583" s="311" t="s">
        <v>508</v>
      </c>
    </row>
    <row r="584" spans="1:29" ht="13.2" hidden="1" x14ac:dyDescent="0.25">
      <c r="A584" s="1" t="s">
        <v>463</v>
      </c>
      <c r="B584" s="65"/>
      <c r="C584" s="66" t="s">
        <v>555</v>
      </c>
      <c r="D584" s="65">
        <v>100</v>
      </c>
      <c r="E584" s="65" t="s">
        <v>26</v>
      </c>
      <c r="F584" s="67">
        <v>70000</v>
      </c>
      <c r="G584" s="154">
        <f t="shared" ref="G584:G589" si="184">ROUNDDOWN(D584*F584,-3)</f>
        <v>7000000</v>
      </c>
      <c r="H584" s="188"/>
      <c r="I584" s="66" t="s">
        <v>555</v>
      </c>
      <c r="J584" s="65" cm="1">
        <f t="array" aca="1" ref="J584" ca="1">INDIRECT($J$5&amp;ROW())</f>
        <v>100</v>
      </c>
      <c r="K584" s="65" t="s">
        <v>26</v>
      </c>
      <c r="L584" s="67" cm="1">
        <f t="array" aca="1" ref="L584" ca="1">INDIRECT($L$5&amp;ROW())</f>
        <v>70000</v>
      </c>
      <c r="M584" s="67">
        <f t="shared" ref="M584:M589" ca="1" si="185">ROUNDDOWN(J584*L584,-3)</f>
        <v>7000000</v>
      </c>
      <c r="N584" s="340">
        <f t="shared" ref="N584:N589" ca="1" si="186">G584-M584</f>
        <v>0</v>
      </c>
      <c r="O584" s="154">
        <f t="shared" ref="O584:O589" ca="1" si="187">M584-Y584</f>
        <v>0</v>
      </c>
      <c r="P584" s="154">
        <f t="shared" ref="P584:P589" ca="1" si="188">IF(N584=0,O584-N584,IF(N584&lt;0,N584+O584,IF(N584&gt;0,N584-O584)))</f>
        <v>0</v>
      </c>
      <c r="Q584" s="240" t="str">
        <f t="shared" ref="Q584:Q589" ca="1" si="189">IF(AND(ISBLANK(H584),N584&lt;&gt;0),"Rev","")</f>
        <v/>
      </c>
      <c r="R584" s="244"/>
      <c r="S584" s="244"/>
      <c r="T584" s="65">
        <v>100</v>
      </c>
      <c r="U584" s="67">
        <v>70000</v>
      </c>
      <c r="V584" s="67">
        <f t="shared" ref="V584:V589" si="190">ROUNDDOWN(T584*U584,-3)</f>
        <v>7000000</v>
      </c>
      <c r="W584" s="247">
        <v>100</v>
      </c>
      <c r="X584" s="247">
        <v>70000</v>
      </c>
      <c r="Y584" s="67">
        <f t="shared" ref="Y584:Y589" si="191">ROUNDDOWN(W584*X584,-3)</f>
        <v>7000000</v>
      </c>
      <c r="Z584" s="247"/>
      <c r="AA584" s="244"/>
    </row>
    <row r="585" spans="1:29" ht="13.2" hidden="1" x14ac:dyDescent="0.25">
      <c r="A585" s="1" t="s">
        <v>464</v>
      </c>
      <c r="B585" s="65"/>
      <c r="C585" s="66" t="s">
        <v>556</v>
      </c>
      <c r="D585" s="65">
        <v>8</v>
      </c>
      <c r="E585" s="65" t="s">
        <v>120</v>
      </c>
      <c r="F585" s="67">
        <v>1500000</v>
      </c>
      <c r="G585" s="154">
        <f t="shared" si="184"/>
        <v>12000000</v>
      </c>
      <c r="H585" s="188"/>
      <c r="I585" s="66" t="s">
        <v>556</v>
      </c>
      <c r="J585" s="65" cm="1">
        <f t="array" aca="1" ref="J585" ca="1">INDIRECT($J$5&amp;ROW())</f>
        <v>8</v>
      </c>
      <c r="K585" s="65" t="s">
        <v>120</v>
      </c>
      <c r="L585" s="67" cm="1">
        <f t="array" aca="1" ref="L585" ca="1">INDIRECT($L$5&amp;ROW())</f>
        <v>1500000</v>
      </c>
      <c r="M585" s="67">
        <f t="shared" ca="1" si="185"/>
        <v>12000000</v>
      </c>
      <c r="N585" s="340">
        <f t="shared" ca="1" si="186"/>
        <v>0</v>
      </c>
      <c r="O585" s="154">
        <f t="shared" ca="1" si="187"/>
        <v>3000000</v>
      </c>
      <c r="P585" s="154">
        <f t="shared" ca="1" si="188"/>
        <v>3000000</v>
      </c>
      <c r="Q585" s="240" t="str">
        <f t="shared" ca="1" si="189"/>
        <v/>
      </c>
      <c r="R585" s="244"/>
      <c r="S585" s="244"/>
      <c r="T585" s="65">
        <v>8</v>
      </c>
      <c r="U585" s="67">
        <v>1500000</v>
      </c>
      <c r="V585" s="67">
        <f t="shared" si="190"/>
        <v>12000000</v>
      </c>
      <c r="W585" s="247">
        <v>6</v>
      </c>
      <c r="X585" s="247">
        <v>1500000</v>
      </c>
      <c r="Y585" s="67">
        <f t="shared" si="191"/>
        <v>9000000</v>
      </c>
      <c r="Z585" s="247"/>
      <c r="AA585" s="244"/>
    </row>
    <row r="586" spans="1:29" ht="13.2" hidden="1" x14ac:dyDescent="0.25">
      <c r="A586" s="1" t="s">
        <v>465</v>
      </c>
      <c r="B586" s="65"/>
      <c r="C586" s="66" t="s">
        <v>557</v>
      </c>
      <c r="D586" s="65">
        <v>8</v>
      </c>
      <c r="E586" s="65" t="s">
        <v>120</v>
      </c>
      <c r="F586" s="67">
        <v>1500000</v>
      </c>
      <c r="G586" s="154">
        <f t="shared" si="184"/>
        <v>12000000</v>
      </c>
      <c r="H586" s="188"/>
      <c r="I586" s="66" t="s">
        <v>557</v>
      </c>
      <c r="J586" s="65" cm="1">
        <f t="array" aca="1" ref="J586" ca="1">INDIRECT($J$5&amp;ROW())</f>
        <v>8</v>
      </c>
      <c r="K586" s="65" t="s">
        <v>120</v>
      </c>
      <c r="L586" s="67" cm="1">
        <f t="array" aca="1" ref="L586" ca="1">INDIRECT($L$5&amp;ROW())</f>
        <v>1500000</v>
      </c>
      <c r="M586" s="67">
        <f t="shared" ca="1" si="185"/>
        <v>12000000</v>
      </c>
      <c r="N586" s="340">
        <f t="shared" ca="1" si="186"/>
        <v>0</v>
      </c>
      <c r="O586" s="154">
        <f t="shared" ca="1" si="187"/>
        <v>3000000</v>
      </c>
      <c r="P586" s="154">
        <f t="shared" ca="1" si="188"/>
        <v>3000000</v>
      </c>
      <c r="Q586" s="240" t="str">
        <f t="shared" ca="1" si="189"/>
        <v/>
      </c>
      <c r="R586" s="244"/>
      <c r="S586" s="244"/>
      <c r="T586" s="65">
        <v>8</v>
      </c>
      <c r="U586" s="67">
        <v>1500000</v>
      </c>
      <c r="V586" s="67">
        <f t="shared" si="190"/>
        <v>12000000</v>
      </c>
      <c r="W586" s="247">
        <v>6</v>
      </c>
      <c r="X586" s="247">
        <v>1500000</v>
      </c>
      <c r="Y586" s="67">
        <f t="shared" si="191"/>
        <v>9000000</v>
      </c>
      <c r="Z586" s="247"/>
      <c r="AA586" s="244"/>
    </row>
    <row r="587" spans="1:29" ht="15" hidden="1" x14ac:dyDescent="0.25">
      <c r="A587" s="1" t="s">
        <v>466</v>
      </c>
      <c r="B587" s="65"/>
      <c r="C587" s="66" t="s">
        <v>558</v>
      </c>
      <c r="D587" s="65">
        <v>8</v>
      </c>
      <c r="E587" s="138" t="s">
        <v>120</v>
      </c>
      <c r="F587" s="67">
        <v>1000000</v>
      </c>
      <c r="G587" s="154">
        <f t="shared" si="184"/>
        <v>8000000</v>
      </c>
      <c r="H587" s="188"/>
      <c r="I587" s="66" t="s">
        <v>558</v>
      </c>
      <c r="J587" s="65" cm="1">
        <f t="array" aca="1" ref="J587" ca="1">INDIRECT($J$5&amp;ROW())</f>
        <v>8</v>
      </c>
      <c r="K587" s="65" t="s">
        <v>120</v>
      </c>
      <c r="L587" s="67" cm="1">
        <f t="array" aca="1" ref="L587" ca="1">INDIRECT($L$5&amp;ROW())</f>
        <v>1000000</v>
      </c>
      <c r="M587" s="67">
        <f t="shared" ca="1" si="185"/>
        <v>8000000</v>
      </c>
      <c r="N587" s="340">
        <f t="shared" ca="1" si="186"/>
        <v>0</v>
      </c>
      <c r="O587" s="154">
        <f t="shared" ca="1" si="187"/>
        <v>2000000</v>
      </c>
      <c r="P587" s="154">
        <f t="shared" ca="1" si="188"/>
        <v>2000000</v>
      </c>
      <c r="Q587" s="240" t="str">
        <f t="shared" ca="1" si="189"/>
        <v/>
      </c>
      <c r="R587" s="244"/>
      <c r="S587" s="244"/>
      <c r="T587" s="65">
        <v>8</v>
      </c>
      <c r="U587" s="67">
        <v>1000000</v>
      </c>
      <c r="V587" s="67">
        <f t="shared" si="190"/>
        <v>8000000</v>
      </c>
      <c r="W587" s="247">
        <v>6</v>
      </c>
      <c r="X587" s="247">
        <v>1000000</v>
      </c>
      <c r="Y587" s="67">
        <f t="shared" si="191"/>
        <v>6000000</v>
      </c>
      <c r="Z587" s="247"/>
      <c r="AA587" s="244"/>
    </row>
    <row r="588" spans="1:29" ht="15" hidden="1" x14ac:dyDescent="0.25">
      <c r="A588" s="1" t="s">
        <v>467</v>
      </c>
      <c r="B588" s="65"/>
      <c r="C588" s="66" t="s">
        <v>830</v>
      </c>
      <c r="D588" s="65">
        <v>30</v>
      </c>
      <c r="E588" s="138" t="s">
        <v>59</v>
      </c>
      <c r="F588" s="67">
        <v>350000</v>
      </c>
      <c r="G588" s="154">
        <f t="shared" si="184"/>
        <v>10500000</v>
      </c>
      <c r="H588" s="188"/>
      <c r="I588" s="66" t="s">
        <v>830</v>
      </c>
      <c r="J588" s="65" cm="1">
        <f t="array" aca="1" ref="J588" ca="1">INDIRECT($J$5&amp;ROW())</f>
        <v>30</v>
      </c>
      <c r="K588" s="65" t="s">
        <v>59</v>
      </c>
      <c r="L588" s="67" cm="1">
        <f t="array" aca="1" ref="L588" ca="1">INDIRECT($L$5&amp;ROW())</f>
        <v>350000</v>
      </c>
      <c r="M588" s="67">
        <f t="shared" ca="1" si="185"/>
        <v>10500000</v>
      </c>
      <c r="N588" s="340">
        <f t="shared" ca="1" si="186"/>
        <v>0</v>
      </c>
      <c r="O588" s="154">
        <f t="shared" ca="1" si="187"/>
        <v>6750000</v>
      </c>
      <c r="P588" s="154">
        <f t="shared" ca="1" si="188"/>
        <v>6750000</v>
      </c>
      <c r="Q588" s="240" t="str">
        <f t="shared" ca="1" si="189"/>
        <v/>
      </c>
      <c r="R588" s="244"/>
      <c r="S588" s="244"/>
      <c r="T588" s="65">
        <v>30</v>
      </c>
      <c r="U588" s="67">
        <v>350000</v>
      </c>
      <c r="V588" s="67">
        <f t="shared" si="190"/>
        <v>10500000</v>
      </c>
      <c r="W588" s="247">
        <v>15</v>
      </c>
      <c r="X588" s="247">
        <v>250000</v>
      </c>
      <c r="Y588" s="67">
        <f t="shared" si="191"/>
        <v>3750000</v>
      </c>
      <c r="Z588" s="247"/>
      <c r="AA588" s="244"/>
    </row>
    <row r="589" spans="1:29" ht="15" hidden="1" x14ac:dyDescent="0.25">
      <c r="A589" s="1" t="s">
        <v>935</v>
      </c>
      <c r="B589" s="65"/>
      <c r="C589" s="66" t="s">
        <v>832</v>
      </c>
      <c r="D589" s="65">
        <v>54</v>
      </c>
      <c r="E589" s="138" t="s">
        <v>936</v>
      </c>
      <c r="F589" s="67">
        <v>280000</v>
      </c>
      <c r="G589" s="154">
        <f t="shared" si="184"/>
        <v>15120000</v>
      </c>
      <c r="H589" s="188"/>
      <c r="I589" s="66" t="s">
        <v>832</v>
      </c>
      <c r="J589" s="65" cm="1">
        <f t="array" aca="1" ref="J589" ca="1">INDIRECT($J$5&amp;ROW())</f>
        <v>54</v>
      </c>
      <c r="K589" s="65" t="s">
        <v>936</v>
      </c>
      <c r="L589" s="67" cm="1">
        <f t="array" aca="1" ref="L589" ca="1">INDIRECT($L$5&amp;ROW())</f>
        <v>280000</v>
      </c>
      <c r="M589" s="67">
        <f t="shared" ca="1" si="185"/>
        <v>15120000</v>
      </c>
      <c r="N589" s="340">
        <f t="shared" ca="1" si="186"/>
        <v>0</v>
      </c>
      <c r="O589" s="154">
        <f t="shared" ca="1" si="187"/>
        <v>0</v>
      </c>
      <c r="P589" s="154">
        <f t="shared" ca="1" si="188"/>
        <v>0</v>
      </c>
      <c r="Q589" s="240" t="str">
        <f t="shared" ca="1" si="189"/>
        <v/>
      </c>
      <c r="R589" s="244"/>
      <c r="S589" s="244"/>
      <c r="T589" s="65">
        <v>54</v>
      </c>
      <c r="U589" s="67">
        <v>280000</v>
      </c>
      <c r="V589" s="67">
        <f t="shared" si="190"/>
        <v>15120000</v>
      </c>
      <c r="W589" s="247">
        <v>54</v>
      </c>
      <c r="X589" s="247">
        <v>280000</v>
      </c>
      <c r="Y589" s="67">
        <f t="shared" si="191"/>
        <v>15120000</v>
      </c>
      <c r="Z589" s="247"/>
      <c r="AA589" s="244"/>
    </row>
    <row r="590" spans="1:29" ht="15.6" hidden="1" x14ac:dyDescent="0.25">
      <c r="A590" s="1" t="s">
        <v>468</v>
      </c>
      <c r="B590" s="68" t="s">
        <v>524</v>
      </c>
      <c r="C590" s="69" t="s">
        <v>73</v>
      </c>
      <c r="D590" s="68"/>
      <c r="E590" s="139"/>
      <c r="F590" s="70"/>
      <c r="G590" s="155">
        <f>SUM(G591:G592)</f>
        <v>5257592000</v>
      </c>
      <c r="H590" s="189" t="s">
        <v>524</v>
      </c>
      <c r="I590" s="69" t="s">
        <v>73</v>
      </c>
      <c r="J590" s="68"/>
      <c r="K590" s="65"/>
      <c r="L590" s="70"/>
      <c r="M590" s="70">
        <f ca="1">SUM(M591:M592)</f>
        <v>5257592000</v>
      </c>
      <c r="N590" s="419">
        <f ca="1">SUM(N591:N592)</f>
        <v>0</v>
      </c>
      <c r="O590" s="155">
        <f ca="1">SUM(O591:O592)</f>
        <v>0</v>
      </c>
      <c r="P590" s="155">
        <f ca="1">SUM(P591:P592)</f>
        <v>0</v>
      </c>
      <c r="Q590" s="281"/>
      <c r="R590" s="244"/>
      <c r="S590" s="244"/>
      <c r="T590" s="68"/>
      <c r="U590" s="70"/>
      <c r="V590" s="70"/>
      <c r="W590" s="247"/>
      <c r="X590" s="244"/>
      <c r="Y590" s="244"/>
      <c r="Z590" s="247"/>
      <c r="AA590" s="244"/>
      <c r="AB590" s="4" t="s">
        <v>433</v>
      </c>
      <c r="AC590" s="311" t="s">
        <v>508</v>
      </c>
    </row>
    <row r="591" spans="1:29" ht="15" hidden="1" x14ac:dyDescent="0.25">
      <c r="A591" s="1" t="s">
        <v>469</v>
      </c>
      <c r="B591" s="65"/>
      <c r="C591" s="66" t="s">
        <v>929</v>
      </c>
      <c r="D591" s="65">
        <v>101</v>
      </c>
      <c r="E591" s="138" t="s">
        <v>26</v>
      </c>
      <c r="F591" s="67">
        <v>52047941</v>
      </c>
      <c r="G591" s="154">
        <f>ROUNDDOWN(D591*F591,-3)</f>
        <v>5256842000</v>
      </c>
      <c r="H591" s="188"/>
      <c r="I591" s="66" t="s">
        <v>929</v>
      </c>
      <c r="J591" s="65" cm="1">
        <f t="array" aca="1" ref="J591" ca="1">INDIRECT($J$5&amp;ROW())</f>
        <v>101</v>
      </c>
      <c r="K591" s="65" t="s">
        <v>26</v>
      </c>
      <c r="L591" s="67" cm="1">
        <f t="array" aca="1" ref="L591" ca="1">INDIRECT($L$5&amp;ROW())</f>
        <v>52047941</v>
      </c>
      <c r="M591" s="67">
        <f ca="1">ROUNDDOWN(J591*L591,-3)</f>
        <v>5256842000</v>
      </c>
      <c r="N591" s="340">
        <f t="shared" ref="N591:N592" ca="1" si="192">G591-M591</f>
        <v>0</v>
      </c>
      <c r="O591" s="154">
        <f ca="1">M591-Y591</f>
        <v>0</v>
      </c>
      <c r="P591" s="154">
        <f t="shared" ref="P591:P592" ca="1" si="193">IF(N591=0,O591-N591,IF(N591&lt;0,N591+O591,IF(N591&gt;0,N591-O591)))</f>
        <v>0</v>
      </c>
      <c r="Q591" s="240" t="str">
        <f ca="1">IF(AND(ISBLANK(H591),N591&lt;&gt;0),"Rev","")</f>
        <v/>
      </c>
      <c r="R591" s="244"/>
      <c r="S591" s="244"/>
      <c r="T591" s="65">
        <v>101</v>
      </c>
      <c r="U591" s="67">
        <v>52047941</v>
      </c>
      <c r="V591" s="67">
        <f>ROUNDDOWN(T591*U591,-3)</f>
        <v>5256842000</v>
      </c>
      <c r="W591" s="247">
        <v>101</v>
      </c>
      <c r="X591" s="247">
        <v>52047941</v>
      </c>
      <c r="Y591" s="67">
        <f>ROUNDDOWN(W591*X591,-3)</f>
        <v>5256842000</v>
      </c>
      <c r="Z591" s="247"/>
      <c r="AA591" s="244"/>
    </row>
    <row r="592" spans="1:29" ht="15" hidden="1" x14ac:dyDescent="0.25">
      <c r="A592" s="1" t="s">
        <v>470</v>
      </c>
      <c r="B592" s="65"/>
      <c r="C592" s="66" t="s">
        <v>930</v>
      </c>
      <c r="D592" s="65">
        <v>3</v>
      </c>
      <c r="E592" s="138" t="s">
        <v>120</v>
      </c>
      <c r="F592" s="67">
        <v>250000</v>
      </c>
      <c r="G592" s="154">
        <f>ROUNDDOWN(D592*F592,-3)</f>
        <v>750000</v>
      </c>
      <c r="H592" s="188"/>
      <c r="I592" s="66" t="s">
        <v>930</v>
      </c>
      <c r="J592" s="65" cm="1">
        <f t="array" aca="1" ref="J592" ca="1">INDIRECT($J$5&amp;ROW())</f>
        <v>3</v>
      </c>
      <c r="K592" s="65" t="s">
        <v>120</v>
      </c>
      <c r="L592" s="67" cm="1">
        <f t="array" aca="1" ref="L592" ca="1">INDIRECT($L$5&amp;ROW())</f>
        <v>250000</v>
      </c>
      <c r="M592" s="67">
        <f ca="1">ROUNDDOWN(J592*L592,-3)</f>
        <v>750000</v>
      </c>
      <c r="N592" s="340">
        <f t="shared" ca="1" si="192"/>
        <v>0</v>
      </c>
      <c r="O592" s="154">
        <f ca="1">M592-Y592</f>
        <v>0</v>
      </c>
      <c r="P592" s="154">
        <f t="shared" ca="1" si="193"/>
        <v>0</v>
      </c>
      <c r="Q592" s="240" t="str">
        <f ca="1">IF(AND(ISBLANK(H592),N592&lt;&gt;0),"Rev","")</f>
        <v/>
      </c>
      <c r="R592" s="244"/>
      <c r="S592" s="244"/>
      <c r="T592" s="65">
        <v>3</v>
      </c>
      <c r="U592" s="67">
        <v>250000</v>
      </c>
      <c r="V592" s="67">
        <f>ROUNDDOWN(T592*U592,-3)</f>
        <v>750000</v>
      </c>
      <c r="W592" s="247">
        <v>3</v>
      </c>
      <c r="X592" s="247">
        <v>250000</v>
      </c>
      <c r="Y592" s="67">
        <f>ROUNDDOWN(W592*X592,-3)</f>
        <v>750000</v>
      </c>
      <c r="Z592" s="247"/>
      <c r="AA592" s="244"/>
    </row>
    <row r="593" spans="1:29" ht="15.6" hidden="1" x14ac:dyDescent="0.25">
      <c r="A593" s="1" t="s">
        <v>471</v>
      </c>
      <c r="B593" s="68" t="s">
        <v>528</v>
      </c>
      <c r="C593" s="69" t="s">
        <v>31</v>
      </c>
      <c r="D593" s="68"/>
      <c r="E593" s="139"/>
      <c r="F593" s="70"/>
      <c r="G593" s="155">
        <f>G594</f>
        <v>20000000</v>
      </c>
      <c r="H593" s="189" t="s">
        <v>528</v>
      </c>
      <c r="I593" s="69" t="s">
        <v>31</v>
      </c>
      <c r="J593" s="68"/>
      <c r="K593" s="65"/>
      <c r="L593" s="70"/>
      <c r="M593" s="70">
        <f ca="1">M594</f>
        <v>20000000</v>
      </c>
      <c r="N593" s="419">
        <f ca="1">N594</f>
        <v>0</v>
      </c>
      <c r="O593" s="155">
        <f ca="1">O594</f>
        <v>0</v>
      </c>
      <c r="P593" s="155">
        <f ca="1">P594</f>
        <v>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B593" s="4" t="s">
        <v>433</v>
      </c>
      <c r="AC593" s="311" t="s">
        <v>508</v>
      </c>
    </row>
    <row r="594" spans="1:29" ht="15" hidden="1" x14ac:dyDescent="0.25">
      <c r="A594" s="1" t="s">
        <v>472</v>
      </c>
      <c r="B594" s="65"/>
      <c r="C594" s="66" t="s">
        <v>559</v>
      </c>
      <c r="D594" s="65">
        <v>20</v>
      </c>
      <c r="E594" s="138" t="s">
        <v>33</v>
      </c>
      <c r="F594" s="67">
        <v>1000000</v>
      </c>
      <c r="G594" s="154">
        <f>ROUNDDOWN(D594*F594,-3)</f>
        <v>20000000</v>
      </c>
      <c r="H594" s="188"/>
      <c r="I594" s="66" t="s">
        <v>559</v>
      </c>
      <c r="J594" s="65">
        <v>20</v>
      </c>
      <c r="K594" s="65" t="s">
        <v>33</v>
      </c>
      <c r="L594" s="67" cm="1">
        <f t="array" aca="1" ref="L594" ca="1">INDIRECT($L$5&amp;ROW())</f>
        <v>1000000</v>
      </c>
      <c r="M594" s="67">
        <f ca="1">ROUNDDOWN(J594*L594,-3)</f>
        <v>20000000</v>
      </c>
      <c r="N594" s="340">
        <f ca="1">G594-M594</f>
        <v>0</v>
      </c>
      <c r="O594" s="154">
        <f ca="1">M594-Y594</f>
        <v>0</v>
      </c>
      <c r="P594" s="154">
        <f ca="1">IF(N594=0,O594-N594,IF(N594&lt;0,N594+O594,IF(N594&gt;0,N594-O594)))</f>
        <v>0</v>
      </c>
      <c r="Q594" s="240" t="str">
        <f ca="1">IF(AND(ISBLANK(H594),N594&lt;&gt;0),"Rev","")</f>
        <v/>
      </c>
      <c r="R594" s="244"/>
      <c r="S594" s="244"/>
      <c r="T594" s="65">
        <v>20</v>
      </c>
      <c r="U594" s="67">
        <v>1000000</v>
      </c>
      <c r="V594" s="67">
        <f>ROUNDDOWN(T594*U594,-3)</f>
        <v>20000000</v>
      </c>
      <c r="W594" s="247">
        <v>20</v>
      </c>
      <c r="X594" s="247">
        <v>1000000</v>
      </c>
      <c r="Y594" s="67">
        <f>ROUNDDOWN(W594*X594,-3)</f>
        <v>20000000</v>
      </c>
      <c r="Z594" s="247"/>
      <c r="AA594" s="244"/>
    </row>
    <row r="595" spans="1:29" ht="13.2" hidden="1" x14ac:dyDescent="0.25">
      <c r="A595" s="1" t="s">
        <v>473</v>
      </c>
      <c r="B595" s="68" t="s">
        <v>525</v>
      </c>
      <c r="C595" s="69" t="s">
        <v>35</v>
      </c>
      <c r="D595" s="68"/>
      <c r="E595" s="68"/>
      <c r="F595" s="70"/>
      <c r="G595" s="155">
        <f>SUM(G596:G597)</f>
        <v>152000000</v>
      </c>
      <c r="H595" s="189" t="s">
        <v>525</v>
      </c>
      <c r="I595" s="69" t="s">
        <v>35</v>
      </c>
      <c r="J595" s="68"/>
      <c r="K595" s="68"/>
      <c r="L595" s="70"/>
      <c r="M595" s="70">
        <f ca="1">SUM(M596:M597)</f>
        <v>152000000</v>
      </c>
      <c r="N595" s="419">
        <f ca="1">SUM(N596:N597)</f>
        <v>0</v>
      </c>
      <c r="O595" s="155">
        <f ca="1">SUM(O596:O597)</f>
        <v>0</v>
      </c>
      <c r="P595" s="155">
        <f ca="1">SUM(P596:P597)</f>
        <v>0</v>
      </c>
      <c r="Q595" s="281"/>
      <c r="R595" s="244"/>
      <c r="S595" s="244"/>
      <c r="T595" s="68"/>
      <c r="U595" s="70"/>
      <c r="V595" s="70"/>
      <c r="W595" s="247"/>
      <c r="X595" s="244"/>
      <c r="Y595" s="244"/>
      <c r="Z595" s="247"/>
      <c r="AA595" s="244"/>
      <c r="AB595" s="4" t="s">
        <v>433</v>
      </c>
      <c r="AC595" s="311" t="s">
        <v>508</v>
      </c>
    </row>
    <row r="596" spans="1:29" ht="26.4" hidden="1" x14ac:dyDescent="0.25">
      <c r="A596" s="1" t="s">
        <v>474</v>
      </c>
      <c r="B596" s="65"/>
      <c r="C596" s="66" t="s">
        <v>933</v>
      </c>
      <c r="D596" s="65">
        <v>20</v>
      </c>
      <c r="E596" s="65" t="s">
        <v>26</v>
      </c>
      <c r="F596" s="67">
        <v>5500000</v>
      </c>
      <c r="G596" s="154">
        <f>ROUNDDOWN(D596*F596,-3)</f>
        <v>110000000</v>
      </c>
      <c r="H596" s="188"/>
      <c r="I596" s="66" t="s">
        <v>933</v>
      </c>
      <c r="J596" s="65" cm="1">
        <f t="array" aca="1" ref="J596" ca="1">INDIRECT($J$5&amp;ROW())</f>
        <v>20</v>
      </c>
      <c r="K596" s="65" t="s">
        <v>26</v>
      </c>
      <c r="L596" s="67" cm="1">
        <f t="array" aca="1" ref="L596" ca="1">INDIRECT($L$5&amp;ROW())</f>
        <v>5500000</v>
      </c>
      <c r="M596" s="67">
        <f ca="1">ROUNDDOWN(J596*L596,-3)</f>
        <v>110000000</v>
      </c>
      <c r="N596" s="340">
        <f t="shared" ref="N596:N597" ca="1" si="194">G596-M596</f>
        <v>0</v>
      </c>
      <c r="O596" s="154">
        <f ca="1">M596-Y596</f>
        <v>0</v>
      </c>
      <c r="P596" s="154">
        <f t="shared" ref="P596:P597" ca="1" si="195">IF(N596=0,O596-N596,IF(N596&lt;0,N596+O596,IF(N596&gt;0,N596-O596)))</f>
        <v>0</v>
      </c>
      <c r="Q596" s="240" t="str">
        <f ca="1">IF(AND(ISBLANK(H596),N596&lt;&gt;0),"Rev","")</f>
        <v/>
      </c>
      <c r="R596" s="244"/>
      <c r="S596" s="244"/>
      <c r="T596" s="65">
        <v>20</v>
      </c>
      <c r="U596" s="67">
        <v>5500000</v>
      </c>
      <c r="V596" s="67">
        <f>ROUNDDOWN(T596*U596,-3)</f>
        <v>110000000</v>
      </c>
      <c r="W596" s="247">
        <v>20</v>
      </c>
      <c r="X596" s="247">
        <v>5500000</v>
      </c>
      <c r="Y596" s="67">
        <f>ROUNDDOWN(W596*X596,-3)</f>
        <v>110000000</v>
      </c>
      <c r="Z596" s="247"/>
      <c r="AA596" s="244"/>
    </row>
    <row r="597" spans="1:29" ht="13.2" hidden="1" x14ac:dyDescent="0.25">
      <c r="A597" s="1" t="s">
        <v>475</v>
      </c>
      <c r="B597" s="65"/>
      <c r="C597" s="66" t="s">
        <v>934</v>
      </c>
      <c r="D597" s="65">
        <v>28</v>
      </c>
      <c r="E597" s="65" t="s">
        <v>26</v>
      </c>
      <c r="F597" s="67">
        <v>1500000</v>
      </c>
      <c r="G597" s="154">
        <f>ROUNDDOWN(D597*F597,-3)</f>
        <v>42000000</v>
      </c>
      <c r="H597" s="188"/>
      <c r="I597" s="66" t="s">
        <v>934</v>
      </c>
      <c r="J597" s="65" cm="1">
        <f t="array" aca="1" ref="J597" ca="1">INDIRECT($J$5&amp;ROW())</f>
        <v>28</v>
      </c>
      <c r="K597" s="65" t="s">
        <v>26</v>
      </c>
      <c r="L597" s="67" cm="1">
        <f t="array" aca="1" ref="L597" ca="1">INDIRECT($L$5&amp;ROW())</f>
        <v>1500000</v>
      </c>
      <c r="M597" s="67">
        <f ca="1">ROUNDDOWN(J597*L597,-3)</f>
        <v>42000000</v>
      </c>
      <c r="N597" s="340">
        <f t="shared" ca="1" si="194"/>
        <v>0</v>
      </c>
      <c r="O597" s="154">
        <f ca="1">M597-Y597</f>
        <v>0</v>
      </c>
      <c r="P597" s="154">
        <f t="shared" ca="1" si="195"/>
        <v>0</v>
      </c>
      <c r="Q597" s="240" t="str">
        <f ca="1">IF(AND(ISBLANK(H597),N597&lt;&gt;0),"Rev","")</f>
        <v/>
      </c>
      <c r="R597" s="244"/>
      <c r="S597" s="244"/>
      <c r="T597" s="65">
        <v>28</v>
      </c>
      <c r="U597" s="67">
        <v>1500000</v>
      </c>
      <c r="V597" s="67">
        <f>ROUNDDOWN(T597*U597,-3)</f>
        <v>42000000</v>
      </c>
      <c r="W597" s="247">
        <v>28</v>
      </c>
      <c r="X597" s="247">
        <v>1500000</v>
      </c>
      <c r="Y597" s="67">
        <f>ROUNDDOWN(W597*X597,-3)</f>
        <v>42000000</v>
      </c>
      <c r="Z597" s="247"/>
      <c r="AA597" s="244"/>
    </row>
    <row r="598" spans="1:29" ht="13.2" hidden="1" x14ac:dyDescent="0.25">
      <c r="A598" s="1" t="s">
        <v>476</v>
      </c>
      <c r="B598" s="68" t="s">
        <v>529</v>
      </c>
      <c r="C598" s="69" t="s">
        <v>477</v>
      </c>
      <c r="D598" s="68"/>
      <c r="E598" s="68"/>
      <c r="F598" s="70"/>
      <c r="G598" s="155">
        <f>SUM(G599:G601)</f>
        <v>205200000</v>
      </c>
      <c r="H598" s="189" t="s">
        <v>529</v>
      </c>
      <c r="I598" s="69" t="s">
        <v>477</v>
      </c>
      <c r="J598" s="68"/>
      <c r="K598" s="68"/>
      <c r="L598" s="70"/>
      <c r="M598" s="70">
        <f ca="1">SUM(M599:M601)</f>
        <v>205200000</v>
      </c>
      <c r="N598" s="419">
        <f ca="1">SUM(N599:N601)</f>
        <v>0</v>
      </c>
      <c r="O598" s="155">
        <f ca="1">SUM(O599:O601)</f>
        <v>8100000</v>
      </c>
      <c r="P598" s="155">
        <f ca="1">SUM(P599:P601)</f>
        <v>8100000</v>
      </c>
      <c r="Q598" s="281"/>
      <c r="R598" s="244"/>
      <c r="S598" s="244"/>
      <c r="T598" s="68"/>
      <c r="U598" s="70"/>
      <c r="V598" s="70"/>
      <c r="W598" s="247"/>
      <c r="X598" s="244"/>
      <c r="Y598" s="244"/>
      <c r="Z598" s="247"/>
      <c r="AA598" s="244"/>
      <c r="AB598" s="4" t="s">
        <v>433</v>
      </c>
      <c r="AC598" s="311" t="s">
        <v>508</v>
      </c>
    </row>
    <row r="599" spans="1:29" ht="13.2" hidden="1" x14ac:dyDescent="0.25">
      <c r="A599" s="1" t="s">
        <v>478</v>
      </c>
      <c r="B599" s="65"/>
      <c r="C599" s="66" t="s">
        <v>937</v>
      </c>
      <c r="D599" s="65">
        <v>108</v>
      </c>
      <c r="E599" s="65" t="s">
        <v>479</v>
      </c>
      <c r="F599" s="67">
        <v>850000</v>
      </c>
      <c r="G599" s="154">
        <f>ROUNDDOWN(D599*F599,-3)</f>
        <v>91800000</v>
      </c>
      <c r="H599" s="188"/>
      <c r="I599" s="66" t="s">
        <v>937</v>
      </c>
      <c r="J599" s="65" cm="1">
        <f t="array" aca="1" ref="J599" ca="1">INDIRECT($J$5&amp;ROW())</f>
        <v>108</v>
      </c>
      <c r="K599" s="65" t="s">
        <v>479</v>
      </c>
      <c r="L599" s="67" cm="1">
        <f t="array" aca="1" ref="L599" ca="1">INDIRECT($L$5&amp;ROW())</f>
        <v>850000</v>
      </c>
      <c r="M599" s="67">
        <f ca="1">ROUNDDOWN(J599*L599,-3)</f>
        <v>91800000</v>
      </c>
      <c r="N599" s="340">
        <f t="shared" ref="N599:N601" ca="1" si="196">G599-M599</f>
        <v>0</v>
      </c>
      <c r="O599" s="154">
        <f ca="1">M599-Y599</f>
        <v>0</v>
      </c>
      <c r="P599" s="154">
        <f t="shared" ref="P599:P601" ca="1" si="197">IF(N599=0,O599-N599,IF(N599&lt;0,N599+O599,IF(N599&gt;0,N599-O599)))</f>
        <v>0</v>
      </c>
      <c r="Q599" s="240" t="str">
        <f ca="1">IF(AND(ISBLANK(H599),N599&lt;&gt;0),"Rev","")</f>
        <v/>
      </c>
      <c r="R599" s="244"/>
      <c r="S599" s="244"/>
      <c r="T599" s="65">
        <v>108</v>
      </c>
      <c r="U599" s="67">
        <v>850000</v>
      </c>
      <c r="V599" s="67">
        <f>ROUNDDOWN(T599*U599,-3)</f>
        <v>91800000</v>
      </c>
      <c r="W599" s="247">
        <v>108</v>
      </c>
      <c r="X599" s="247">
        <v>850000</v>
      </c>
      <c r="Y599" s="67">
        <f>ROUNDDOWN(W599*X599,-3)</f>
        <v>91800000</v>
      </c>
      <c r="Z599" s="247"/>
      <c r="AA599" s="244"/>
    </row>
    <row r="600" spans="1:29" ht="13.2" hidden="1" x14ac:dyDescent="0.25">
      <c r="A600" s="1" t="s">
        <v>480</v>
      </c>
      <c r="B600" s="65"/>
      <c r="C600" s="66" t="s">
        <v>938</v>
      </c>
      <c r="D600" s="65">
        <v>54</v>
      </c>
      <c r="E600" s="65" t="s">
        <v>26</v>
      </c>
      <c r="F600" s="67">
        <v>450000</v>
      </c>
      <c r="G600" s="154">
        <f>ROUNDDOWN(D600*F600,-3)</f>
        <v>24300000</v>
      </c>
      <c r="H600" s="188"/>
      <c r="I600" s="66" t="s">
        <v>938</v>
      </c>
      <c r="J600" s="65" cm="1">
        <f t="array" aca="1" ref="J600" ca="1">INDIRECT($J$5&amp;ROW())</f>
        <v>54</v>
      </c>
      <c r="K600" s="65" t="s">
        <v>26</v>
      </c>
      <c r="L600" s="67" cm="1">
        <f t="array" aca="1" ref="L600" ca="1">INDIRECT($L$5&amp;ROW())</f>
        <v>450000</v>
      </c>
      <c r="M600" s="67">
        <f ca="1">ROUNDDOWN(J600*L600,-3)</f>
        <v>24300000</v>
      </c>
      <c r="N600" s="340">
        <f t="shared" ca="1" si="196"/>
        <v>0</v>
      </c>
      <c r="O600" s="154">
        <f ca="1">M600-Y600</f>
        <v>8100000</v>
      </c>
      <c r="P600" s="154">
        <f t="shared" ca="1" si="197"/>
        <v>8100000</v>
      </c>
      <c r="Q600" s="240" t="str">
        <f ca="1">IF(AND(ISBLANK(H600),N600&lt;&gt;0),"Rev","")</f>
        <v/>
      </c>
      <c r="R600" s="244"/>
      <c r="S600" s="244"/>
      <c r="T600" s="65">
        <v>54</v>
      </c>
      <c r="U600" s="67">
        <v>450000</v>
      </c>
      <c r="V600" s="67">
        <f>ROUNDDOWN(T600*U600,-3)</f>
        <v>24300000</v>
      </c>
      <c r="W600" s="247">
        <v>54</v>
      </c>
      <c r="X600" s="247">
        <v>300000</v>
      </c>
      <c r="Y600" s="67">
        <f>ROUNDDOWN(W600*X600,-3)</f>
        <v>16200000</v>
      </c>
      <c r="Z600" s="247"/>
      <c r="AA600" s="244"/>
    </row>
    <row r="601" spans="1:29" ht="13.2" hidden="1" x14ac:dyDescent="0.25">
      <c r="A601" s="1" t="s">
        <v>481</v>
      </c>
      <c r="B601" s="65"/>
      <c r="C601" s="66" t="s">
        <v>939</v>
      </c>
      <c r="D601" s="65">
        <v>54</v>
      </c>
      <c r="E601" s="65" t="s">
        <v>26</v>
      </c>
      <c r="F601" s="67">
        <v>1650000</v>
      </c>
      <c r="G601" s="154">
        <f>ROUNDDOWN(D601*F601,-3)</f>
        <v>89100000</v>
      </c>
      <c r="H601" s="188"/>
      <c r="I601" s="66" t="s">
        <v>939</v>
      </c>
      <c r="J601" s="65" cm="1">
        <f t="array" aca="1" ref="J601" ca="1">INDIRECT($J$5&amp;ROW())</f>
        <v>54</v>
      </c>
      <c r="K601" s="65" t="s">
        <v>26</v>
      </c>
      <c r="L601" s="67" cm="1">
        <f t="array" aca="1" ref="L601" ca="1">INDIRECT($L$5&amp;ROW())</f>
        <v>1650000</v>
      </c>
      <c r="M601" s="67">
        <f ca="1">ROUNDDOWN(J601*L601,-3)</f>
        <v>89100000</v>
      </c>
      <c r="N601" s="340">
        <f t="shared" ca="1" si="196"/>
        <v>0</v>
      </c>
      <c r="O601" s="154">
        <f ca="1">M601-Y601</f>
        <v>0</v>
      </c>
      <c r="P601" s="154">
        <f t="shared" ca="1" si="197"/>
        <v>0</v>
      </c>
      <c r="Q601" s="240" t="str">
        <f ca="1">IF(AND(ISBLANK(H601),N601&lt;&gt;0),"Rev","")</f>
        <v/>
      </c>
      <c r="R601" s="244"/>
      <c r="S601" s="244"/>
      <c r="T601" s="65">
        <v>54</v>
      </c>
      <c r="U601" s="67">
        <v>1650000</v>
      </c>
      <c r="V601" s="67">
        <f>ROUNDDOWN(T601*U601,-3)</f>
        <v>89100000</v>
      </c>
      <c r="W601" s="247">
        <v>54</v>
      </c>
      <c r="X601" s="247">
        <v>1650000</v>
      </c>
      <c r="Y601" s="67">
        <f>ROUNDDOWN(W601*X601,-3)</f>
        <v>89100000</v>
      </c>
      <c r="Z601" s="247"/>
      <c r="AA601" s="244"/>
    </row>
    <row r="602" spans="1:29" ht="13.2" hidden="1" x14ac:dyDescent="0.25">
      <c r="A602" s="1" t="s">
        <v>482</v>
      </c>
      <c r="B602" s="80" t="s">
        <v>91</v>
      </c>
      <c r="C602" s="81" t="s">
        <v>483</v>
      </c>
      <c r="D602" s="80"/>
      <c r="E602" s="80"/>
      <c r="F602" s="82"/>
      <c r="G602" s="159">
        <f>SUM(G603,G607,G609)</f>
        <v>186041000</v>
      </c>
      <c r="H602" s="193" t="s">
        <v>91</v>
      </c>
      <c r="I602" s="81" t="s">
        <v>483</v>
      </c>
      <c r="J602" s="80"/>
      <c r="K602" s="80"/>
      <c r="L602" s="82"/>
      <c r="M602" s="82">
        <f ca="1">SUM(M603,M607,M609)</f>
        <v>186041000</v>
      </c>
      <c r="N602" s="422">
        <f ca="1">SUM(N603,N607,N609)</f>
        <v>0</v>
      </c>
      <c r="O602" s="159">
        <f ca="1">SUM(O603,O607,O609)</f>
        <v>72041000</v>
      </c>
      <c r="P602" s="159">
        <f ca="1">SUM(P603,P607,P609)</f>
        <v>72041000</v>
      </c>
      <c r="Q602" s="285"/>
      <c r="R602" s="244" t="s">
        <v>507</v>
      </c>
      <c r="S602" s="244" t="s">
        <v>508</v>
      </c>
      <c r="T602" s="80"/>
      <c r="U602" s="82"/>
      <c r="V602" s="82"/>
      <c r="W602" s="247"/>
      <c r="X602" s="244"/>
      <c r="Y602" s="244"/>
      <c r="Z602" s="247"/>
      <c r="AA602" s="244"/>
      <c r="AC602" s="311"/>
    </row>
    <row r="603" spans="1:29" ht="13.2" hidden="1" x14ac:dyDescent="0.25">
      <c r="A603" s="1" t="s">
        <v>484</v>
      </c>
      <c r="B603" s="68" t="s">
        <v>523</v>
      </c>
      <c r="C603" s="69" t="s">
        <v>24</v>
      </c>
      <c r="D603" s="68"/>
      <c r="E603" s="68"/>
      <c r="F603" s="70"/>
      <c r="G603" s="155">
        <f>SUM(G604:G606)</f>
        <v>24000000</v>
      </c>
      <c r="H603" s="189" t="s">
        <v>523</v>
      </c>
      <c r="I603" s="69" t="s">
        <v>24</v>
      </c>
      <c r="J603" s="68"/>
      <c r="K603" s="68"/>
      <c r="L603" s="70"/>
      <c r="M603" s="70">
        <f ca="1">SUM(M604:M606)</f>
        <v>24000000</v>
      </c>
      <c r="N603" s="419">
        <f ca="1">SUM(N604:N606)</f>
        <v>0</v>
      </c>
      <c r="O603" s="155">
        <f ca="1">SUM(O604:O606)</f>
        <v>20000000</v>
      </c>
      <c r="P603" s="155">
        <f ca="1">SUM(P604:P606)</f>
        <v>20000000</v>
      </c>
      <c r="Q603" s="281"/>
      <c r="R603" s="244"/>
      <c r="S603" s="244"/>
      <c r="T603" s="68"/>
      <c r="U603" s="70"/>
      <c r="V603" s="70"/>
      <c r="W603" s="247"/>
      <c r="X603" s="244"/>
      <c r="Y603" s="244"/>
      <c r="Z603" s="247"/>
      <c r="AA603" s="244"/>
      <c r="AB603" s="4" t="s">
        <v>433</v>
      </c>
      <c r="AC603" s="311" t="s">
        <v>508</v>
      </c>
    </row>
    <row r="604" spans="1:29" ht="13.2" hidden="1" x14ac:dyDescent="0.25">
      <c r="A604" s="1" t="s">
        <v>485</v>
      </c>
      <c r="B604" s="65"/>
      <c r="C604" s="66" t="s">
        <v>631</v>
      </c>
      <c r="D604" s="65">
        <v>6</v>
      </c>
      <c r="E604" s="65" t="s">
        <v>120</v>
      </c>
      <c r="F604" s="67">
        <v>1500000</v>
      </c>
      <c r="G604" s="154">
        <f>ROUNDDOWN(D604*F604,-3)</f>
        <v>9000000</v>
      </c>
      <c r="H604" s="188"/>
      <c r="I604" s="66" t="s">
        <v>631</v>
      </c>
      <c r="J604" s="65" cm="1">
        <f t="array" aca="1" ref="J604" ca="1">INDIRECT($J$5&amp;ROW())</f>
        <v>6</v>
      </c>
      <c r="K604" s="65" t="s">
        <v>120</v>
      </c>
      <c r="L604" s="67" cm="1">
        <f t="array" aca="1" ref="L604" ca="1">INDIRECT($L$5&amp;ROW())</f>
        <v>1500000</v>
      </c>
      <c r="M604" s="67">
        <f ca="1">ROUNDDOWN(J604*L604,-3)</f>
        <v>9000000</v>
      </c>
      <c r="N604" s="340">
        <f t="shared" ref="N604:N606" ca="1" si="198">G604-M604</f>
        <v>0</v>
      </c>
      <c r="O604" s="154">
        <f ca="1">M604-Y604</f>
        <v>7500000</v>
      </c>
      <c r="P604" s="154">
        <f t="shared" ref="P604:P606" ca="1" si="199">IF(N604=0,O604-N604,IF(N604&lt;0,N604+O604,IF(N604&gt;0,N604-O604)))</f>
        <v>7500000</v>
      </c>
      <c r="Q604" s="240" t="str">
        <f ca="1">IF(AND(ISBLANK(H604),N604&lt;&gt;0),"Rev","")</f>
        <v/>
      </c>
      <c r="R604" s="244"/>
      <c r="S604" s="244"/>
      <c r="T604" s="65">
        <v>6</v>
      </c>
      <c r="U604" s="67">
        <v>1500000</v>
      </c>
      <c r="V604" s="67">
        <f>ROUNDDOWN(T604*U604,-3)</f>
        <v>9000000</v>
      </c>
      <c r="W604" s="247">
        <v>1</v>
      </c>
      <c r="X604" s="247">
        <v>1500000</v>
      </c>
      <c r="Y604" s="67">
        <f>ROUNDDOWN(W604*X604,-3)</f>
        <v>1500000</v>
      </c>
      <c r="Z604" s="247"/>
      <c r="AA604" s="244"/>
    </row>
    <row r="605" spans="1:29" ht="13.2" hidden="1" x14ac:dyDescent="0.25">
      <c r="A605" s="1" t="s">
        <v>486</v>
      </c>
      <c r="B605" s="65"/>
      <c r="C605" s="66" t="s">
        <v>563</v>
      </c>
      <c r="D605" s="65">
        <v>6</v>
      </c>
      <c r="E605" s="65" t="s">
        <v>120</v>
      </c>
      <c r="F605" s="67">
        <v>1500000</v>
      </c>
      <c r="G605" s="154">
        <f>ROUNDDOWN(D605*F605,-3)</f>
        <v>9000000</v>
      </c>
      <c r="H605" s="188"/>
      <c r="I605" s="66" t="s">
        <v>563</v>
      </c>
      <c r="J605" s="65" cm="1">
        <f t="array" aca="1" ref="J605" ca="1">INDIRECT($J$5&amp;ROW())</f>
        <v>6</v>
      </c>
      <c r="K605" s="65" t="s">
        <v>120</v>
      </c>
      <c r="L605" s="67" cm="1">
        <f t="array" aca="1" ref="L605" ca="1">INDIRECT($L$5&amp;ROW())</f>
        <v>1500000</v>
      </c>
      <c r="M605" s="67">
        <f ca="1">ROUNDDOWN(J605*L605,-3)</f>
        <v>9000000</v>
      </c>
      <c r="N605" s="340">
        <f t="shared" ca="1" si="198"/>
        <v>0</v>
      </c>
      <c r="O605" s="154">
        <f ca="1">M605-Y605</f>
        <v>7500000</v>
      </c>
      <c r="P605" s="154">
        <f t="shared" ca="1" si="199"/>
        <v>7500000</v>
      </c>
      <c r="Q605" s="240" t="str">
        <f ca="1">IF(AND(ISBLANK(H605),N605&lt;&gt;0),"Rev","")</f>
        <v/>
      </c>
      <c r="R605" s="244"/>
      <c r="S605" s="244"/>
      <c r="T605" s="65">
        <v>6</v>
      </c>
      <c r="U605" s="67">
        <v>1500000</v>
      </c>
      <c r="V605" s="67">
        <f>ROUNDDOWN(T605*U605,-3)</f>
        <v>9000000</v>
      </c>
      <c r="W605" s="247">
        <v>1</v>
      </c>
      <c r="X605" s="247">
        <v>1500000</v>
      </c>
      <c r="Y605" s="67">
        <f>ROUNDDOWN(W605*X605,-3)</f>
        <v>1500000</v>
      </c>
      <c r="Z605" s="247"/>
      <c r="AA605" s="244"/>
    </row>
    <row r="606" spans="1:29" ht="13.2" hidden="1" x14ac:dyDescent="0.25">
      <c r="A606" s="1" t="s">
        <v>487</v>
      </c>
      <c r="B606" s="65"/>
      <c r="C606" s="66" t="s">
        <v>564</v>
      </c>
      <c r="D606" s="65">
        <v>6</v>
      </c>
      <c r="E606" s="65" t="s">
        <v>120</v>
      </c>
      <c r="F606" s="67">
        <v>1000000</v>
      </c>
      <c r="G606" s="154">
        <f>ROUNDDOWN(D606*F606,-3)</f>
        <v>6000000</v>
      </c>
      <c r="H606" s="188"/>
      <c r="I606" s="66" t="s">
        <v>564</v>
      </c>
      <c r="J606" s="65" cm="1">
        <f t="array" aca="1" ref="J606" ca="1">INDIRECT($J$5&amp;ROW())</f>
        <v>6</v>
      </c>
      <c r="K606" s="65" t="s">
        <v>120</v>
      </c>
      <c r="L606" s="67" cm="1">
        <f t="array" aca="1" ref="L606" ca="1">INDIRECT($L$5&amp;ROW())</f>
        <v>1000000</v>
      </c>
      <c r="M606" s="67">
        <f ca="1">ROUNDDOWN(J606*L606,-3)</f>
        <v>6000000</v>
      </c>
      <c r="N606" s="340">
        <f t="shared" ca="1" si="198"/>
        <v>0</v>
      </c>
      <c r="O606" s="154">
        <f ca="1">M606-Y606</f>
        <v>5000000</v>
      </c>
      <c r="P606" s="154">
        <f t="shared" ca="1" si="199"/>
        <v>5000000</v>
      </c>
      <c r="Q606" s="240" t="str">
        <f ca="1">IF(AND(ISBLANK(H606),N606&lt;&gt;0),"Rev","")</f>
        <v/>
      </c>
      <c r="R606" s="244"/>
      <c r="S606" s="244"/>
      <c r="T606" s="65">
        <v>6</v>
      </c>
      <c r="U606" s="67">
        <v>1000000</v>
      </c>
      <c r="V606" s="67">
        <f>ROUNDDOWN(T606*U606,-3)</f>
        <v>6000000</v>
      </c>
      <c r="W606" s="247">
        <v>1</v>
      </c>
      <c r="X606" s="247">
        <v>1000000</v>
      </c>
      <c r="Y606" s="67">
        <f>ROUNDDOWN(W606*X606,-3)</f>
        <v>1000000</v>
      </c>
      <c r="Z606" s="247"/>
      <c r="AA606" s="244"/>
    </row>
    <row r="607" spans="1:29" ht="13.2" hidden="1" x14ac:dyDescent="0.25">
      <c r="A607" s="1" t="s">
        <v>488</v>
      </c>
      <c r="B607" s="68" t="s">
        <v>524</v>
      </c>
      <c r="C607" s="69" t="s">
        <v>73</v>
      </c>
      <c r="D607" s="68"/>
      <c r="E607" s="68"/>
      <c r="F607" s="70"/>
      <c r="G607" s="155">
        <f>G608</f>
        <v>20000000</v>
      </c>
      <c r="H607" s="189" t="s">
        <v>524</v>
      </c>
      <c r="I607" s="69" t="s">
        <v>73</v>
      </c>
      <c r="J607" s="68"/>
      <c r="K607" s="68"/>
      <c r="L607" s="70"/>
      <c r="M607" s="70">
        <f ca="1">M608</f>
        <v>20000000</v>
      </c>
      <c r="N607" s="419">
        <f ca="1">N608</f>
        <v>0</v>
      </c>
      <c r="O607" s="155">
        <f ca="1">O608</f>
        <v>0</v>
      </c>
      <c r="P607" s="155">
        <f ca="1">P608</f>
        <v>0</v>
      </c>
      <c r="Q607" s="281"/>
      <c r="R607" s="244"/>
      <c r="S607" s="244"/>
      <c r="T607" s="68"/>
      <c r="U607" s="70"/>
      <c r="V607" s="70"/>
      <c r="W607" s="247"/>
      <c r="X607" s="244"/>
      <c r="Y607" s="244"/>
      <c r="Z607" s="247"/>
      <c r="AA607" s="244"/>
      <c r="AB607" s="4" t="s">
        <v>433</v>
      </c>
      <c r="AC607" s="311" t="s">
        <v>508</v>
      </c>
    </row>
    <row r="608" spans="1:29" ht="13.2" hidden="1" x14ac:dyDescent="0.25">
      <c r="A608" s="1" t="s">
        <v>489</v>
      </c>
      <c r="B608" s="65"/>
      <c r="C608" s="66" t="s">
        <v>940</v>
      </c>
      <c r="D608" s="65">
        <v>2</v>
      </c>
      <c r="E608" s="65" t="s">
        <v>26</v>
      </c>
      <c r="F608" s="67">
        <v>10000000</v>
      </c>
      <c r="G608" s="154">
        <f>ROUNDDOWN(D608*F608,-3)</f>
        <v>20000000</v>
      </c>
      <c r="H608" s="188"/>
      <c r="I608" s="66" t="s">
        <v>940</v>
      </c>
      <c r="J608" s="65" cm="1">
        <f t="array" aca="1" ref="J608" ca="1">INDIRECT($J$5&amp;ROW())</f>
        <v>2</v>
      </c>
      <c r="K608" s="65" t="s">
        <v>26</v>
      </c>
      <c r="L608" s="67" cm="1">
        <f t="array" aca="1" ref="L608" ca="1">INDIRECT($L$5&amp;ROW())</f>
        <v>10000000</v>
      </c>
      <c r="M608" s="67">
        <f ca="1">ROUNDDOWN(J608*L608,-3)</f>
        <v>20000000</v>
      </c>
      <c r="N608" s="340">
        <f ca="1">G608-M608</f>
        <v>0</v>
      </c>
      <c r="O608" s="154">
        <f ca="1">M608-Y608</f>
        <v>0</v>
      </c>
      <c r="P608" s="154">
        <f ca="1">IF(N608=0,O608-N608,IF(N608&lt;0,N608+O608,IF(N608&gt;0,N608-O608)))</f>
        <v>0</v>
      </c>
      <c r="Q608" s="240" t="str">
        <f ca="1">IF(AND(ISBLANK(H608),N608&lt;&gt;0),"Rev","")</f>
        <v/>
      </c>
      <c r="R608" s="244"/>
      <c r="S608" s="244"/>
      <c r="T608" s="65">
        <v>2</v>
      </c>
      <c r="U608" s="67">
        <v>10000000</v>
      </c>
      <c r="V608" s="67">
        <f>ROUNDDOWN(T608*U608,-3)</f>
        <v>20000000</v>
      </c>
      <c r="W608" s="247">
        <v>2</v>
      </c>
      <c r="X608" s="247">
        <v>10000000</v>
      </c>
      <c r="Y608" s="67">
        <f>ROUNDDOWN(W608*X608,-3)</f>
        <v>20000000</v>
      </c>
      <c r="Z608" s="247"/>
      <c r="AA608" s="244"/>
    </row>
    <row r="609" spans="1:29" ht="13.2" hidden="1" x14ac:dyDescent="0.25">
      <c r="A609" s="1" t="s">
        <v>490</v>
      </c>
      <c r="B609" s="68" t="s">
        <v>533</v>
      </c>
      <c r="C609" s="69" t="s">
        <v>491</v>
      </c>
      <c r="D609" s="68"/>
      <c r="E609" s="68"/>
      <c r="F609" s="70"/>
      <c r="G609" s="155">
        <f>G610</f>
        <v>142041000</v>
      </c>
      <c r="H609" s="189" t="s">
        <v>533</v>
      </c>
      <c r="I609" s="69" t="s">
        <v>491</v>
      </c>
      <c r="J609" s="68"/>
      <c r="K609" s="68"/>
      <c r="L609" s="70"/>
      <c r="M609" s="70">
        <f ca="1">M610</f>
        <v>142041000</v>
      </c>
      <c r="N609" s="419">
        <f ca="1">N610</f>
        <v>0</v>
      </c>
      <c r="O609" s="155">
        <f ca="1">O610</f>
        <v>52041000</v>
      </c>
      <c r="P609" s="155">
        <f ca="1">P610</f>
        <v>52041000</v>
      </c>
      <c r="Q609" s="281"/>
      <c r="R609" s="244"/>
      <c r="S609" s="244"/>
      <c r="T609" s="68"/>
      <c r="U609" s="70"/>
      <c r="V609" s="70"/>
      <c r="W609" s="247"/>
      <c r="X609" s="244"/>
      <c r="Y609" s="244"/>
      <c r="Z609" s="247"/>
      <c r="AA609" s="244"/>
      <c r="AB609" s="4" t="s">
        <v>433</v>
      </c>
      <c r="AC609" s="311" t="s">
        <v>508</v>
      </c>
    </row>
    <row r="610" spans="1:29" ht="26.4" hidden="1" x14ac:dyDescent="0.25">
      <c r="A610" s="1" t="s">
        <v>492</v>
      </c>
      <c r="B610" s="65"/>
      <c r="C610" s="66" t="s">
        <v>941</v>
      </c>
      <c r="D610" s="65">
        <v>3</v>
      </c>
      <c r="E610" s="65" t="s">
        <v>26</v>
      </c>
      <c r="F610" s="67">
        <v>47347000</v>
      </c>
      <c r="G610" s="154">
        <f>ROUNDDOWN(D610*F610,-3)</f>
        <v>142041000</v>
      </c>
      <c r="H610" s="188"/>
      <c r="I610" s="66" t="s">
        <v>941</v>
      </c>
      <c r="J610" s="65" cm="1">
        <f t="array" aca="1" ref="J610" ca="1">INDIRECT($J$5&amp;ROW())</f>
        <v>3</v>
      </c>
      <c r="K610" s="65" t="s">
        <v>26</v>
      </c>
      <c r="L610" s="67" cm="1">
        <f t="array" aca="1" ref="L610" ca="1">INDIRECT($L$5&amp;ROW())</f>
        <v>47347000</v>
      </c>
      <c r="M610" s="67">
        <f ca="1">ROUNDDOWN(J610*L610,-3)</f>
        <v>142041000</v>
      </c>
      <c r="N610" s="340">
        <f ca="1">G610-M610</f>
        <v>0</v>
      </c>
      <c r="O610" s="154">
        <f ca="1">M610-Y610</f>
        <v>52041000</v>
      </c>
      <c r="P610" s="154">
        <f ca="1">IF(N610=0,O610-N610,IF(N610&lt;0,N610+O610,IF(N610&gt;0,N610-O610)))</f>
        <v>52041000</v>
      </c>
      <c r="Q610" s="240" t="str">
        <f ca="1">IF(AND(ISBLANK(H610),N610&lt;&gt;0),"Rev","")</f>
        <v/>
      </c>
      <c r="R610" s="244"/>
      <c r="S610" s="244"/>
      <c r="T610" s="65">
        <v>3</v>
      </c>
      <c r="U610" s="67">
        <v>47347000</v>
      </c>
      <c r="V610" s="67">
        <f>ROUNDDOWN(T610*U610,-3)</f>
        <v>142041000</v>
      </c>
      <c r="W610" s="247">
        <v>3</v>
      </c>
      <c r="X610" s="247">
        <v>30000000</v>
      </c>
      <c r="Y610" s="67">
        <f>ROUNDDOWN(W610*X610,-3)</f>
        <v>90000000</v>
      </c>
      <c r="Z610" s="247"/>
      <c r="AA610" s="244"/>
    </row>
    <row r="611" spans="1:29" ht="13.2" hidden="1" x14ac:dyDescent="0.25">
      <c r="A611" s="1" t="s">
        <v>493</v>
      </c>
      <c r="B611" s="77" t="s">
        <v>866</v>
      </c>
      <c r="C611" s="78" t="s">
        <v>494</v>
      </c>
      <c r="D611" s="77"/>
      <c r="E611" s="77" t="s">
        <v>554</v>
      </c>
      <c r="F611" s="79"/>
      <c r="G611" s="158">
        <f>G612</f>
        <v>91170000</v>
      </c>
      <c r="H611" s="192" t="s">
        <v>866</v>
      </c>
      <c r="I611" s="78" t="s">
        <v>494</v>
      </c>
      <c r="J611" s="77"/>
      <c r="K611" s="77" t="s">
        <v>554</v>
      </c>
      <c r="L611" s="79"/>
      <c r="M611" s="79">
        <f ca="1">M612</f>
        <v>91170000</v>
      </c>
      <c r="N611" s="430">
        <f ca="1">N612</f>
        <v>0</v>
      </c>
      <c r="O611" s="158">
        <f ca="1">O612</f>
        <v>19500000</v>
      </c>
      <c r="P611" s="158">
        <f ca="1">P612</f>
        <v>19500000</v>
      </c>
      <c r="Q611" s="284"/>
      <c r="R611" s="244"/>
      <c r="S611" s="244"/>
      <c r="T611" s="77"/>
      <c r="U611" s="79"/>
      <c r="V611" s="79"/>
      <c r="W611" s="247"/>
      <c r="X611" s="244"/>
      <c r="Y611" s="244"/>
      <c r="Z611" s="247"/>
      <c r="AA611" s="244"/>
    </row>
    <row r="612" spans="1:29" ht="13.2" hidden="1" x14ac:dyDescent="0.25">
      <c r="A612" s="1" t="s">
        <v>495</v>
      </c>
      <c r="B612" s="80" t="s">
        <v>21</v>
      </c>
      <c r="C612" s="81" t="s">
        <v>494</v>
      </c>
      <c r="D612" s="80"/>
      <c r="E612" s="80"/>
      <c r="F612" s="82"/>
      <c r="G612" s="159">
        <f>SUM(G613,G618)</f>
        <v>91170000</v>
      </c>
      <c r="H612" s="193" t="s">
        <v>21</v>
      </c>
      <c r="I612" s="81" t="s">
        <v>494</v>
      </c>
      <c r="J612" s="80"/>
      <c r="K612" s="80"/>
      <c r="L612" s="82"/>
      <c r="M612" s="82">
        <f ca="1">SUM(M613,M618)</f>
        <v>91170000</v>
      </c>
      <c r="N612" s="422">
        <f ca="1">SUM(N613,N618)</f>
        <v>0</v>
      </c>
      <c r="O612" s="159">
        <f ca="1">SUM(O613,O618)</f>
        <v>19500000</v>
      </c>
      <c r="P612" s="159">
        <f ca="1">SUM(P613,P618)</f>
        <v>19500000</v>
      </c>
      <c r="Q612" s="285"/>
      <c r="R612" s="244" t="s">
        <v>507</v>
      </c>
      <c r="S612" s="244" t="s">
        <v>508</v>
      </c>
      <c r="T612" s="80"/>
      <c r="U612" s="82"/>
      <c r="V612" s="82"/>
      <c r="W612" s="247"/>
      <c r="X612" s="244"/>
      <c r="Y612" s="244"/>
      <c r="Z612" s="247"/>
      <c r="AA612" s="244"/>
      <c r="AC612" s="311"/>
    </row>
    <row r="613" spans="1:29" ht="13.2" hidden="1" x14ac:dyDescent="0.25">
      <c r="A613" s="1" t="s">
        <v>496</v>
      </c>
      <c r="B613" s="68" t="s">
        <v>523</v>
      </c>
      <c r="C613" s="69" t="s">
        <v>24</v>
      </c>
      <c r="D613" s="68"/>
      <c r="E613" s="68"/>
      <c r="F613" s="70"/>
      <c r="G613" s="155">
        <f>SUM(G614:G617)</f>
        <v>39000000</v>
      </c>
      <c r="H613" s="189" t="s">
        <v>523</v>
      </c>
      <c r="I613" s="69" t="s">
        <v>24</v>
      </c>
      <c r="J613" s="68"/>
      <c r="K613" s="68"/>
      <c r="L613" s="70"/>
      <c r="M613" s="70">
        <f ca="1">SUM(M614:M617)</f>
        <v>39000000</v>
      </c>
      <c r="N613" s="419">
        <f ca="1">SUM(N614:N617)</f>
        <v>0</v>
      </c>
      <c r="O613" s="155">
        <f ca="1">SUM(O614:O617)</f>
        <v>19500000</v>
      </c>
      <c r="P613" s="155">
        <f ca="1">SUM(P614:P617)</f>
        <v>19500000</v>
      </c>
      <c r="Q613" s="281"/>
      <c r="R613" s="244"/>
      <c r="S613" s="244"/>
      <c r="T613" s="68"/>
      <c r="U613" s="70"/>
      <c r="V613" s="70"/>
      <c r="W613" s="247"/>
      <c r="X613" s="244"/>
      <c r="Y613" s="244"/>
      <c r="Z613" s="247"/>
      <c r="AA613" s="244"/>
      <c r="AB613" s="4" t="s">
        <v>433</v>
      </c>
      <c r="AC613" s="311" t="s">
        <v>508</v>
      </c>
    </row>
    <row r="614" spans="1:29" ht="13.2" hidden="1" x14ac:dyDescent="0.25">
      <c r="A614" s="1" t="s">
        <v>497</v>
      </c>
      <c r="B614" s="65"/>
      <c r="C614" s="66" t="s">
        <v>555</v>
      </c>
      <c r="D614" s="65">
        <v>100</v>
      </c>
      <c r="E614" s="65" t="s">
        <v>26</v>
      </c>
      <c r="F614" s="67">
        <v>70000</v>
      </c>
      <c r="G614" s="154">
        <f>ROUNDDOWN(D614*F614,-3)</f>
        <v>7000000</v>
      </c>
      <c r="H614" s="188"/>
      <c r="I614" s="66" t="s">
        <v>555</v>
      </c>
      <c r="J614" s="65" cm="1">
        <f t="array" aca="1" ref="J614" ca="1">INDIRECT($J$5&amp;ROW())</f>
        <v>100</v>
      </c>
      <c r="K614" s="65" t="s">
        <v>26</v>
      </c>
      <c r="L614" s="67" cm="1">
        <f t="array" aca="1" ref="L614" ca="1">INDIRECT($L$5&amp;ROW())</f>
        <v>70000</v>
      </c>
      <c r="M614" s="67">
        <f ca="1">ROUNDDOWN(J614*L614,-3)</f>
        <v>7000000</v>
      </c>
      <c r="N614" s="340">
        <f t="shared" ref="N614:N617" ca="1" si="200">G614-M614</f>
        <v>0</v>
      </c>
      <c r="O614" s="154">
        <f ca="1">M614-Y614</f>
        <v>3500000</v>
      </c>
      <c r="P614" s="154">
        <f t="shared" ref="P614:P617" ca="1" si="201">IF(N614=0,O614-N614,IF(N614&lt;0,N614+O614,IF(N614&gt;0,N614-O614)))</f>
        <v>3500000</v>
      </c>
      <c r="Q614" s="240" t="str">
        <f ca="1">IF(AND(ISBLANK(H614),N614&lt;&gt;0),"Rev","")</f>
        <v/>
      </c>
      <c r="R614" s="244"/>
      <c r="S614" s="244"/>
      <c r="T614" s="65">
        <v>100</v>
      </c>
      <c r="U614" s="67">
        <v>70000</v>
      </c>
      <c r="V614" s="67">
        <f>ROUNDDOWN(T614*U614,-3)</f>
        <v>7000000</v>
      </c>
      <c r="W614" s="247">
        <v>50</v>
      </c>
      <c r="X614" s="247">
        <v>70000</v>
      </c>
      <c r="Y614" s="67">
        <f>ROUNDDOWN(W614*X614,-3)</f>
        <v>3500000</v>
      </c>
      <c r="Z614" s="247"/>
      <c r="AA614" s="244"/>
    </row>
    <row r="615" spans="1:29" ht="13.2" hidden="1" x14ac:dyDescent="0.25">
      <c r="A615" s="1" t="s">
        <v>498</v>
      </c>
      <c r="B615" s="65"/>
      <c r="C615" s="66" t="s">
        <v>556</v>
      </c>
      <c r="D615" s="65">
        <v>8</v>
      </c>
      <c r="E615" s="65" t="s">
        <v>120</v>
      </c>
      <c r="F615" s="67">
        <v>1500000</v>
      </c>
      <c r="G615" s="154">
        <f>ROUNDDOWN(D615*F615,-3)</f>
        <v>12000000</v>
      </c>
      <c r="H615" s="188"/>
      <c r="I615" s="66" t="s">
        <v>556</v>
      </c>
      <c r="J615" s="65" cm="1">
        <f t="array" aca="1" ref="J615" ca="1">INDIRECT($J$5&amp;ROW())</f>
        <v>8</v>
      </c>
      <c r="K615" s="65" t="s">
        <v>120</v>
      </c>
      <c r="L615" s="67" cm="1">
        <f t="array" aca="1" ref="L615" ca="1">INDIRECT($L$5&amp;ROW())</f>
        <v>1500000</v>
      </c>
      <c r="M615" s="67">
        <f ca="1">ROUNDDOWN(J615*L615,-3)</f>
        <v>12000000</v>
      </c>
      <c r="N615" s="340">
        <f t="shared" ca="1" si="200"/>
        <v>0</v>
      </c>
      <c r="O615" s="154">
        <f ca="1">M615-Y615</f>
        <v>6000000</v>
      </c>
      <c r="P615" s="154">
        <f t="shared" ca="1" si="201"/>
        <v>6000000</v>
      </c>
      <c r="Q615" s="240" t="str">
        <f ca="1">IF(AND(ISBLANK(H615),N615&lt;&gt;0),"Rev","")</f>
        <v/>
      </c>
      <c r="R615" s="244"/>
      <c r="S615" s="244"/>
      <c r="T615" s="65">
        <v>8</v>
      </c>
      <c r="U615" s="67">
        <v>1500000</v>
      </c>
      <c r="V615" s="67">
        <f>ROUNDDOWN(T615*U615,-3)</f>
        <v>12000000</v>
      </c>
      <c r="W615" s="247">
        <v>4</v>
      </c>
      <c r="X615" s="247">
        <v>1500000</v>
      </c>
      <c r="Y615" s="67">
        <f>ROUNDDOWN(W615*X615,-3)</f>
        <v>6000000</v>
      </c>
      <c r="Z615" s="247"/>
      <c r="AA615" s="244"/>
    </row>
    <row r="616" spans="1:29" ht="13.2" hidden="1" x14ac:dyDescent="0.25">
      <c r="A616" s="1" t="s">
        <v>942</v>
      </c>
      <c r="B616" s="65"/>
      <c r="C616" s="66" t="s">
        <v>557</v>
      </c>
      <c r="D616" s="65">
        <v>8</v>
      </c>
      <c r="E616" s="65" t="s">
        <v>120</v>
      </c>
      <c r="F616" s="67">
        <v>1500000</v>
      </c>
      <c r="G616" s="154">
        <f>ROUNDDOWN(D616*F616,-3)</f>
        <v>12000000</v>
      </c>
      <c r="H616" s="188"/>
      <c r="I616" s="66" t="s">
        <v>557</v>
      </c>
      <c r="J616" s="65" cm="1">
        <f t="array" aca="1" ref="J616" ca="1">INDIRECT($J$5&amp;ROW())</f>
        <v>8</v>
      </c>
      <c r="K616" s="65" t="s">
        <v>120</v>
      </c>
      <c r="L616" s="67" cm="1">
        <f t="array" aca="1" ref="L616" ca="1">INDIRECT($L$5&amp;ROW())</f>
        <v>1500000</v>
      </c>
      <c r="M616" s="67">
        <f ca="1">ROUNDDOWN(J616*L616,-3)</f>
        <v>12000000</v>
      </c>
      <c r="N616" s="340">
        <f t="shared" ca="1" si="200"/>
        <v>0</v>
      </c>
      <c r="O616" s="154">
        <f ca="1">M616-Y616</f>
        <v>6000000</v>
      </c>
      <c r="P616" s="154">
        <f t="shared" ca="1" si="201"/>
        <v>6000000</v>
      </c>
      <c r="Q616" s="240" t="str">
        <f ca="1">IF(AND(ISBLANK(H616),N616&lt;&gt;0),"Rev","")</f>
        <v/>
      </c>
      <c r="R616" s="244"/>
      <c r="S616" s="244"/>
      <c r="T616" s="65">
        <v>8</v>
      </c>
      <c r="U616" s="67">
        <v>1500000</v>
      </c>
      <c r="V616" s="67">
        <f>ROUNDDOWN(T616*U616,-3)</f>
        <v>12000000</v>
      </c>
      <c r="W616" s="247">
        <v>4</v>
      </c>
      <c r="X616" s="247">
        <v>1500000</v>
      </c>
      <c r="Y616" s="67">
        <f>ROUNDDOWN(W616*X616,-3)</f>
        <v>6000000</v>
      </c>
      <c r="Z616" s="247"/>
      <c r="AA616" s="244"/>
    </row>
    <row r="617" spans="1:29" ht="13.2" hidden="1" x14ac:dyDescent="0.25">
      <c r="A617" s="1" t="s">
        <v>943</v>
      </c>
      <c r="B617" s="65"/>
      <c r="C617" s="66" t="s">
        <v>558</v>
      </c>
      <c r="D617" s="65">
        <v>8</v>
      </c>
      <c r="E617" s="65" t="s">
        <v>120</v>
      </c>
      <c r="F617" s="67">
        <v>1000000</v>
      </c>
      <c r="G617" s="154">
        <f>ROUNDDOWN(D617*F617,-3)</f>
        <v>8000000</v>
      </c>
      <c r="H617" s="188"/>
      <c r="I617" s="66" t="s">
        <v>558</v>
      </c>
      <c r="J617" s="65" cm="1">
        <f t="array" aca="1" ref="J617" ca="1">INDIRECT($J$5&amp;ROW())</f>
        <v>8</v>
      </c>
      <c r="K617" s="65" t="s">
        <v>120</v>
      </c>
      <c r="L617" s="67" cm="1">
        <f t="array" aca="1" ref="L617" ca="1">INDIRECT($L$5&amp;ROW())</f>
        <v>1000000</v>
      </c>
      <c r="M617" s="67">
        <f ca="1">ROUNDDOWN(J617*L617,-3)</f>
        <v>8000000</v>
      </c>
      <c r="N617" s="340">
        <f t="shared" ca="1" si="200"/>
        <v>0</v>
      </c>
      <c r="O617" s="154">
        <f ca="1">M617-Y617</f>
        <v>4000000</v>
      </c>
      <c r="P617" s="154">
        <f t="shared" ca="1" si="201"/>
        <v>4000000</v>
      </c>
      <c r="Q617" s="240" t="str">
        <f ca="1">IF(AND(ISBLANK(H617),N617&lt;&gt;0),"Rev","")</f>
        <v/>
      </c>
      <c r="R617" s="244"/>
      <c r="S617" s="244"/>
      <c r="T617" s="65">
        <v>8</v>
      </c>
      <c r="U617" s="67">
        <v>1000000</v>
      </c>
      <c r="V617" s="67">
        <f>ROUNDDOWN(T617*U617,-3)</f>
        <v>8000000</v>
      </c>
      <c r="W617" s="247">
        <v>4</v>
      </c>
      <c r="X617" s="247">
        <v>1000000</v>
      </c>
      <c r="Y617" s="67">
        <f>ROUNDDOWN(W617*X617,-3)</f>
        <v>4000000</v>
      </c>
      <c r="Z617" s="247"/>
      <c r="AA617" s="244"/>
    </row>
    <row r="618" spans="1:29" ht="13.2" hidden="1" x14ac:dyDescent="0.25">
      <c r="A618" s="1" t="s">
        <v>944</v>
      </c>
      <c r="B618" s="68" t="s">
        <v>525</v>
      </c>
      <c r="C618" s="69" t="s">
        <v>35</v>
      </c>
      <c r="D618" s="68"/>
      <c r="E618" s="68"/>
      <c r="F618" s="70"/>
      <c r="G618" s="155">
        <f>G619</f>
        <v>52170000</v>
      </c>
      <c r="H618" s="189" t="s">
        <v>525</v>
      </c>
      <c r="I618" s="69" t="s">
        <v>35</v>
      </c>
      <c r="J618" s="68"/>
      <c r="K618" s="68"/>
      <c r="L618" s="70"/>
      <c r="M618" s="70">
        <f ca="1">M619</f>
        <v>52170000</v>
      </c>
      <c r="N618" s="419">
        <f ca="1">N619</f>
        <v>0</v>
      </c>
      <c r="O618" s="155">
        <f ca="1">O619</f>
        <v>0</v>
      </c>
      <c r="P618" s="155">
        <f ca="1">P619</f>
        <v>0</v>
      </c>
      <c r="Q618" s="281"/>
      <c r="R618" s="244"/>
      <c r="S618" s="244"/>
      <c r="T618" s="68"/>
      <c r="U618" s="70"/>
      <c r="V618" s="70"/>
      <c r="W618" s="247"/>
      <c r="X618" s="244"/>
      <c r="Y618" s="244"/>
      <c r="Z618" s="247"/>
      <c r="AA618" s="244"/>
      <c r="AB618" s="4" t="s">
        <v>433</v>
      </c>
      <c r="AC618" s="311" t="s">
        <v>508</v>
      </c>
    </row>
    <row r="619" spans="1:29" ht="13.2" hidden="1" x14ac:dyDescent="0.25">
      <c r="A619" s="1" t="s">
        <v>945</v>
      </c>
      <c r="B619" s="65"/>
      <c r="C619" s="66" t="s">
        <v>946</v>
      </c>
      <c r="D619" s="65">
        <v>10</v>
      </c>
      <c r="E619" s="65" t="s">
        <v>26</v>
      </c>
      <c r="F619" s="67">
        <v>5217000</v>
      </c>
      <c r="G619" s="154">
        <f>ROUNDDOWN(D619*F619,-3)</f>
        <v>52170000</v>
      </c>
      <c r="H619" s="188"/>
      <c r="I619" s="66" t="s">
        <v>946</v>
      </c>
      <c r="J619" s="65" cm="1">
        <f t="array" aca="1" ref="J619" ca="1">INDIRECT($J$5&amp;ROW())</f>
        <v>10</v>
      </c>
      <c r="K619" s="65" t="s">
        <v>26</v>
      </c>
      <c r="L619" s="67" cm="1">
        <f t="array" aca="1" ref="L619" ca="1">INDIRECT($L$5&amp;ROW())</f>
        <v>5217000</v>
      </c>
      <c r="M619" s="67">
        <f ca="1">ROUNDDOWN(J619*L619,-3)</f>
        <v>52170000</v>
      </c>
      <c r="N619" s="340">
        <f ca="1">G619-M619</f>
        <v>0</v>
      </c>
      <c r="O619" s="154">
        <f ca="1">M619-Y619</f>
        <v>0</v>
      </c>
      <c r="P619" s="154">
        <f ca="1">IF(N619=0,O619-N619,IF(N619&lt;0,N619+O619,IF(N619&gt;0,N619-O619)))</f>
        <v>0</v>
      </c>
      <c r="Q619" s="240" t="str">
        <f ca="1">IF(AND(ISBLANK(H619),N619&lt;&gt;0),"Rev","")</f>
        <v/>
      </c>
      <c r="R619" s="244"/>
      <c r="S619" s="244"/>
      <c r="T619" s="65">
        <v>10</v>
      </c>
      <c r="U619" s="67">
        <v>5217000</v>
      </c>
      <c r="V619" s="67">
        <f>ROUNDDOWN(T619*U619,-3)</f>
        <v>52170000</v>
      </c>
      <c r="W619" s="247">
        <v>10</v>
      </c>
      <c r="X619" s="247">
        <v>5217000</v>
      </c>
      <c r="Y619" s="67">
        <f>ROUNDDOWN(W619*X619,-3)</f>
        <v>52170000</v>
      </c>
      <c r="Z619" s="247"/>
      <c r="AA619" s="244"/>
    </row>
    <row r="620" spans="1:29" ht="13.2" x14ac:dyDescent="0.25">
      <c r="A620" s="1"/>
      <c r="C620" s="5"/>
      <c r="D620" s="6"/>
      <c r="E620" s="6"/>
      <c r="F620" s="7"/>
      <c r="G620" s="7"/>
      <c r="I620" s="5"/>
      <c r="J620" s="6"/>
      <c r="K620" s="6"/>
      <c r="L620" s="7"/>
      <c r="M620" s="7"/>
    </row>
    <row r="621" spans="1:29" s="1" customFormat="1" ht="13.2" x14ac:dyDescent="0.3">
      <c r="C621" s="5"/>
      <c r="D621" s="6"/>
      <c r="F621" s="7"/>
      <c r="G621" s="398"/>
      <c r="I621" s="5"/>
      <c r="J621" s="6"/>
      <c r="L621" s="398" t="s">
        <v>947</v>
      </c>
      <c r="Q621" s="6"/>
      <c r="AC621" s="6"/>
    </row>
    <row r="622" spans="1:29" s="1" customFormat="1" ht="13.2" x14ac:dyDescent="0.3">
      <c r="C622" s="5"/>
      <c r="D622" s="6"/>
      <c r="F622" s="7"/>
      <c r="G622" s="398"/>
      <c r="I622" s="5"/>
      <c r="J622" s="6"/>
      <c r="L622" s="398" t="s">
        <v>1008</v>
      </c>
      <c r="Q622" s="6"/>
      <c r="AC622" s="6"/>
    </row>
    <row r="623" spans="1:29" s="1" customFormat="1" ht="13.2" x14ac:dyDescent="0.3">
      <c r="C623" s="5"/>
      <c r="D623" s="6"/>
      <c r="F623" s="7"/>
      <c r="G623" s="398"/>
      <c r="I623" s="5"/>
      <c r="J623" s="6"/>
      <c r="L623" s="398"/>
      <c r="Q623" s="6"/>
      <c r="AC623" s="6"/>
    </row>
    <row r="624" spans="1:29" s="1" customFormat="1" ht="13.2" x14ac:dyDescent="0.3">
      <c r="C624" s="5"/>
      <c r="D624" s="6"/>
      <c r="F624" s="7"/>
      <c r="G624" s="398"/>
      <c r="I624" s="5"/>
      <c r="J624" s="6"/>
      <c r="L624" s="398"/>
      <c r="Q624" s="6"/>
      <c r="AC624" s="6"/>
    </row>
    <row r="625" spans="3:29" s="1" customFormat="1" ht="13.2" x14ac:dyDescent="0.3">
      <c r="C625" s="5"/>
      <c r="D625" s="6"/>
      <c r="F625" s="7"/>
      <c r="G625" s="398"/>
      <c r="I625" s="5"/>
      <c r="J625" s="6"/>
      <c r="L625" s="398"/>
      <c r="Q625" s="6"/>
      <c r="AC625" s="6"/>
    </row>
    <row r="626" spans="3:29" s="1" customFormat="1" ht="13.2" x14ac:dyDescent="0.3">
      <c r="C626" s="5"/>
      <c r="D626" s="6"/>
      <c r="F626" s="7"/>
      <c r="G626" s="398"/>
      <c r="I626" s="5"/>
      <c r="J626" s="6"/>
      <c r="L626" s="398"/>
      <c r="Q626" s="6"/>
      <c r="AC626" s="6"/>
    </row>
    <row r="627" spans="3:29" s="1" customFormat="1" ht="13.2" x14ac:dyDescent="0.3">
      <c r="C627" s="5"/>
      <c r="D627" s="6"/>
      <c r="F627" s="7"/>
      <c r="G627" s="398"/>
      <c r="I627" s="5"/>
      <c r="J627" s="6"/>
      <c r="L627" s="398"/>
      <c r="Q627" s="6"/>
      <c r="AC627" s="6"/>
    </row>
    <row r="628" spans="3:29" s="1" customFormat="1" ht="13.2" x14ac:dyDescent="0.3">
      <c r="C628" s="5"/>
      <c r="D628" s="6"/>
      <c r="F628" s="7"/>
      <c r="G628" s="398"/>
      <c r="I628" s="5"/>
      <c r="J628" s="6"/>
      <c r="L628" s="398"/>
      <c r="Q628" s="6"/>
      <c r="AC628" s="6"/>
    </row>
    <row r="629" spans="3:29" s="1" customFormat="1" ht="13.2" x14ac:dyDescent="0.3">
      <c r="C629" s="5"/>
      <c r="D629" s="6"/>
      <c r="F629" s="7"/>
      <c r="G629" s="399"/>
      <c r="I629" s="5"/>
      <c r="J629" s="6"/>
      <c r="L629" s="399" t="s">
        <v>526</v>
      </c>
      <c r="Q629" s="6"/>
      <c r="AC629" s="6"/>
    </row>
    <row r="630" spans="3:29" s="1" customFormat="1" ht="13.2" x14ac:dyDescent="0.3">
      <c r="C630" s="5"/>
      <c r="D630" s="6"/>
      <c r="F630" s="7"/>
      <c r="G630" s="398"/>
      <c r="I630" s="5"/>
      <c r="J630" s="6"/>
      <c r="L630" s="398" t="s">
        <v>527</v>
      </c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  <row r="1005" spans="3:2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Q1005" s="6"/>
      <c r="AC1005" s="6"/>
    </row>
    <row r="1006" spans="3:2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Q1006" s="6"/>
      <c r="AC1006" s="6"/>
    </row>
    <row r="1007" spans="3:2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Q1007" s="6"/>
      <c r="AC1007" s="6"/>
    </row>
    <row r="1008" spans="3:2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Q1008" s="6"/>
      <c r="AC1008" s="6"/>
    </row>
    <row r="1009" spans="3:2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Q1009" s="6"/>
      <c r="AC1009" s="6"/>
    </row>
    <row r="1010" spans="3:2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Q1010" s="6"/>
      <c r="AC1010" s="6"/>
    </row>
    <row r="1011" spans="3:2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Q1011" s="6"/>
      <c r="AC1011" s="6"/>
    </row>
    <row r="1012" spans="3:2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Q1012" s="6"/>
      <c r="AC1012" s="6"/>
    </row>
    <row r="1013" spans="3:2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Q1013" s="6"/>
      <c r="AC1013" s="6"/>
    </row>
    <row r="1014" spans="3:2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Q1014" s="6"/>
      <c r="AC1014" s="6"/>
    </row>
    <row r="1015" spans="3:2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Q1015" s="6"/>
      <c r="AC1015" s="6"/>
    </row>
    <row r="1016" spans="3:2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Q1016" s="6"/>
      <c r="AC1016" s="6"/>
    </row>
    <row r="1017" spans="3:2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Q1017" s="6"/>
      <c r="AC1017" s="6"/>
    </row>
    <row r="1018" spans="3:2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Q1018" s="6"/>
      <c r="AC1018" s="6"/>
    </row>
    <row r="1019" spans="3:2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Q1019" s="6"/>
      <c r="AC1019" s="6"/>
    </row>
    <row r="1020" spans="3:2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Q1020" s="6"/>
      <c r="AC1020" s="6"/>
    </row>
  </sheetData>
  <autoFilter ref="B7:AC619" xr:uid="{3A6C5435-28AC-48AD-A4AE-D532A2415063}">
    <filterColumn colId="15">
      <customFilters>
        <customFilter operator="notEqual" val=" "/>
      </customFilters>
    </filterColumn>
  </autoFilter>
  <mergeCells count="7">
    <mergeCell ref="E357:F357"/>
    <mergeCell ref="E561:F561"/>
    <mergeCell ref="W6:X6"/>
    <mergeCell ref="T6:U6"/>
    <mergeCell ref="Z6:AA6"/>
    <mergeCell ref="E11:F11"/>
    <mergeCell ref="E116:F116"/>
  </mergeCells>
  <phoneticPr fontId="16" type="noConversion"/>
  <conditionalFormatting sqref="G307:G349 M307:M349">
    <cfRule type="expression" dxfId="10" priority="11">
      <formula>AND(ISBLANK(B307),G307&lt;&gt;#REF!)</formula>
    </cfRule>
  </conditionalFormatting>
  <conditionalFormatting sqref="N308:P308 N318:P319 N321:P321 N324:P325 N335:P335 N337:P338 N340:P340">
    <cfRule type="expression" dxfId="9" priority="7">
      <formula>AND(ISBLANK(E308),N308&lt;&gt;#REF!)</formula>
    </cfRule>
  </conditionalFormatting>
  <conditionalFormatting sqref="G307:G349 M308:P308 M307 M318:P319 M309:M317 M321:P321 M320 M322:M323 M335:P335 M326:M334 M338:Q338 M336 M340:Q340 M339 M341:M349 M324:P325 M337:P337">
    <cfRule type="expression" dxfId="8" priority="15">
      <formula>#REF!&lt;0</formula>
    </cfRule>
  </conditionalFormatting>
  <conditionalFormatting sqref="Q338 Q340">
    <cfRule type="expression" dxfId="7" priority="17">
      <formula>AND(ISBLANK(F338),Q338&lt;&gt;#REF!)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5" manualBreakCount="5">
    <brk id="97" min="1" max="13" man="1"/>
    <brk id="182" min="1" max="13" man="1"/>
    <brk id="262" min="1" max="13" man="1"/>
    <brk id="383" min="1" max="13" man="1"/>
    <brk id="555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 ca="1"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 ca="1"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 ca="1"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489" t="s">
        <v>981</v>
      </c>
      <c r="S6" s="489"/>
      <c r="T6" s="241"/>
      <c r="U6" s="483" t="s">
        <v>979</v>
      </c>
      <c r="V6" s="483"/>
      <c r="W6" s="242"/>
      <c r="X6" s="483" t="s">
        <v>984</v>
      </c>
      <c r="Y6" s="483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90" t="s">
        <v>553</v>
      </c>
      <c r="F11" s="491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92" t="s">
        <v>611</v>
      </c>
      <c r="F116" s="493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487" t="s">
        <v>784</v>
      </c>
      <c r="F341" s="488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487" t="s">
        <v>925</v>
      </c>
      <c r="F545" s="488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6" priority="2">
      <formula>AND(ISBLANK(B291),G291&lt;&gt;#REF!)</formula>
    </cfRule>
  </conditionalFormatting>
  <conditionalFormatting sqref="N292:O292 N302:O303 N305:O305 N308:O309 N319:O319 N321:O322 N324:O324">
    <cfRule type="expression" dxfId="5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4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489" t="s">
        <v>981</v>
      </c>
      <c r="U6" s="489"/>
      <c r="V6" s="241"/>
      <c r="W6" s="483" t="s">
        <v>979</v>
      </c>
      <c r="X6" s="483"/>
      <c r="Y6" s="242"/>
      <c r="Z6" s="483" t="s">
        <v>984</v>
      </c>
      <c r="AA6" s="483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90" t="s">
        <v>553</v>
      </c>
      <c r="F11" s="491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t="shared" ref="P17:P19" ca="1" si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t="shared" ca="1" si="1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t="shared" ca="1" si="1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t="shared" ref="P25:P26" ca="1" si="2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t="shared" ca="1" si="2"/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t="shared" ref="P29:P32" ca="1" si="3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t="shared" ca="1" si="3"/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t="shared" ca="1" si="3"/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t="shared" ca="1" si="3"/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t="shared" ref="P40:P43" ca="1" si="4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t="shared" ca="1" si="4"/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t="shared" ca="1" si="4"/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t="shared" ca="1" si="4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t="shared" ref="P52:P55" ca="1" si="5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t="shared" ca="1" si="5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t="shared" ca="1" si="5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t="shared" ca="1" si="5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t="shared" ref="N63:N67" ca="1" si="6">G63-M63</f>
        <v>0</v>
      </c>
      <c r="O63" s="154">
        <f ca="1">M63-Y63</f>
        <v>7500000</v>
      </c>
      <c r="P63" s="154">
        <f t="shared" ref="P63:P67" ca="1" si="7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t="shared" ca="1" si="6"/>
        <v>0</v>
      </c>
      <c r="O64" s="154">
        <f ca="1">M64-Y64</f>
        <v>2000000</v>
      </c>
      <c r="P64" s="154">
        <f t="shared" ca="1" si="7"/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t="shared" ca="1" si="6"/>
        <v>0</v>
      </c>
      <c r="O65" s="154">
        <f ca="1">M65-Y65</f>
        <v>3000000</v>
      </c>
      <c r="P65" s="154">
        <f t="shared" ca="1" si="7"/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t="shared" ca="1" si="6"/>
        <v>0</v>
      </c>
      <c r="O66" s="154">
        <f ca="1">M66-Y66</f>
        <v>2000000</v>
      </c>
      <c r="P66" s="154">
        <f t="shared" ca="1" si="7"/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 t="shared" si="6"/>
        <v>31000000</v>
      </c>
      <c r="O67" s="154">
        <f>M67-Y67</f>
        <v>0</v>
      </c>
      <c r="P67" s="154">
        <f t="shared" si="7"/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t="shared" ref="N69" ca="1" si="8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t="shared" ref="P78:P81" ca="1" si="9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t="shared" ca="1" si="9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t="shared" ca="1" si="9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t="shared" ca="1" si="9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t="shared" ref="N89:N92" ca="1" si="10">G89-M89</f>
        <v>0</v>
      </c>
      <c r="O89" s="154">
        <f ca="1">M89-Y89</f>
        <v>3750000</v>
      </c>
      <c r="P89" s="154">
        <f t="shared" ref="P89:P92" ca="1" si="1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t="shared" ca="1" si="10"/>
        <v>0</v>
      </c>
      <c r="O90" s="154">
        <f ca="1">M90-Y90</f>
        <v>3000000</v>
      </c>
      <c r="P90" s="154">
        <f t="shared" ca="1" si="11"/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t="shared" ca="1" si="10"/>
        <v>0</v>
      </c>
      <c r="O91" s="154">
        <f ca="1">M91-Y91</f>
        <v>3000000</v>
      </c>
      <c r="P91" s="154">
        <f t="shared" ca="1" si="11"/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t="shared" ca="1" si="10"/>
        <v>0</v>
      </c>
      <c r="O92" s="154">
        <f ca="1">M92-Y92</f>
        <v>2000000</v>
      </c>
      <c r="P92" s="154">
        <f t="shared" ca="1" si="11"/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t="shared" ref="N94" ca="1" si="12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t="shared" ref="P99:P103" ca="1" si="13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t="shared" ca="1" si="13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t="shared" ca="1" si="13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t="shared" ca="1" si="13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t="shared" ca="1" si="13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4">N111</f>
        <v>0</v>
      </c>
      <c r="O110" s="162">
        <f t="shared" ca="1" si="14"/>
        <v>0</v>
      </c>
      <c r="P110" s="162">
        <f t="shared" ca="1" si="14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4"/>
        <v>0</v>
      </c>
      <c r="O111" s="163">
        <f t="shared" ca="1" si="14"/>
        <v>0</v>
      </c>
      <c r="P111" s="163">
        <f t="shared" ca="1" si="14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4"/>
        <v>0</v>
      </c>
      <c r="O112" s="164">
        <f t="shared" ca="1" si="14"/>
        <v>0</v>
      </c>
      <c r="P112" s="164">
        <f t="shared" ca="1" si="14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15">M114</f>
        <v>260000000</v>
      </c>
      <c r="N113" s="82">
        <f t="shared" ca="1" si="15"/>
        <v>0</v>
      </c>
      <c r="O113" s="159">
        <f t="shared" ca="1" si="15"/>
        <v>0</v>
      </c>
      <c r="P113" s="159">
        <f t="shared" ca="1" si="15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15"/>
        <v>260000000</v>
      </c>
      <c r="N114" s="64">
        <f t="shared" ca="1" si="15"/>
        <v>0</v>
      </c>
      <c r="O114" s="153">
        <f t="shared" ca="1" si="15"/>
        <v>0</v>
      </c>
      <c r="P114" s="153">
        <f t="shared" ca="1" si="15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92" t="s">
        <v>611</v>
      </c>
      <c r="F116" s="493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16">M118</f>
        <v>253780000</v>
      </c>
      <c r="N117" s="103">
        <f t="shared" ca="1" si="16"/>
        <v>0</v>
      </c>
      <c r="O117" s="166">
        <f t="shared" ca="1" si="16"/>
        <v>2000000</v>
      </c>
      <c r="P117" s="166">
        <f t="shared" ca="1" si="16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16"/>
        <v>253780000</v>
      </c>
      <c r="N118" s="106">
        <f t="shared" ca="1" si="16"/>
        <v>0</v>
      </c>
      <c r="O118" s="167">
        <f t="shared" ca="1" si="16"/>
        <v>2000000</v>
      </c>
      <c r="P118" s="167">
        <f t="shared" ca="1" si="16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t="shared" ref="P121:P124" ca="1" si="17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t="shared" ca="1" si="17"/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t="shared" ca="1" si="17"/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t="shared" ca="1" si="17"/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t="shared" ref="P126:P127" ca="1" si="18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t="shared" ca="1" si="18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t="shared" ref="P136:P139" ca="1" si="19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t="shared" ca="1" si="19"/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t="shared" ca="1" si="19"/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t="shared" ca="1" si="19"/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t="shared" ref="P146:P147" ca="1" si="20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t="shared" ca="1" si="20"/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t="shared" ref="P151:P152" ca="1" si="2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t="shared" ca="1" si="21"/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t="shared" ref="P155:P158" ca="1" si="22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t="shared" ca="1" si="22"/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t="shared" ca="1" si="22"/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t="shared" ca="1" si="22"/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t="shared" ref="P167:P170" ca="1" si="23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t="shared" ca="1" si="23"/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t="shared" ca="1" si="23"/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t="shared" ca="1" si="23"/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t="shared" ref="P177:P180" ca="1" si="24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t="shared" ca="1" si="24"/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t="shared" ca="1" si="24"/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t="shared" ca="1" si="24"/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t="shared" ref="P184:P185" ca="1" si="25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t="shared" ca="1" si="25"/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t="shared" ref="P190:P193" ca="1" si="26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t="shared" ca="1" si="26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t="shared" ca="1" si="26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t="shared" ca="1" si="26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t="shared" ref="P202:P205" ca="1" si="27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t="shared" ca="1" si="27"/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t="shared" ca="1" si="27"/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t="shared" ca="1" si="27"/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t="shared" ref="P212:P215" ca="1" si="28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t="shared" ca="1" si="28"/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t="shared" ca="1" si="28"/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t="shared" ca="1" si="28"/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t="shared" ref="P220:P223" ca="1" si="29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t="shared" ca="1" si="29"/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t="shared" ca="1" si="29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t="shared" ca="1" si="29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t="shared" ref="P228:P231" ca="1" si="30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t="shared" ca="1" si="30"/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t="shared" ca="1" si="30"/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t="shared" ca="1" si="30"/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t="shared" ref="P237:P239" ca="1" si="3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t="shared" ca="1" si="31"/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t="shared" ca="1" si="31"/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t="shared" ref="P242:P245" ca="1" si="32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t="shared" ca="1" si="32"/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t="shared" ca="1" si="32"/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t="shared" ca="1" si="32"/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33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34">ROUNDDOWN(J280*L280,-3)</f>
        <v>89250000</v>
      </c>
      <c r="N280" s="274">
        <f t="shared" ref="N280:N289" ca="1" si="35">G280-M280</f>
        <v>750000</v>
      </c>
      <c r="O280" s="154">
        <f t="shared" ref="O280:O289" ca="1" si="36">M280-Y280</f>
        <v>0</v>
      </c>
      <c r="P280" s="154">
        <f t="shared" ref="P280:P289" ca="1" si="37">IF(N280=0,O280-N280,IF(N280&lt;0,N280+O280,IF(N280&gt;0,N280-O280)))</f>
        <v>750000</v>
      </c>
      <c r="Q280" s="253" t="str">
        <f t="shared" ref="Q280:Q289" ca="1" si="38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39">ROUNDDOWN(T280*U280,-3)</f>
        <v>89250000</v>
      </c>
      <c r="W280" s="247">
        <v>60</v>
      </c>
      <c r="X280" s="247">
        <v>1487500</v>
      </c>
      <c r="Y280" s="67">
        <f t="shared" ref="Y280:Y289" si="40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33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34"/>
        <v>63386000</v>
      </c>
      <c r="N281" s="67">
        <f t="shared" ca="1" si="35"/>
        <v>0</v>
      </c>
      <c r="O281" s="154">
        <f t="shared" ca="1" si="36"/>
        <v>0</v>
      </c>
      <c r="P281" s="154">
        <f t="shared" ca="1" si="37"/>
        <v>0</v>
      </c>
      <c r="Q281" s="240" t="str">
        <f t="shared" ca="1" si="38"/>
        <v/>
      </c>
      <c r="R281" s="244"/>
      <c r="S281" s="244"/>
      <c r="T281" s="65">
        <v>1</v>
      </c>
      <c r="U281" s="67">
        <v>63386000</v>
      </c>
      <c r="V281" s="67">
        <f t="shared" si="39"/>
        <v>63386000</v>
      </c>
      <c r="W281" s="247">
        <v>1</v>
      </c>
      <c r="X281" s="247">
        <v>63386000</v>
      </c>
      <c r="Y281" s="67">
        <f t="shared" si="40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33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34"/>
        <v>795600000</v>
      </c>
      <c r="N282" s="274">
        <f t="shared" ca="1" si="35"/>
        <v>-61200000</v>
      </c>
      <c r="O282" s="154">
        <f t="shared" ca="1" si="36"/>
        <v>0</v>
      </c>
      <c r="P282" s="154">
        <f t="shared" ca="1" si="37"/>
        <v>-61200000</v>
      </c>
      <c r="Q282" s="253" t="str">
        <f t="shared" ca="1" si="38"/>
        <v>Rev</v>
      </c>
      <c r="R282" s="244"/>
      <c r="S282" s="244"/>
      <c r="T282" s="65">
        <v>156</v>
      </c>
      <c r="U282" s="67">
        <v>5100000</v>
      </c>
      <c r="V282" s="67">
        <f t="shared" si="39"/>
        <v>795600000</v>
      </c>
      <c r="W282" s="247">
        <v>156</v>
      </c>
      <c r="X282" s="247">
        <v>5100000</v>
      </c>
      <c r="Y282" s="67">
        <f t="shared" si="40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33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34"/>
        <v>72800000</v>
      </c>
      <c r="N283" s="274">
        <f t="shared" ca="1" si="35"/>
        <v>-5600000</v>
      </c>
      <c r="O283" s="154">
        <f t="shared" ca="1" si="36"/>
        <v>0</v>
      </c>
      <c r="P283" s="154">
        <f t="shared" ca="1" si="37"/>
        <v>-5600000</v>
      </c>
      <c r="Q283" s="253" t="str">
        <f t="shared" ca="1" si="38"/>
        <v>Rev</v>
      </c>
      <c r="R283" s="244"/>
      <c r="S283" s="244"/>
      <c r="T283" s="65">
        <v>13</v>
      </c>
      <c r="U283" s="67">
        <v>5600000</v>
      </c>
      <c r="V283" s="67">
        <f t="shared" si="39"/>
        <v>72800000</v>
      </c>
      <c r="W283" s="247">
        <v>13</v>
      </c>
      <c r="X283" s="247">
        <v>5600000</v>
      </c>
      <c r="Y283" s="67">
        <f t="shared" si="40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33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34"/>
        <v>4800000</v>
      </c>
      <c r="N284" s="274">
        <f t="shared" ca="1" si="35"/>
        <v>-400000</v>
      </c>
      <c r="O284" s="154">
        <f t="shared" ca="1" si="36"/>
        <v>0</v>
      </c>
      <c r="P284" s="154">
        <f t="shared" ca="1" si="37"/>
        <v>-400000</v>
      </c>
      <c r="Q284" s="253" t="str">
        <f t="shared" ca="1" si="38"/>
        <v>Rev</v>
      </c>
      <c r="R284" s="244"/>
      <c r="S284" s="244"/>
      <c r="T284" s="65">
        <v>12</v>
      </c>
      <c r="U284" s="67">
        <v>400000</v>
      </c>
      <c r="V284" s="67">
        <f t="shared" si="39"/>
        <v>4800000</v>
      </c>
      <c r="W284" s="247">
        <v>12</v>
      </c>
      <c r="X284" s="247">
        <v>400000</v>
      </c>
      <c r="Y284" s="67">
        <f t="shared" si="40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33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34"/>
        <v>130000000</v>
      </c>
      <c r="N285" s="274">
        <f t="shared" ca="1" si="35"/>
        <v>-95000000</v>
      </c>
      <c r="O285" s="154">
        <f t="shared" ca="1" si="36"/>
        <v>0</v>
      </c>
      <c r="P285" s="154">
        <f t="shared" ca="1" si="37"/>
        <v>-95000000</v>
      </c>
      <c r="Q285" s="253" t="str">
        <f t="shared" ca="1" si="38"/>
        <v>Rev</v>
      </c>
      <c r="R285" s="244"/>
      <c r="S285" s="244"/>
      <c r="T285" s="65">
        <v>1</v>
      </c>
      <c r="U285" s="67">
        <v>130000000</v>
      </c>
      <c r="V285" s="67">
        <f t="shared" si="39"/>
        <v>130000000</v>
      </c>
      <c r="W285" s="247">
        <v>1</v>
      </c>
      <c r="X285" s="247">
        <v>130000000</v>
      </c>
      <c r="Y285" s="67">
        <f t="shared" si="40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33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35"/>
        <v>9000000</v>
      </c>
      <c r="O286" s="154">
        <f t="shared" si="36"/>
        <v>0</v>
      </c>
      <c r="P286" s="154">
        <f t="shared" si="37"/>
        <v>9000000</v>
      </c>
      <c r="Q286" s="253" t="str">
        <f t="shared" si="38"/>
        <v>Rev</v>
      </c>
      <c r="R286" s="244"/>
      <c r="S286" s="244"/>
      <c r="T286" s="65">
        <v>0</v>
      </c>
      <c r="U286" s="67">
        <v>0</v>
      </c>
      <c r="V286" s="67">
        <f t="shared" si="39"/>
        <v>0</v>
      </c>
      <c r="W286" s="247">
        <v>0</v>
      </c>
      <c r="X286" s="247">
        <v>0</v>
      </c>
      <c r="Y286" s="67">
        <f t="shared" si="40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33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t="shared" ref="M287:M289" ca="1" si="41">ROUNDDOWN(J287*L287,-3)</f>
        <v>15900000</v>
      </c>
      <c r="N287" s="67">
        <f t="shared" ca="1" si="35"/>
        <v>0</v>
      </c>
      <c r="O287" s="154">
        <f t="shared" ca="1" si="36"/>
        <v>0</v>
      </c>
      <c r="P287" s="154">
        <f t="shared" ca="1" si="37"/>
        <v>0</v>
      </c>
      <c r="Q287" s="240" t="str">
        <f t="shared" ca="1" si="38"/>
        <v/>
      </c>
      <c r="R287" s="244"/>
      <c r="S287" s="244"/>
      <c r="T287" s="65">
        <v>12</v>
      </c>
      <c r="U287" s="67">
        <v>1325000</v>
      </c>
      <c r="V287" s="67">
        <f t="shared" si="39"/>
        <v>15900000</v>
      </c>
      <c r="W287" s="247">
        <v>12</v>
      </c>
      <c r="X287" s="247">
        <v>1325000</v>
      </c>
      <c r="Y287" s="67">
        <f t="shared" si="40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33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t="shared" ca="1" si="41"/>
        <v>36000000</v>
      </c>
      <c r="N288" s="67">
        <f t="shared" ca="1" si="35"/>
        <v>0</v>
      </c>
      <c r="O288" s="154">
        <f t="shared" ca="1" si="36"/>
        <v>0</v>
      </c>
      <c r="P288" s="154">
        <f t="shared" ca="1" si="37"/>
        <v>0</v>
      </c>
      <c r="Q288" s="240" t="str">
        <f t="shared" ca="1" si="38"/>
        <v/>
      </c>
      <c r="R288" s="244"/>
      <c r="S288" s="244"/>
      <c r="T288" s="65">
        <v>12</v>
      </c>
      <c r="U288" s="67">
        <v>3000000</v>
      </c>
      <c r="V288" s="67">
        <f t="shared" si="39"/>
        <v>36000000</v>
      </c>
      <c r="W288" s="247">
        <v>12</v>
      </c>
      <c r="X288" s="247">
        <v>3000000</v>
      </c>
      <c r="Y288" s="67">
        <f t="shared" si="40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33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t="shared" ca="1" si="41"/>
        <v>44304000</v>
      </c>
      <c r="N289" s="67">
        <f t="shared" ca="1" si="35"/>
        <v>0</v>
      </c>
      <c r="O289" s="154">
        <f t="shared" ca="1" si="36"/>
        <v>0</v>
      </c>
      <c r="P289" s="154">
        <f t="shared" ca="1" si="37"/>
        <v>0</v>
      </c>
      <c r="Q289" s="240" t="str">
        <f t="shared" ca="1" si="38"/>
        <v/>
      </c>
      <c r="R289" s="244"/>
      <c r="S289" s="244"/>
      <c r="T289" s="65">
        <v>1</v>
      </c>
      <c r="U289" s="67">
        <v>44304000</v>
      </c>
      <c r="V289" s="67">
        <f t="shared" si="39"/>
        <v>44304000</v>
      </c>
      <c r="W289" s="247">
        <v>1</v>
      </c>
      <c r="X289" s="247">
        <v>44304000</v>
      </c>
      <c r="Y289" s="67">
        <f t="shared" si="40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4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43">ROUNDDOWN(J293*L293,-3)</f>
        <v>48000000</v>
      </c>
      <c r="N293" s="67">
        <f t="shared" ref="N293:N301" ca="1" si="44">G293-M293</f>
        <v>0</v>
      </c>
      <c r="O293" s="154">
        <f t="shared" ref="O293:O301" ca="1" si="45">M293-Y293</f>
        <v>0</v>
      </c>
      <c r="P293" s="154">
        <f t="shared" ref="P293:P301" ca="1" si="46">IF(N293=0,O293-N293,IF(N293&lt;0,N293+O293,IF(N293&gt;0,N293-O293)))</f>
        <v>0</v>
      </c>
      <c r="Q293" s="240" t="str">
        <f t="shared" ref="Q293:Q301" ca="1" si="4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48">ROUNDDOWN(T293*U293,-3)</f>
        <v>48000000</v>
      </c>
      <c r="W293" s="247">
        <v>48</v>
      </c>
      <c r="X293" s="247">
        <v>1000000</v>
      </c>
      <c r="Y293" s="67">
        <f t="shared" ref="Y293:Y301" si="4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4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43"/>
        <v>72000000</v>
      </c>
      <c r="N294" s="67">
        <f t="shared" ca="1" si="44"/>
        <v>0</v>
      </c>
      <c r="O294" s="154">
        <f t="shared" ca="1" si="45"/>
        <v>0</v>
      </c>
      <c r="P294" s="154">
        <f t="shared" ca="1" si="46"/>
        <v>0</v>
      </c>
      <c r="Q294" s="240" t="str">
        <f t="shared" ca="1" si="47"/>
        <v/>
      </c>
      <c r="R294" s="244"/>
      <c r="S294" s="244"/>
      <c r="T294" s="65">
        <v>48</v>
      </c>
      <c r="U294" s="67">
        <v>1500000</v>
      </c>
      <c r="V294" s="67">
        <f t="shared" si="48"/>
        <v>72000000</v>
      </c>
      <c r="W294" s="247">
        <v>48</v>
      </c>
      <c r="X294" s="247">
        <v>1500000</v>
      </c>
      <c r="Y294" s="67">
        <f t="shared" si="4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4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43"/>
        <v>9600000</v>
      </c>
      <c r="N295" s="67">
        <f t="shared" ca="1" si="44"/>
        <v>0</v>
      </c>
      <c r="O295" s="154">
        <f t="shared" ca="1" si="45"/>
        <v>0</v>
      </c>
      <c r="P295" s="154">
        <f t="shared" ca="1" si="46"/>
        <v>0</v>
      </c>
      <c r="Q295" s="240" t="str">
        <f t="shared" ca="1" si="47"/>
        <v/>
      </c>
      <c r="R295" s="244"/>
      <c r="S295" s="244"/>
      <c r="T295" s="65">
        <v>192</v>
      </c>
      <c r="U295" s="67">
        <v>50000</v>
      </c>
      <c r="V295" s="67">
        <f t="shared" si="48"/>
        <v>9600000</v>
      </c>
      <c r="W295" s="247">
        <v>192</v>
      </c>
      <c r="X295" s="247">
        <v>50000</v>
      </c>
      <c r="Y295" s="67">
        <f t="shared" si="4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4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43"/>
        <v>10560000</v>
      </c>
      <c r="N296" s="67">
        <f t="shared" ca="1" si="44"/>
        <v>0</v>
      </c>
      <c r="O296" s="154">
        <f t="shared" ca="1" si="45"/>
        <v>0</v>
      </c>
      <c r="P296" s="154">
        <f t="shared" ca="1" si="46"/>
        <v>0</v>
      </c>
      <c r="Q296" s="240" t="str">
        <f t="shared" ca="1" si="47"/>
        <v/>
      </c>
      <c r="R296" s="244"/>
      <c r="S296" s="244"/>
      <c r="T296" s="65">
        <v>192</v>
      </c>
      <c r="U296" s="67">
        <v>55000</v>
      </c>
      <c r="V296" s="67">
        <f t="shared" si="48"/>
        <v>10560000</v>
      </c>
      <c r="W296" s="247">
        <v>192</v>
      </c>
      <c r="X296" s="247">
        <v>55000</v>
      </c>
      <c r="Y296" s="67">
        <f t="shared" si="4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4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43"/>
        <v>13200000</v>
      </c>
      <c r="N297" s="67">
        <f t="shared" ca="1" si="44"/>
        <v>0</v>
      </c>
      <c r="O297" s="154">
        <f t="shared" ca="1" si="45"/>
        <v>0</v>
      </c>
      <c r="P297" s="154">
        <f t="shared" ca="1" si="46"/>
        <v>0</v>
      </c>
      <c r="Q297" s="240" t="str">
        <f t="shared" ca="1" si="47"/>
        <v/>
      </c>
      <c r="R297" s="244"/>
      <c r="S297" s="244"/>
      <c r="T297" s="65">
        <v>60</v>
      </c>
      <c r="U297" s="67">
        <v>220000</v>
      </c>
      <c r="V297" s="67">
        <f t="shared" si="48"/>
        <v>13200000</v>
      </c>
      <c r="W297" s="247">
        <v>60</v>
      </c>
      <c r="X297" s="247">
        <v>220000</v>
      </c>
      <c r="Y297" s="67">
        <f t="shared" si="4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4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43"/>
        <v>14400000</v>
      </c>
      <c r="N298" s="67">
        <f t="shared" ca="1" si="44"/>
        <v>0</v>
      </c>
      <c r="O298" s="154">
        <f t="shared" ca="1" si="45"/>
        <v>0</v>
      </c>
      <c r="P298" s="154">
        <f t="shared" ca="1" si="46"/>
        <v>0</v>
      </c>
      <c r="Q298" s="240" t="str">
        <f t="shared" ca="1" si="47"/>
        <v/>
      </c>
      <c r="R298" s="244"/>
      <c r="S298" s="244"/>
      <c r="T298" s="65">
        <v>60</v>
      </c>
      <c r="U298" s="67">
        <v>240000</v>
      </c>
      <c r="V298" s="67">
        <f t="shared" si="48"/>
        <v>14400000</v>
      </c>
      <c r="W298" s="247">
        <v>60</v>
      </c>
      <c r="X298" s="247">
        <v>240000</v>
      </c>
      <c r="Y298" s="67">
        <f t="shared" si="4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4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43"/>
        <v>4750000</v>
      </c>
      <c r="N299" s="67">
        <f t="shared" ca="1" si="44"/>
        <v>0</v>
      </c>
      <c r="O299" s="154">
        <f t="shared" ca="1" si="45"/>
        <v>0</v>
      </c>
      <c r="P299" s="154">
        <f t="shared" ca="1" si="46"/>
        <v>0</v>
      </c>
      <c r="Q299" s="240" t="str">
        <f t="shared" ca="1" si="47"/>
        <v/>
      </c>
      <c r="R299" s="244"/>
      <c r="S299" s="244"/>
      <c r="T299" s="65">
        <v>950</v>
      </c>
      <c r="U299" s="67">
        <v>5000</v>
      </c>
      <c r="V299" s="67">
        <f t="shared" si="48"/>
        <v>4750000</v>
      </c>
      <c r="W299" s="247">
        <v>950</v>
      </c>
      <c r="X299" s="247">
        <v>5000</v>
      </c>
      <c r="Y299" s="67">
        <f t="shared" si="4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4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43"/>
        <v>11000000</v>
      </c>
      <c r="N300" s="67">
        <f t="shared" ca="1" si="44"/>
        <v>0</v>
      </c>
      <c r="O300" s="154">
        <f t="shared" ca="1" si="45"/>
        <v>0</v>
      </c>
      <c r="P300" s="154">
        <f t="shared" ca="1" si="46"/>
        <v>0</v>
      </c>
      <c r="Q300" s="240" t="str">
        <f t="shared" ca="1" si="47"/>
        <v/>
      </c>
      <c r="R300" s="244"/>
      <c r="S300" s="244"/>
      <c r="T300" s="65">
        <v>50</v>
      </c>
      <c r="U300" s="67">
        <v>220000</v>
      </c>
      <c r="V300" s="67">
        <f t="shared" si="48"/>
        <v>11000000</v>
      </c>
      <c r="W300" s="247">
        <v>50</v>
      </c>
      <c r="X300" s="247">
        <v>220000</v>
      </c>
      <c r="Y300" s="67">
        <f t="shared" si="4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4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43"/>
        <v>23750000</v>
      </c>
      <c r="N301" s="67">
        <f t="shared" ca="1" si="44"/>
        <v>0</v>
      </c>
      <c r="O301" s="154">
        <f t="shared" ca="1" si="45"/>
        <v>0</v>
      </c>
      <c r="P301" s="154">
        <f t="shared" ca="1" si="46"/>
        <v>0</v>
      </c>
      <c r="Q301" s="240" t="str">
        <f t="shared" ca="1" si="47"/>
        <v/>
      </c>
      <c r="R301" s="244"/>
      <c r="S301" s="244"/>
      <c r="T301" s="65">
        <v>950</v>
      </c>
      <c r="U301" s="67">
        <v>25000</v>
      </c>
      <c r="V301" s="67">
        <f t="shared" si="48"/>
        <v>23750000</v>
      </c>
      <c r="W301" s="247">
        <v>950</v>
      </c>
      <c r="X301" s="247">
        <v>25000</v>
      </c>
      <c r="Y301" s="67">
        <f t="shared" si="4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t="shared" ref="P306:P307" ca="1" si="50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t="shared" ca="1" si="50"/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51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52">ROUNDDOWN(J310*L310,-3)</f>
        <v>38730000</v>
      </c>
      <c r="N310" s="67">
        <f t="shared" ref="N310:N318" ca="1" si="53">G310-M310</f>
        <v>0</v>
      </c>
      <c r="O310" s="154">
        <f t="shared" ref="O310:O318" ca="1" si="54">M310-Y310</f>
        <v>0</v>
      </c>
      <c r="P310" s="154">
        <f t="shared" ref="P310:P318" ca="1" si="55">IF(N310=0,O310-N310,IF(N310&lt;0,N310+O310,IF(N310&gt;0,N310-O310)))</f>
        <v>0</v>
      </c>
      <c r="Q310" s="240" t="str">
        <f t="shared" ref="Q310:Q318" ca="1" si="56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57">ROUNDDOWN(T310*U310,-3)</f>
        <v>38730000</v>
      </c>
      <c r="W310" s="247">
        <v>1</v>
      </c>
      <c r="X310" s="247">
        <v>38730000</v>
      </c>
      <c r="Y310" s="67">
        <f t="shared" ref="Y310:Y318" si="58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51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52"/>
        <v>175000000</v>
      </c>
      <c r="N311" s="274">
        <f t="shared" ca="1" si="53"/>
        <v>87800000</v>
      </c>
      <c r="O311" s="154">
        <f t="shared" ca="1" si="54"/>
        <v>0</v>
      </c>
      <c r="P311" s="154">
        <f t="shared" ca="1" si="55"/>
        <v>87800000</v>
      </c>
      <c r="Q311" s="253" t="str">
        <f t="shared" ca="1" si="56"/>
        <v>Rev</v>
      </c>
      <c r="R311" s="244"/>
      <c r="S311" s="244"/>
      <c r="T311" s="65">
        <v>7</v>
      </c>
      <c r="U311" s="67">
        <v>25000000</v>
      </c>
      <c r="V311" s="67">
        <f t="shared" si="57"/>
        <v>175000000</v>
      </c>
      <c r="W311" s="247">
        <v>7</v>
      </c>
      <c r="X311" s="247">
        <v>25000000</v>
      </c>
      <c r="Y311" s="67">
        <f t="shared" si="58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51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52"/>
        <v>18200000</v>
      </c>
      <c r="N312" s="67">
        <f t="shared" ca="1" si="53"/>
        <v>0</v>
      </c>
      <c r="O312" s="154">
        <f t="shared" ca="1" si="54"/>
        <v>0</v>
      </c>
      <c r="P312" s="154">
        <f t="shared" ca="1" si="55"/>
        <v>0</v>
      </c>
      <c r="Q312" s="240" t="str">
        <f t="shared" ca="1" si="56"/>
        <v/>
      </c>
      <c r="R312" s="244"/>
      <c r="S312" s="244"/>
      <c r="T312" s="65">
        <v>5</v>
      </c>
      <c r="U312" s="67">
        <v>3640000</v>
      </c>
      <c r="V312" s="67">
        <f t="shared" si="57"/>
        <v>18200000</v>
      </c>
      <c r="W312" s="247">
        <v>5</v>
      </c>
      <c r="X312" s="247">
        <v>3640000</v>
      </c>
      <c r="Y312" s="67">
        <f t="shared" si="58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51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52"/>
        <v>21900000</v>
      </c>
      <c r="N313" s="67">
        <f t="shared" ca="1" si="53"/>
        <v>0</v>
      </c>
      <c r="O313" s="154">
        <f t="shared" ca="1" si="54"/>
        <v>0</v>
      </c>
      <c r="P313" s="154">
        <f t="shared" ca="1" si="55"/>
        <v>0</v>
      </c>
      <c r="Q313" s="240" t="str">
        <f t="shared" ca="1" si="56"/>
        <v/>
      </c>
      <c r="R313" s="244"/>
      <c r="S313" s="244"/>
      <c r="T313" s="65">
        <v>30</v>
      </c>
      <c r="U313" s="67">
        <v>730000</v>
      </c>
      <c r="V313" s="67">
        <f t="shared" si="57"/>
        <v>21900000</v>
      </c>
      <c r="W313" s="247">
        <v>30</v>
      </c>
      <c r="X313" s="247">
        <v>730000</v>
      </c>
      <c r="Y313" s="67">
        <f t="shared" si="58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51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52"/>
        <v>25550000</v>
      </c>
      <c r="N314" s="67">
        <f t="shared" ca="1" si="53"/>
        <v>0</v>
      </c>
      <c r="O314" s="154">
        <f t="shared" ca="1" si="54"/>
        <v>0</v>
      </c>
      <c r="P314" s="154">
        <f t="shared" ca="1" si="55"/>
        <v>0</v>
      </c>
      <c r="Q314" s="240" t="str">
        <f t="shared" ca="1" si="56"/>
        <v/>
      </c>
      <c r="R314" s="244"/>
      <c r="S314" s="244"/>
      <c r="T314" s="65">
        <v>35</v>
      </c>
      <c r="U314" s="67">
        <v>730000</v>
      </c>
      <c r="V314" s="67">
        <f t="shared" si="57"/>
        <v>25550000</v>
      </c>
      <c r="W314" s="247">
        <v>35</v>
      </c>
      <c r="X314" s="247">
        <v>730000</v>
      </c>
      <c r="Y314" s="67">
        <f t="shared" si="58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51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52"/>
        <v>27600000</v>
      </c>
      <c r="N315" s="67">
        <f t="shared" ca="1" si="53"/>
        <v>0</v>
      </c>
      <c r="O315" s="154">
        <f t="shared" ca="1" si="54"/>
        <v>0</v>
      </c>
      <c r="P315" s="154">
        <f t="shared" ca="1" si="55"/>
        <v>0</v>
      </c>
      <c r="Q315" s="240" t="str">
        <f t="shared" ca="1" si="56"/>
        <v/>
      </c>
      <c r="R315" s="244"/>
      <c r="S315" s="244"/>
      <c r="T315" s="65">
        <v>40</v>
      </c>
      <c r="U315" s="67">
        <v>690000</v>
      </c>
      <c r="V315" s="67">
        <f t="shared" si="57"/>
        <v>27600000</v>
      </c>
      <c r="W315" s="247">
        <v>40</v>
      </c>
      <c r="X315" s="247">
        <v>690000</v>
      </c>
      <c r="Y315" s="67">
        <f t="shared" si="58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51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52"/>
        <v>10500000</v>
      </c>
      <c r="N316" s="67">
        <f t="shared" ca="1" si="53"/>
        <v>0</v>
      </c>
      <c r="O316" s="154">
        <f t="shared" ca="1" si="54"/>
        <v>0</v>
      </c>
      <c r="P316" s="154">
        <f t="shared" ca="1" si="55"/>
        <v>0</v>
      </c>
      <c r="Q316" s="240" t="str">
        <f t="shared" ca="1" si="56"/>
        <v/>
      </c>
      <c r="R316" s="244"/>
      <c r="S316" s="244"/>
      <c r="T316" s="65">
        <v>3</v>
      </c>
      <c r="U316" s="67">
        <v>3500000</v>
      </c>
      <c r="V316" s="67">
        <f t="shared" si="57"/>
        <v>10500000</v>
      </c>
      <c r="W316" s="247">
        <v>3</v>
      </c>
      <c r="X316" s="247">
        <v>3500000</v>
      </c>
      <c r="Y316" s="67">
        <f t="shared" si="58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51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52"/>
        <v>2820000</v>
      </c>
      <c r="N317" s="67">
        <f t="shared" ca="1" si="53"/>
        <v>0</v>
      </c>
      <c r="O317" s="154">
        <f t="shared" ca="1" si="54"/>
        <v>0</v>
      </c>
      <c r="P317" s="154">
        <f t="shared" ca="1" si="55"/>
        <v>0</v>
      </c>
      <c r="Q317" s="240" t="str">
        <f t="shared" ca="1" si="56"/>
        <v/>
      </c>
      <c r="R317" s="244"/>
      <c r="S317" s="244"/>
      <c r="T317" s="65">
        <v>6</v>
      </c>
      <c r="U317" s="67">
        <v>470000</v>
      </c>
      <c r="V317" s="67">
        <f t="shared" si="57"/>
        <v>2820000</v>
      </c>
      <c r="W317" s="247">
        <v>6</v>
      </c>
      <c r="X317" s="247">
        <v>470000</v>
      </c>
      <c r="Y317" s="67">
        <f t="shared" si="58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51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52"/>
        <v>54062000</v>
      </c>
      <c r="N318" s="67">
        <f t="shared" ca="1" si="53"/>
        <v>0</v>
      </c>
      <c r="O318" s="154">
        <f t="shared" ca="1" si="54"/>
        <v>0</v>
      </c>
      <c r="P318" s="154">
        <f t="shared" ca="1" si="55"/>
        <v>0</v>
      </c>
      <c r="Q318" s="240" t="str">
        <f t="shared" ca="1" si="56"/>
        <v/>
      </c>
      <c r="R318" s="244"/>
      <c r="S318" s="244"/>
      <c r="T318" s="65">
        <v>1</v>
      </c>
      <c r="U318" s="67">
        <v>54062000</v>
      </c>
      <c r="V318" s="67">
        <f t="shared" si="57"/>
        <v>54062000</v>
      </c>
      <c r="W318" s="247">
        <v>1</v>
      </c>
      <c r="X318" s="247">
        <v>54062000</v>
      </c>
      <c r="Y318" s="67">
        <f t="shared" si="58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59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60">ROUNDDOWN(J325*L325,-3)</f>
        <v>35040000</v>
      </c>
      <c r="N325" s="67">
        <f t="shared" ref="N325:N334" ca="1" si="61">G325-M325</f>
        <v>0</v>
      </c>
      <c r="O325" s="154">
        <f t="shared" ref="O325:O334" ca="1" si="62">M325-Y325</f>
        <v>0</v>
      </c>
      <c r="P325" s="154">
        <f t="shared" ref="P325:P334" ca="1" si="63">IF(N325=0,O325-N325,IF(N325&lt;0,N325+O325,IF(N325&gt;0,N325-O325)))</f>
        <v>0</v>
      </c>
      <c r="Q325" s="240" t="str">
        <f t="shared" ref="Q325:Q334" ca="1" si="64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65">ROUNDDOWN(T325*U325,-3)</f>
        <v>35040000</v>
      </c>
      <c r="W325" s="247">
        <v>12</v>
      </c>
      <c r="X325" s="247">
        <v>2920000</v>
      </c>
      <c r="Y325" s="67">
        <f t="shared" ref="Y325:Y334" si="66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59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60"/>
        <v>3888000</v>
      </c>
      <c r="N326" s="67">
        <f t="shared" ca="1" si="61"/>
        <v>0</v>
      </c>
      <c r="O326" s="154">
        <f t="shared" ca="1" si="62"/>
        <v>0</v>
      </c>
      <c r="P326" s="154">
        <f t="shared" ca="1" si="63"/>
        <v>0</v>
      </c>
      <c r="Q326" s="240" t="str">
        <f t="shared" ca="1" si="64"/>
        <v/>
      </c>
      <c r="R326" s="244"/>
      <c r="S326" s="244"/>
      <c r="T326" s="65">
        <v>12</v>
      </c>
      <c r="U326" s="67">
        <v>324000</v>
      </c>
      <c r="V326" s="67">
        <f t="shared" si="65"/>
        <v>3888000</v>
      </c>
      <c r="W326" s="247">
        <v>12</v>
      </c>
      <c r="X326" s="247">
        <v>324000</v>
      </c>
      <c r="Y326" s="67">
        <f t="shared" si="66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59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60"/>
        <v>3888000</v>
      </c>
      <c r="N327" s="67">
        <f t="shared" ca="1" si="61"/>
        <v>0</v>
      </c>
      <c r="O327" s="154">
        <f t="shared" ca="1" si="62"/>
        <v>0</v>
      </c>
      <c r="P327" s="154">
        <f t="shared" ca="1" si="63"/>
        <v>0</v>
      </c>
      <c r="Q327" s="240" t="str">
        <f t="shared" ca="1" si="64"/>
        <v/>
      </c>
      <c r="R327" s="244"/>
      <c r="S327" s="244"/>
      <c r="T327" s="65">
        <v>12</v>
      </c>
      <c r="U327" s="67">
        <v>324000</v>
      </c>
      <c r="V327" s="67">
        <f t="shared" si="65"/>
        <v>3888000</v>
      </c>
      <c r="W327" s="247">
        <v>12</v>
      </c>
      <c r="X327" s="247">
        <v>324000</v>
      </c>
      <c r="Y327" s="67">
        <f t="shared" si="66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59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60"/>
        <v>8160000</v>
      </c>
      <c r="N328" s="67">
        <f t="shared" ca="1" si="61"/>
        <v>0</v>
      </c>
      <c r="O328" s="154">
        <f t="shared" ca="1" si="62"/>
        <v>0</v>
      </c>
      <c r="P328" s="154">
        <f t="shared" ca="1" si="63"/>
        <v>0</v>
      </c>
      <c r="Q328" s="240" t="str">
        <f t="shared" ca="1" si="64"/>
        <v/>
      </c>
      <c r="R328" s="244"/>
      <c r="S328" s="244"/>
      <c r="T328" s="65">
        <v>12</v>
      </c>
      <c r="U328" s="67">
        <v>680000</v>
      </c>
      <c r="V328" s="67">
        <f t="shared" si="65"/>
        <v>8160000</v>
      </c>
      <c r="W328" s="247">
        <v>12</v>
      </c>
      <c r="X328" s="247">
        <v>680000</v>
      </c>
      <c r="Y328" s="67">
        <f t="shared" si="66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59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60"/>
        <v>2400000</v>
      </c>
      <c r="N329" s="67">
        <f t="shared" ca="1" si="61"/>
        <v>0</v>
      </c>
      <c r="O329" s="154">
        <f t="shared" ca="1" si="62"/>
        <v>0</v>
      </c>
      <c r="P329" s="154">
        <f t="shared" ca="1" si="63"/>
        <v>0</v>
      </c>
      <c r="Q329" s="240" t="str">
        <f t="shared" ca="1" si="64"/>
        <v/>
      </c>
      <c r="R329" s="244"/>
      <c r="S329" s="244"/>
      <c r="T329" s="65">
        <v>12</v>
      </c>
      <c r="U329" s="67">
        <v>200000</v>
      </c>
      <c r="V329" s="67">
        <f t="shared" si="65"/>
        <v>2400000</v>
      </c>
      <c r="W329" s="247">
        <v>12</v>
      </c>
      <c r="X329" s="247">
        <v>200000</v>
      </c>
      <c r="Y329" s="67">
        <f t="shared" si="66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59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60"/>
        <v>960000</v>
      </c>
      <c r="N330" s="67">
        <f t="shared" ca="1" si="61"/>
        <v>0</v>
      </c>
      <c r="O330" s="154">
        <f t="shared" ca="1" si="62"/>
        <v>0</v>
      </c>
      <c r="P330" s="154">
        <f t="shared" ca="1" si="63"/>
        <v>0</v>
      </c>
      <c r="Q330" s="240" t="str">
        <f t="shared" ca="1" si="64"/>
        <v/>
      </c>
      <c r="R330" s="244"/>
      <c r="S330" s="244"/>
      <c r="T330" s="65">
        <v>12</v>
      </c>
      <c r="U330" s="67">
        <v>80000</v>
      </c>
      <c r="V330" s="67">
        <f t="shared" si="65"/>
        <v>960000</v>
      </c>
      <c r="W330" s="247">
        <v>12</v>
      </c>
      <c r="X330" s="247">
        <v>80000</v>
      </c>
      <c r="Y330" s="67">
        <f t="shared" si="66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59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60"/>
        <v>2400000</v>
      </c>
      <c r="N331" s="67">
        <f t="shared" ca="1" si="61"/>
        <v>0</v>
      </c>
      <c r="O331" s="154">
        <f t="shared" ca="1" si="62"/>
        <v>0</v>
      </c>
      <c r="P331" s="154">
        <f t="shared" ca="1" si="63"/>
        <v>0</v>
      </c>
      <c r="Q331" s="240" t="str">
        <f t="shared" ca="1" si="64"/>
        <v/>
      </c>
      <c r="R331" s="244"/>
      <c r="S331" s="244"/>
      <c r="T331" s="65">
        <v>12</v>
      </c>
      <c r="U331" s="67">
        <v>200000</v>
      </c>
      <c r="V331" s="67">
        <f t="shared" si="65"/>
        <v>2400000</v>
      </c>
      <c r="W331" s="247">
        <v>12</v>
      </c>
      <c r="X331" s="247">
        <v>200000</v>
      </c>
      <c r="Y331" s="67">
        <f t="shared" si="66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59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60"/>
        <v>400000</v>
      </c>
      <c r="N332" s="67">
        <f t="shared" ca="1" si="61"/>
        <v>0</v>
      </c>
      <c r="O332" s="154">
        <f t="shared" ca="1" si="62"/>
        <v>0</v>
      </c>
      <c r="P332" s="154">
        <f t="shared" ca="1" si="63"/>
        <v>0</v>
      </c>
      <c r="Q332" s="240" t="str">
        <f t="shared" ca="1" si="64"/>
        <v/>
      </c>
      <c r="R332" s="244"/>
      <c r="S332" s="244"/>
      <c r="T332" s="65">
        <v>1</v>
      </c>
      <c r="U332" s="67">
        <v>400000</v>
      </c>
      <c r="V332" s="67">
        <f t="shared" si="65"/>
        <v>400000</v>
      </c>
      <c r="W332" s="247">
        <v>1</v>
      </c>
      <c r="X332" s="247">
        <v>400000</v>
      </c>
      <c r="Y332" s="67">
        <f t="shared" si="66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59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60"/>
        <v>300000</v>
      </c>
      <c r="N333" s="67">
        <f t="shared" ca="1" si="61"/>
        <v>0</v>
      </c>
      <c r="O333" s="154">
        <f t="shared" ca="1" si="62"/>
        <v>0</v>
      </c>
      <c r="P333" s="154">
        <f t="shared" ca="1" si="63"/>
        <v>0</v>
      </c>
      <c r="Q333" s="240" t="str">
        <f t="shared" ca="1" si="64"/>
        <v/>
      </c>
      <c r="R333" s="244"/>
      <c r="S333" s="244"/>
      <c r="T333" s="65">
        <v>1</v>
      </c>
      <c r="U333" s="67">
        <v>300000</v>
      </c>
      <c r="V333" s="67">
        <f t="shared" si="65"/>
        <v>300000</v>
      </c>
      <c r="W333" s="247">
        <v>1</v>
      </c>
      <c r="X333" s="247">
        <v>300000</v>
      </c>
      <c r="Y333" s="67">
        <f t="shared" si="66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59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60"/>
        <v>900000</v>
      </c>
      <c r="N334" s="67">
        <f t="shared" ca="1" si="61"/>
        <v>0</v>
      </c>
      <c r="O334" s="154">
        <f t="shared" ca="1" si="62"/>
        <v>0</v>
      </c>
      <c r="P334" s="154">
        <f t="shared" ca="1" si="63"/>
        <v>0</v>
      </c>
      <c r="Q334" s="240" t="str">
        <f t="shared" ca="1" si="64"/>
        <v/>
      </c>
      <c r="R334" s="244"/>
      <c r="S334" s="244"/>
      <c r="T334" s="65">
        <v>3</v>
      </c>
      <c r="U334" s="67">
        <v>300000</v>
      </c>
      <c r="V334" s="67">
        <f t="shared" si="65"/>
        <v>900000</v>
      </c>
      <c r="W334" s="247">
        <v>3</v>
      </c>
      <c r="X334" s="247">
        <v>300000</v>
      </c>
      <c r="Y334" s="67">
        <f t="shared" si="66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67">N336</f>
        <v>0</v>
      </c>
      <c r="O335" s="162">
        <f t="shared" ca="1" si="67"/>
        <v>0</v>
      </c>
      <c r="P335" s="162">
        <f t="shared" ca="1" si="67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67"/>
        <v>0</v>
      </c>
      <c r="O336" s="163">
        <f t="shared" ca="1" si="67"/>
        <v>0</v>
      </c>
      <c r="P336" s="163">
        <f t="shared" ca="1" si="67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67"/>
        <v>0</v>
      </c>
      <c r="O337" s="158">
        <f t="shared" ca="1" si="67"/>
        <v>0</v>
      </c>
      <c r="P337" s="158">
        <f t="shared" ca="1" si="67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67"/>
        <v>0</v>
      </c>
      <c r="O338" s="156">
        <f t="shared" ca="1" si="67"/>
        <v>0</v>
      </c>
      <c r="P338" s="156">
        <f t="shared" ca="1" si="67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487" t="s">
        <v>784</v>
      </c>
      <c r="F341" s="488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t="shared" ref="P346:P350" ca="1" si="68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t="shared" ca="1" si="68"/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t="shared" ca="1" si="68"/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t="shared" ca="1" si="68"/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t="shared" ca="1" si="68"/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t="shared" ref="P357:P361" ca="1" si="69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t="shared" ca="1" si="69"/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t="shared" ca="1" si="69"/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t="shared" ca="1" si="69"/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t="shared" ca="1" si="69"/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t="shared" ref="P370:P374" ca="1" si="70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t="shared" ca="1" si="70"/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t="shared" ca="1" si="70"/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t="shared" ca="1" si="70"/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t="shared" ca="1" si="70"/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t="shared" ref="P383:P386" ca="1" si="7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t="shared" ca="1" si="71"/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t="shared" ca="1" si="71"/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t="shared" ca="1" si="71"/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t="shared" ref="P391:P394" ca="1" si="72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t="shared" ca="1" si="72"/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t="shared" ca="1" si="72"/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t="shared" ca="1" si="72"/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73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74">ROUNDDOWN(J399*L399,-3)</f>
        <v>7500000</v>
      </c>
      <c r="N399" s="67">
        <f t="shared" ref="N399:N404" ca="1" si="75">G399-M399</f>
        <v>0</v>
      </c>
      <c r="O399" s="154">
        <f t="shared" ref="O399:O404" ca="1" si="76">M399-Y399</f>
        <v>0</v>
      </c>
      <c r="P399" s="154">
        <f t="shared" ref="P399:P404" ca="1" si="77">IF(N399=0,O399-N399,IF(N399&lt;0,N399+O399,IF(N399&gt;0,N399-O399)))</f>
        <v>0</v>
      </c>
      <c r="Q399" s="240" t="str">
        <f t="shared" ref="Q399:Q404" ca="1" si="78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79">ROUNDDOWN(T399*U399,-3)</f>
        <v>7500000</v>
      </c>
      <c r="W399" s="247">
        <v>100</v>
      </c>
      <c r="X399" s="247">
        <v>75000</v>
      </c>
      <c r="Y399" s="67">
        <f t="shared" ref="Y399:Y404" si="80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73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74"/>
        <v>3000000</v>
      </c>
      <c r="N400" s="67">
        <f t="shared" ca="1" si="75"/>
        <v>0</v>
      </c>
      <c r="O400" s="154">
        <f t="shared" ca="1" si="76"/>
        <v>0</v>
      </c>
      <c r="P400" s="154">
        <f t="shared" ca="1" si="77"/>
        <v>0</v>
      </c>
      <c r="Q400" s="240" t="str">
        <f t="shared" ca="1" si="78"/>
        <v/>
      </c>
      <c r="R400" s="244"/>
      <c r="S400" s="244"/>
      <c r="T400" s="65">
        <v>2</v>
      </c>
      <c r="U400" s="67">
        <v>1500000</v>
      </c>
      <c r="V400" s="67">
        <f t="shared" si="79"/>
        <v>3000000</v>
      </c>
      <c r="W400" s="247">
        <v>2</v>
      </c>
      <c r="X400" s="247">
        <v>1500000</v>
      </c>
      <c r="Y400" s="67">
        <f t="shared" si="80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73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74"/>
        <v>3000000</v>
      </c>
      <c r="N401" s="67">
        <f t="shared" ca="1" si="75"/>
        <v>0</v>
      </c>
      <c r="O401" s="154">
        <f t="shared" ca="1" si="76"/>
        <v>0</v>
      </c>
      <c r="P401" s="154">
        <f t="shared" ca="1" si="77"/>
        <v>0</v>
      </c>
      <c r="Q401" s="240" t="str">
        <f t="shared" ca="1" si="78"/>
        <v/>
      </c>
      <c r="R401" s="244"/>
      <c r="S401" s="244"/>
      <c r="T401" s="65">
        <v>2</v>
      </c>
      <c r="U401" s="67">
        <v>1500000</v>
      </c>
      <c r="V401" s="67">
        <f t="shared" si="79"/>
        <v>3000000</v>
      </c>
      <c r="W401" s="247">
        <v>2</v>
      </c>
      <c r="X401" s="247">
        <v>1500000</v>
      </c>
      <c r="Y401" s="67">
        <f t="shared" si="80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73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74"/>
        <v>2000000</v>
      </c>
      <c r="N402" s="67">
        <f t="shared" ca="1" si="75"/>
        <v>0</v>
      </c>
      <c r="O402" s="154">
        <f t="shared" ca="1" si="76"/>
        <v>0</v>
      </c>
      <c r="P402" s="154">
        <f t="shared" ca="1" si="77"/>
        <v>0</v>
      </c>
      <c r="Q402" s="240" t="str">
        <f t="shared" ca="1" si="78"/>
        <v/>
      </c>
      <c r="R402" s="244"/>
      <c r="S402" s="244"/>
      <c r="T402" s="65">
        <v>2</v>
      </c>
      <c r="U402" s="67">
        <v>1000000</v>
      </c>
      <c r="V402" s="67">
        <f t="shared" si="79"/>
        <v>2000000</v>
      </c>
      <c r="W402" s="247">
        <v>2</v>
      </c>
      <c r="X402" s="247">
        <v>1000000</v>
      </c>
      <c r="Y402" s="67">
        <f t="shared" si="80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73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74"/>
        <v>5000000</v>
      </c>
      <c r="N403" s="67">
        <f t="shared" ca="1" si="75"/>
        <v>0</v>
      </c>
      <c r="O403" s="154">
        <f t="shared" ca="1" si="76"/>
        <v>0</v>
      </c>
      <c r="P403" s="154">
        <f t="shared" ca="1" si="77"/>
        <v>0</v>
      </c>
      <c r="Q403" s="240" t="str">
        <f t="shared" ca="1" si="78"/>
        <v/>
      </c>
      <c r="R403" s="244"/>
      <c r="S403" s="244"/>
      <c r="T403" s="65">
        <v>20</v>
      </c>
      <c r="U403" s="67">
        <v>250000</v>
      </c>
      <c r="V403" s="67">
        <f t="shared" si="79"/>
        <v>5000000</v>
      </c>
      <c r="W403" s="247">
        <v>20</v>
      </c>
      <c r="X403" s="247">
        <v>250000</v>
      </c>
      <c r="Y403" s="67">
        <f t="shared" si="80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73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74"/>
        <v>22400000</v>
      </c>
      <c r="N404" s="67">
        <f t="shared" ca="1" si="75"/>
        <v>0</v>
      </c>
      <c r="O404" s="154">
        <f t="shared" ca="1" si="76"/>
        <v>0</v>
      </c>
      <c r="P404" s="154">
        <f t="shared" ca="1" si="77"/>
        <v>0</v>
      </c>
      <c r="Q404" s="240" t="str">
        <f t="shared" ca="1" si="78"/>
        <v/>
      </c>
      <c r="R404" s="244"/>
      <c r="S404" s="244"/>
      <c r="T404" s="65">
        <v>80</v>
      </c>
      <c r="U404" s="67">
        <v>280000</v>
      </c>
      <c r="V404" s="67">
        <f t="shared" si="79"/>
        <v>22400000</v>
      </c>
      <c r="W404" s="247">
        <v>80</v>
      </c>
      <c r="X404" s="247">
        <v>280000</v>
      </c>
      <c r="Y404" s="67">
        <f t="shared" si="80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t="shared" ref="P410:P412" ca="1" si="8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t="shared" ca="1" si="81"/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t="shared" ca="1" si="81"/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t="shared" ref="P417:P421" ca="1" si="82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t="shared" ca="1" si="82"/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t="shared" ca="1" si="82"/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t="shared" ca="1" si="82"/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t="shared" ca="1" si="82"/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t="shared" ref="P428:P432" ca="1" si="83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t="shared" ca="1" si="83"/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t="shared" ca="1" si="83"/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t="shared" ca="1" si="83"/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t="shared" ca="1" si="83"/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t="shared" ref="P434:P435" ca="1" si="84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t="shared" ca="1" si="84"/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t="shared" ref="P442:P446" ca="1" si="85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t="shared" ca="1" si="85"/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t="shared" ca="1" si="85"/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t="shared" ca="1" si="85"/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t="shared" ca="1" si="85"/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t="shared" ref="P454:P458" ca="1" si="86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t="shared" ca="1" si="86"/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t="shared" ca="1" si="86"/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t="shared" ca="1" si="86"/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t="shared" ca="1" si="86"/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t="shared" ref="P465:P468" ca="1" si="87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t="shared" ca="1" si="87"/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t="shared" ca="1" si="87"/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t="shared" ca="1" si="87"/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t="shared" ref="P475:P478" ca="1" si="88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t="shared" ca="1" si="88"/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t="shared" ca="1" si="88"/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t="shared" ca="1" si="88"/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t="shared" ref="P485:P489" ca="1" si="89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t="shared" ca="1" si="89"/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t="shared" ca="1" si="89"/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t="shared" ca="1" si="89"/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t="shared" ca="1" si="89"/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t="shared" ref="P496:P499" ca="1" si="90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t="shared" ca="1" si="90"/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t="shared" ca="1" si="90"/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t="shared" ca="1" si="90"/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t="shared" ref="P506:P509" ca="1" si="9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t="shared" ca="1" si="91"/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t="shared" ca="1" si="91"/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t="shared" ca="1" si="91"/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t="shared" ref="P516:P519" ca="1" si="92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t="shared" ca="1" si="92"/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t="shared" ca="1" si="92"/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t="shared" ca="1" si="92"/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t="shared" ref="P526:P529" ca="1" si="93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t="shared" ca="1" si="93"/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t="shared" ca="1" si="93"/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t="shared" ca="1" si="93"/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t="shared" ref="P536:P539" ca="1" si="94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t="shared" ca="1" si="94"/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t="shared" ca="1" si="94"/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t="shared" ca="1" si="94"/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95">M545</f>
        <v>8500000000</v>
      </c>
      <c r="N544" s="137">
        <f t="shared" ca="1" si="95"/>
        <v>0</v>
      </c>
      <c r="O544" s="177">
        <f t="shared" ca="1" si="95"/>
        <v>136391000</v>
      </c>
      <c r="P544" s="177">
        <f t="shared" ca="1" si="9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487" t="s">
        <v>925</v>
      </c>
      <c r="F545" s="488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95"/>
        <v>8500000000</v>
      </c>
      <c r="N545" s="128">
        <f t="shared" ca="1" si="95"/>
        <v>0</v>
      </c>
      <c r="O545" s="174">
        <f t="shared" ca="1" si="95"/>
        <v>136391000</v>
      </c>
      <c r="P545" s="174">
        <f t="shared" ca="1" si="9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9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97">ROUNDDOWN(J550*L550,-3)</f>
        <v>28000000</v>
      </c>
      <c r="N550" s="67">
        <f t="shared" ref="N550:N555" ca="1" si="98">G550-M550</f>
        <v>0</v>
      </c>
      <c r="O550" s="154">
        <f t="shared" ref="O550:O555" ca="1" si="99">M550-Y550</f>
        <v>14000000</v>
      </c>
      <c r="P550" s="154">
        <f t="shared" ref="P550:P555" ca="1" si="100">IF(N550=0,O550-N550,IF(N550&lt;0,N550+O550,IF(N550&gt;0,N550-O550)))</f>
        <v>14000000</v>
      </c>
      <c r="Q550" s="240" t="str">
        <f t="shared" ref="Q550:Q555" ca="1" si="10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102">ROUNDDOWN(T550*U550,-3)</f>
        <v>28000000</v>
      </c>
      <c r="W550" s="247">
        <v>200</v>
      </c>
      <c r="X550" s="247">
        <v>70000</v>
      </c>
      <c r="Y550" s="67">
        <f t="shared" ref="Y550:Y555" si="10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9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97"/>
        <v>12000000</v>
      </c>
      <c r="N551" s="67">
        <f t="shared" ca="1" si="98"/>
        <v>0</v>
      </c>
      <c r="O551" s="154">
        <f t="shared" ca="1" si="99"/>
        <v>3000000</v>
      </c>
      <c r="P551" s="154">
        <f t="shared" ca="1" si="100"/>
        <v>3000000</v>
      </c>
      <c r="Q551" s="240" t="str">
        <f t="shared" ca="1" si="101"/>
        <v/>
      </c>
      <c r="R551" s="244"/>
      <c r="S551" s="244"/>
      <c r="T551" s="65">
        <v>8</v>
      </c>
      <c r="U551" s="67">
        <v>1500000</v>
      </c>
      <c r="V551" s="67">
        <f t="shared" si="102"/>
        <v>12000000</v>
      </c>
      <c r="W551" s="247">
        <v>6</v>
      </c>
      <c r="X551" s="247">
        <v>1500000</v>
      </c>
      <c r="Y551" s="67">
        <f t="shared" si="10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9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97"/>
        <v>12000000</v>
      </c>
      <c r="N552" s="67">
        <f t="shared" ca="1" si="98"/>
        <v>0</v>
      </c>
      <c r="O552" s="154">
        <f t="shared" ca="1" si="99"/>
        <v>3000000</v>
      </c>
      <c r="P552" s="154">
        <f t="shared" ca="1" si="100"/>
        <v>3000000</v>
      </c>
      <c r="Q552" s="240" t="str">
        <f t="shared" ca="1" si="101"/>
        <v/>
      </c>
      <c r="R552" s="244"/>
      <c r="S552" s="244"/>
      <c r="T552" s="65">
        <v>8</v>
      </c>
      <c r="U552" s="67">
        <v>1500000</v>
      </c>
      <c r="V552" s="67">
        <f t="shared" si="102"/>
        <v>12000000</v>
      </c>
      <c r="W552" s="247">
        <v>6</v>
      </c>
      <c r="X552" s="247">
        <v>1500000</v>
      </c>
      <c r="Y552" s="67">
        <f t="shared" si="10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9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97"/>
        <v>8000000</v>
      </c>
      <c r="N553" s="67">
        <f t="shared" ca="1" si="98"/>
        <v>0</v>
      </c>
      <c r="O553" s="154">
        <f t="shared" ca="1" si="99"/>
        <v>2000000</v>
      </c>
      <c r="P553" s="154">
        <f t="shared" ca="1" si="100"/>
        <v>2000000</v>
      </c>
      <c r="Q553" s="240" t="str">
        <f t="shared" ca="1" si="101"/>
        <v/>
      </c>
      <c r="R553" s="244"/>
      <c r="S553" s="244"/>
      <c r="T553" s="65">
        <v>8</v>
      </c>
      <c r="U553" s="67">
        <v>1000000</v>
      </c>
      <c r="V553" s="67">
        <f t="shared" si="102"/>
        <v>8000000</v>
      </c>
      <c r="W553" s="247">
        <v>6</v>
      </c>
      <c r="X553" s="247">
        <v>1000000</v>
      </c>
      <c r="Y553" s="67">
        <f t="shared" si="10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9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97"/>
        <v>33600000</v>
      </c>
      <c r="N554" s="67">
        <f t="shared" ca="1" si="98"/>
        <v>0</v>
      </c>
      <c r="O554" s="154">
        <f t="shared" ca="1" si="99"/>
        <v>0</v>
      </c>
      <c r="P554" s="154">
        <f t="shared" ca="1" si="100"/>
        <v>0</v>
      </c>
      <c r="Q554" s="240" t="str">
        <f t="shared" ca="1" si="101"/>
        <v/>
      </c>
      <c r="R554" s="244"/>
      <c r="S554" s="244"/>
      <c r="T554" s="65">
        <v>120</v>
      </c>
      <c r="U554" s="67">
        <v>280000</v>
      </c>
      <c r="V554" s="67">
        <f t="shared" si="102"/>
        <v>33600000</v>
      </c>
      <c r="W554" s="247">
        <v>120</v>
      </c>
      <c r="X554" s="247">
        <v>280000</v>
      </c>
      <c r="Y554" s="67">
        <f t="shared" si="10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9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97"/>
        <v>36000000</v>
      </c>
      <c r="N555" s="67">
        <f t="shared" ca="1" si="98"/>
        <v>0</v>
      </c>
      <c r="O555" s="154">
        <f t="shared" ca="1" si="99"/>
        <v>0</v>
      </c>
      <c r="P555" s="154">
        <f t="shared" ca="1" si="100"/>
        <v>0</v>
      </c>
      <c r="Q555" s="240" t="str">
        <f t="shared" ca="1" si="101"/>
        <v/>
      </c>
      <c r="R555" s="244"/>
      <c r="S555" s="244"/>
      <c r="T555" s="65">
        <v>90</v>
      </c>
      <c r="U555" s="67">
        <v>400000</v>
      </c>
      <c r="V555" s="67">
        <f t="shared" si="102"/>
        <v>36000000</v>
      </c>
      <c r="W555" s="247">
        <v>90</v>
      </c>
      <c r="X555" s="247">
        <v>400000</v>
      </c>
      <c r="Y555" s="67">
        <f t="shared" si="10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t="shared" ref="P557:P558" ca="1" si="104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t="shared" ca="1" si="104"/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t="shared" ref="P564:P565" ca="1" si="105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t="shared" ca="1" si="105"/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106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107">ROUNDDOWN(J568*L568,-3)</f>
        <v>7000000</v>
      </c>
      <c r="N568" s="67">
        <f t="shared" ref="N568:N573" ca="1" si="108">G568-M568</f>
        <v>0</v>
      </c>
      <c r="O568" s="154">
        <f t="shared" ref="O568:O573" ca="1" si="109">M568-Y568</f>
        <v>0</v>
      </c>
      <c r="P568" s="154">
        <f t="shared" ref="P568:P573" ca="1" si="110">IF(N568=0,O568-N568,IF(N568&lt;0,N568+O568,IF(N568&gt;0,N568-O568)))</f>
        <v>0</v>
      </c>
      <c r="Q568" s="240" t="str">
        <f t="shared" ref="Q568:Q573" ca="1" si="111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112">ROUNDDOWN(T568*U568,-3)</f>
        <v>7000000</v>
      </c>
      <c r="W568" s="247">
        <v>100</v>
      </c>
      <c r="X568" s="247">
        <v>70000</v>
      </c>
      <c r="Y568" s="67">
        <f t="shared" ref="Y568:Y573" si="113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106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107"/>
        <v>12000000</v>
      </c>
      <c r="N569" s="67">
        <f t="shared" ca="1" si="108"/>
        <v>0</v>
      </c>
      <c r="O569" s="154">
        <f t="shared" ca="1" si="109"/>
        <v>3000000</v>
      </c>
      <c r="P569" s="154">
        <f t="shared" ca="1" si="110"/>
        <v>3000000</v>
      </c>
      <c r="Q569" s="240" t="str">
        <f t="shared" ca="1" si="111"/>
        <v/>
      </c>
      <c r="R569" s="244"/>
      <c r="S569" s="244"/>
      <c r="T569" s="65">
        <v>8</v>
      </c>
      <c r="U569" s="67">
        <v>1500000</v>
      </c>
      <c r="V569" s="67">
        <f t="shared" si="112"/>
        <v>12000000</v>
      </c>
      <c r="W569" s="247">
        <v>6</v>
      </c>
      <c r="X569" s="247">
        <v>1500000</v>
      </c>
      <c r="Y569" s="67">
        <f t="shared" si="113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106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107"/>
        <v>12000000</v>
      </c>
      <c r="N570" s="67">
        <f t="shared" ca="1" si="108"/>
        <v>0</v>
      </c>
      <c r="O570" s="154">
        <f t="shared" ca="1" si="109"/>
        <v>3000000</v>
      </c>
      <c r="P570" s="154">
        <f t="shared" ca="1" si="110"/>
        <v>3000000</v>
      </c>
      <c r="Q570" s="240" t="str">
        <f t="shared" ca="1" si="111"/>
        <v/>
      </c>
      <c r="R570" s="244"/>
      <c r="S570" s="244"/>
      <c r="T570" s="65">
        <v>8</v>
      </c>
      <c r="U570" s="67">
        <v>1500000</v>
      </c>
      <c r="V570" s="67">
        <f t="shared" si="112"/>
        <v>12000000</v>
      </c>
      <c r="W570" s="247">
        <v>6</v>
      </c>
      <c r="X570" s="247">
        <v>1500000</v>
      </c>
      <c r="Y570" s="67">
        <f t="shared" si="113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106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107"/>
        <v>8000000</v>
      </c>
      <c r="N571" s="67">
        <f t="shared" ca="1" si="108"/>
        <v>0</v>
      </c>
      <c r="O571" s="154">
        <f t="shared" ca="1" si="109"/>
        <v>2000000</v>
      </c>
      <c r="P571" s="154">
        <f t="shared" ca="1" si="110"/>
        <v>2000000</v>
      </c>
      <c r="Q571" s="240" t="str">
        <f t="shared" ca="1" si="111"/>
        <v/>
      </c>
      <c r="R571" s="244"/>
      <c r="S571" s="244"/>
      <c r="T571" s="65">
        <v>8</v>
      </c>
      <c r="U571" s="67">
        <v>1000000</v>
      </c>
      <c r="V571" s="67">
        <f t="shared" si="112"/>
        <v>8000000</v>
      </c>
      <c r="W571" s="247">
        <v>6</v>
      </c>
      <c r="X571" s="247">
        <v>1000000</v>
      </c>
      <c r="Y571" s="67">
        <f t="shared" si="113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106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107"/>
        <v>10500000</v>
      </c>
      <c r="N572" s="67">
        <f t="shared" ca="1" si="108"/>
        <v>0</v>
      </c>
      <c r="O572" s="154">
        <f t="shared" ca="1" si="109"/>
        <v>6750000</v>
      </c>
      <c r="P572" s="154">
        <f t="shared" ca="1" si="110"/>
        <v>6750000</v>
      </c>
      <c r="Q572" s="240" t="str">
        <f t="shared" ca="1" si="111"/>
        <v/>
      </c>
      <c r="R572" s="244"/>
      <c r="S572" s="244"/>
      <c r="T572" s="65">
        <v>30</v>
      </c>
      <c r="U572" s="67">
        <v>350000</v>
      </c>
      <c r="V572" s="67">
        <f t="shared" si="112"/>
        <v>10500000</v>
      </c>
      <c r="W572" s="247">
        <v>15</v>
      </c>
      <c r="X572" s="247">
        <v>250000</v>
      </c>
      <c r="Y572" s="67">
        <f t="shared" si="113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106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107"/>
        <v>15120000</v>
      </c>
      <c r="N573" s="67">
        <f t="shared" ca="1" si="108"/>
        <v>0</v>
      </c>
      <c r="O573" s="154">
        <f t="shared" ca="1" si="109"/>
        <v>0</v>
      </c>
      <c r="P573" s="154">
        <f t="shared" ca="1" si="110"/>
        <v>0</v>
      </c>
      <c r="Q573" s="240" t="str">
        <f t="shared" ca="1" si="111"/>
        <v/>
      </c>
      <c r="R573" s="244"/>
      <c r="S573" s="244"/>
      <c r="T573" s="65">
        <v>54</v>
      </c>
      <c r="U573" s="67">
        <v>280000</v>
      </c>
      <c r="V573" s="67">
        <f t="shared" si="112"/>
        <v>15120000</v>
      </c>
      <c r="W573" s="247">
        <v>54</v>
      </c>
      <c r="X573" s="247">
        <v>280000</v>
      </c>
      <c r="Y573" s="67">
        <f t="shared" si="113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t="shared" ref="P575:P576" ca="1" si="114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t="shared" ca="1" si="114"/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t="shared" ref="P580:P581" ca="1" si="115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t="shared" ca="1" si="115"/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t="shared" ref="P583:P585" ca="1" si="116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t="shared" ca="1" si="116"/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t="shared" ca="1" si="116"/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t="shared" ref="P588:P590" ca="1" si="117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t="shared" ca="1" si="117"/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t="shared" ca="1" si="117"/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t="shared" ref="P598:P601" ca="1" si="118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t="shared" ca="1" si="118"/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t="shared" ca="1" si="118"/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t="shared" ca="1" si="118"/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3" priority="2">
      <formula>AND(ISBLANK(B291),G291&lt;&gt;#REF!)</formula>
    </cfRule>
  </conditionalFormatting>
  <conditionalFormatting sqref="N292:P292 N302:P303 N305:P305 N308:P309 N319:P319 N321:P322 N324:P324">
    <cfRule type="expression" dxfId="2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1" priority="3">
      <formula>#REF!&lt;0</formula>
    </cfRule>
  </conditionalFormatting>
  <conditionalFormatting sqref="Q292 Q302:Q303 Q305 Q308:Q309 Q319 Q321:Q322 Q324">
    <cfRule type="expression" dxfId="0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494">
        <f>SUM(B5:C5)</f>
        <v>31200000</v>
      </c>
      <c r="C6" s="495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Draft</vt:lpstr>
      <vt:lpstr>Rekap Usulan revisi</vt:lpstr>
      <vt:lpstr>Usulan Revisi Subkoord</vt:lpstr>
      <vt:lpstr>Pergeseran Revisi</vt:lpstr>
      <vt:lpstr>Backup Data</vt:lpstr>
      <vt:lpstr>Sheet1</vt:lpstr>
      <vt:lpstr>'Backup Data'!Print_Area</vt:lpstr>
      <vt:lpstr>Draft!Print_Area</vt:lpstr>
      <vt:lpstr>'Pergeseran Revisi'!Print_Area</vt:lpstr>
      <vt:lpstr>'Rekap Usulan revisi'!Print_Area</vt:lpstr>
      <vt:lpstr>'Usulan Revisi Subkoord'!Print_Area</vt:lpstr>
      <vt:lpstr>'Backup Data'!Print_Titles</vt:lpstr>
      <vt:lpstr>'Pergeseran Revisi'!Print_Titles</vt:lpstr>
      <vt:lpstr>'Usulan Revisi Subkoord'!Print_Titles</vt:lpstr>
      <vt:lpstr>'Backup Data'!Start_Jadi</vt:lpstr>
      <vt:lpstr>'Pergeseran Revisi'!Start_Jadi</vt:lpstr>
      <vt:lpstr>'Usulan Revisi Subkoord'!Start_Jadi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2023-01-27T07:29:52Z</cp:lastPrinted>
  <dcterms:created xsi:type="dcterms:W3CDTF">2022-10-11T07:47:57Z</dcterms:created>
  <dcterms:modified xsi:type="dcterms:W3CDTF">2023-01-27T08:02:40Z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