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uhu\PUMK_Tahun 2023\2023_dari Yusvita\KK_Revisi\"/>
    </mc:Choice>
  </mc:AlternateContent>
  <xr:revisionPtr revIDLastSave="0" documentId="13_ncr:1_{21574452-31A6-477A-9AED-562B549D16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visi" sheetId="1" r:id="rId1"/>
    <sheet name="Rincian 524111_A" sheetId="2" r:id="rId2"/>
  </sheets>
  <externalReferences>
    <externalReference r:id="rId3"/>
  </externalReferences>
  <definedNames>
    <definedName name="Excel_BuiltIn_Print_Area_2" localSheetId="1">#REF!</definedName>
    <definedName name="Excel_BuiltIn_Print_Area_2">#REF!</definedName>
    <definedName name="_xlnm.Print_Area" localSheetId="0">Revisi!$A$1:$T$48</definedName>
    <definedName name="_xlnm.Print_Area" localSheetId="1">'Rincian 524111_A'!$A$1:$R$11</definedName>
    <definedName name="_xlnm.Print_Titles" localSheetId="0">Revisi!$6:$7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" l="1"/>
  <c r="T35" i="1" s="1"/>
  <c r="T19" i="1"/>
  <c r="T18" i="1" s="1"/>
  <c r="J15" i="2"/>
  <c r="E9" i="2"/>
  <c r="P7" i="2"/>
  <c r="M7" i="2"/>
  <c r="J7" i="2"/>
  <c r="P35" i="1"/>
  <c r="S35" i="1"/>
  <c r="P32" i="1"/>
  <c r="S32" i="1"/>
  <c r="P25" i="1"/>
  <c r="S25" i="1"/>
  <c r="P21" i="1"/>
  <c r="P18" i="1"/>
  <c r="S18" i="1"/>
  <c r="P12" i="1"/>
  <c r="S12" i="1"/>
  <c r="P11" i="1" l="1"/>
  <c r="P38" i="1" s="1"/>
  <c r="P24" i="1"/>
  <c r="Q7" i="2"/>
  <c r="R7" i="2" s="1"/>
  <c r="R9" i="2" s="1"/>
  <c r="R10" i="2" s="1"/>
  <c r="S24" i="1"/>
  <c r="Q36" i="1"/>
  <c r="Q35" i="1" s="1"/>
  <c r="O19" i="1"/>
  <c r="O18" i="1" s="1"/>
  <c r="O35" i="1"/>
  <c r="O33" i="1"/>
  <c r="O30" i="1"/>
  <c r="Q30" i="1" s="1"/>
  <c r="O29" i="1"/>
  <c r="O28" i="1"/>
  <c r="O27" i="1"/>
  <c r="O26" i="1"/>
  <c r="O22" i="1"/>
  <c r="O16" i="1"/>
  <c r="O15" i="1"/>
  <c r="O14" i="1"/>
  <c r="O13" i="1"/>
  <c r="G35" i="1"/>
  <c r="G33" i="1"/>
  <c r="G30" i="1"/>
  <c r="T30" i="1" s="1"/>
  <c r="G29" i="1"/>
  <c r="T29" i="1" s="1"/>
  <c r="G28" i="1"/>
  <c r="T28" i="1" s="1"/>
  <c r="G27" i="1"/>
  <c r="T27" i="1" s="1"/>
  <c r="G26" i="1"/>
  <c r="G22" i="1"/>
  <c r="G16" i="1"/>
  <c r="T16" i="1" s="1"/>
  <c r="G15" i="1"/>
  <c r="T15" i="1" s="1"/>
  <c r="G14" i="1"/>
  <c r="T14" i="1" s="1"/>
  <c r="G13" i="1"/>
  <c r="T13" i="1" s="1"/>
  <c r="T12" i="1" l="1"/>
  <c r="Q28" i="1"/>
  <c r="O12" i="1"/>
  <c r="Q29" i="1"/>
  <c r="Q33" i="1"/>
  <c r="Q32" i="1" s="1"/>
  <c r="G25" i="1"/>
  <c r="T26" i="1"/>
  <c r="T25" i="1"/>
  <c r="T24" i="1" s="1"/>
  <c r="G21" i="1"/>
  <c r="T22" i="1"/>
  <c r="T21" i="1" s="1"/>
  <c r="T11" i="1" s="1"/>
  <c r="T38" i="1" s="1"/>
  <c r="G32" i="1"/>
  <c r="T33" i="1"/>
  <c r="T32" i="1" s="1"/>
  <c r="Q27" i="1"/>
  <c r="J16" i="2"/>
  <c r="Q22" i="1"/>
  <c r="O21" i="1"/>
  <c r="O32" i="1"/>
  <c r="Q19" i="1"/>
  <c r="Q18" i="1" s="1"/>
  <c r="O25" i="1"/>
  <c r="G12" i="1"/>
  <c r="O24" i="1" l="1"/>
  <c r="O11" i="1"/>
  <c r="O38" i="1" s="1"/>
  <c r="G24" i="1"/>
  <c r="G11" i="1"/>
  <c r="Q14" i="1"/>
  <c r="Q16" i="1"/>
  <c r="G38" i="1" l="1"/>
  <c r="Q13" i="1"/>
  <c r="S21" i="1" l="1"/>
  <c r="S11" i="1" s="1"/>
  <c r="S38" i="1" s="1"/>
  <c r="Q15" i="1"/>
  <c r="Q12" i="1" s="1"/>
  <c r="Q23" i="1" l="1"/>
  <c r="Q21" i="1" s="1"/>
  <c r="Q11" i="1" s="1"/>
  <c r="Q26" i="1"/>
  <c r="Q25" i="1" s="1"/>
  <c r="Q24" i="1" s="1"/>
  <c r="Q38" i="1" l="1"/>
</calcChain>
</file>

<file path=xl/sharedStrings.xml><?xml version="1.0" encoding="utf-8"?>
<sst xmlns="http://schemas.openxmlformats.org/spreadsheetml/2006/main" count="200" uniqueCount="86">
  <si>
    <t>KODE</t>
  </si>
  <si>
    <t>PROGRAM/KEGIATAN/OUTPUT/SUBOUTPUT/ KOMPONEN/SUBKOMP/AKUN/DETIL</t>
  </si>
  <si>
    <t>VOLUME</t>
  </si>
  <si>
    <t>HARGA SATUAN</t>
  </si>
  <si>
    <t>JUMLAH BIAYA</t>
  </si>
  <si>
    <t>TERTULIS/SEMULA</t>
  </si>
  <si>
    <t>054</t>
  </si>
  <si>
    <t>NSPK Ketenagaan Pendidikan KP</t>
  </si>
  <si>
    <t>Evaluasi Beban Kerja Guru dan Dosen</t>
  </si>
  <si>
    <t>A</t>
  </si>
  <si>
    <t>Belanja Bahan</t>
  </si>
  <si>
    <t>-</t>
  </si>
  <si>
    <t>Penggandaan</t>
  </si>
  <si>
    <t>ATK</t>
  </si>
  <si>
    <t>Bahan Komputer</t>
  </si>
  <si>
    <t>PKT</t>
  </si>
  <si>
    <t>Belanja Jasa Profesi</t>
  </si>
  <si>
    <t>Narasumber/Pembahas</t>
  </si>
  <si>
    <t>OJ</t>
  </si>
  <si>
    <t>OK</t>
  </si>
  <si>
    <t>Belanja Perjalanan Dinas Biasa</t>
  </si>
  <si>
    <t>TOTAL</t>
  </si>
  <si>
    <t>MENJADI/REVISI</t>
  </si>
  <si>
    <t>USULAN REVISI ANGGARAN</t>
  </si>
  <si>
    <t>KELOMPOK KETENAGAAN-KELOMPOK KELEMBAGAAN DAN KETENAGAAN</t>
  </si>
  <si>
    <t>PUSAT PENDIDIKAN KELAUTAN DAN PERIKANAN</t>
  </si>
  <si>
    <t>REALISASI S.D. SEKARANG</t>
  </si>
  <si>
    <t>SISA SETELAH REVISI</t>
  </si>
  <si>
    <t>2376.AFA</t>
  </si>
  <si>
    <t>Norma, Standart, Prosedur dan Kriteria</t>
  </si>
  <si>
    <t>Norma, Standart, Prosedur dan Kriteria Pendidikan Kelautan dan Perikanan</t>
  </si>
  <si>
    <t>Perjalanan Evaluasi Beban Kerja Guru dan Dosen</t>
  </si>
  <si>
    <t>Koordinator Kelembagaan dan Ketenagaan</t>
  </si>
  <si>
    <t>Dwi Hertanto, S.Pi., M.M.</t>
  </si>
  <si>
    <t>NIP 19791108 200212 1 001</t>
  </si>
  <si>
    <t>TAHUN ANGGARAN 2023</t>
  </si>
  <si>
    <t>2376.AFA.001</t>
  </si>
  <si>
    <t/>
  </si>
  <si>
    <t>Konsumsi/bahan makanan</t>
  </si>
  <si>
    <t>B</t>
  </si>
  <si>
    <t>Penyiapan Pendidik dan Tenaga Kependidikan</t>
  </si>
  <si>
    <t>Perjalanan Penyiapan Pendidik dan Tenaga Kependidikan</t>
  </si>
  <si>
    <t>Perlengkapan Kegiatan Evaluasi Beban Kerja Guru dan Dosen</t>
  </si>
  <si>
    <t>NO</t>
  </si>
  <si>
    <t>UNIT KERJA</t>
  </si>
  <si>
    <t>LOKASI ASAL</t>
  </si>
  <si>
    <t>LOKASI TUJUAN</t>
  </si>
  <si>
    <t>JML ORANG</t>
  </si>
  <si>
    <t>SAT</t>
  </si>
  <si>
    <t>GOL</t>
  </si>
  <si>
    <t>TRANSPORTASI</t>
  </si>
  <si>
    <t>UANG HARIAN</t>
  </si>
  <si>
    <t>PENGINAPAN</t>
  </si>
  <si>
    <t>JUMLAH (10+13+16)</t>
  </si>
  <si>
    <t xml:space="preserve">TOTAL </t>
  </si>
  <si>
    <t>TIKET</t>
  </si>
  <si>
    <t>DPR</t>
  </si>
  <si>
    <t>JUMLAH</t>
  </si>
  <si>
    <t>JML HARI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</si>
  <si>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</si>
  <si>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</si>
  <si>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</si>
  <si>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</si>
  <si>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</si>
  <si>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</si>
  <si>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</si>
  <si>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</si>
  <si>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</si>
  <si>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</si>
  <si>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</si>
  <si>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</si>
  <si>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</si>
  <si>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</si>
  <si>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</si>
  <si>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</si>
  <si>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</si>
  <si>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</si>
  <si>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Jakarta</t>
  </si>
  <si>
    <t>III</t>
  </si>
  <si>
    <t>Perjalanan Penghargaan</t>
  </si>
  <si>
    <t>Peserta</t>
  </si>
  <si>
    <t>Rata-rata</t>
  </si>
  <si>
    <t xml:space="preserve"> </t>
  </si>
  <si>
    <t>Kebutuhan Belanja Perjalanan Dinas Biasa untuk Kegiatan Adibakti Mina Bahari bagi Guru dan Dosen</t>
  </si>
  <si>
    <t>Jakarta, 27 Februari 2023</t>
  </si>
  <si>
    <t>KEBUTUHAN 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</si>
</sst>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_(* #,##0.00_);_(* \(#,##0.00\);_(* \-??_);_(@_)"/>
    <numFmt numFmtId="167" formatCode="_(* #,##0_);_(* \(#,##0\);_(* \-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  <font>
      <sz val="10"/>
      <name val="Arial"/>
      <family val="2"/>
      <charset val="1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CG Omega"/>
      <family val="2"/>
    </font>
    <font>
      <b/>
      <sz val="10"/>
      <name val="Arial"/>
      <family val="2"/>
      <charset val="1"/>
    </font>
    <font>
      <b/>
      <sz val="10"/>
      <name val="CG Omega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0" fontId="9" fillId="0" borderId="0"/>
    <xf numFmtId="43" fontId="9" fillId="0" borderId="0" applyFont="0" applyFill="0" applyBorder="0" applyAlignment="0" applyProtection="0"/>
    <xf numFmtId="0" fontId="13" fillId="0" borderId="0"/>
    <xf numFmtId="0" fontId="15" fillId="0" borderId="0"/>
    <xf numFmtId="166" fontId="9" fillId="0" borderId="0" applyFill="0" applyBorder="0" applyAlignment="0" applyProtection="0"/>
    <xf numFmtId="167" fontId="9" fillId="0" borderId="0" applyFill="0" applyBorder="0" applyAlignment="0" applyProtection="0"/>
    <xf numFmtId="41" fontId="9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2" fillId="0" borderId="0" xfId="0" applyFont="1"/>
    <xf numFmtId="49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>
      <alignment vertical="top"/>
    </xf>
    <xf numFmtId="41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top"/>
    </xf>
    <xf numFmtId="41" fontId="3" fillId="2" borderId="1" xfId="0" applyNumberFormat="1" applyFont="1" applyFill="1" applyBorder="1" applyAlignment="1">
      <alignment horizontal="center" vertical="top" wrapText="1"/>
    </xf>
    <xf numFmtId="0" fontId="1" fillId="0" borderId="0" xfId="0" applyFont="1"/>
    <xf numFmtId="41" fontId="3" fillId="3" borderId="2" xfId="0" applyNumberFormat="1" applyFont="1" applyFill="1" applyBorder="1" applyAlignment="1">
      <alignment vertical="top"/>
    </xf>
    <xf numFmtId="41" fontId="3" fillId="3" borderId="3" xfId="0" applyNumberFormat="1" applyFont="1" applyFill="1" applyBorder="1" applyAlignment="1">
      <alignment vertical="top"/>
    </xf>
    <xf numFmtId="41" fontId="3" fillId="4" borderId="3" xfId="0" applyNumberFormat="1" applyFont="1" applyFill="1" applyBorder="1" applyAlignment="1">
      <alignment vertical="top"/>
    </xf>
    <xf numFmtId="41" fontId="5" fillId="0" borderId="3" xfId="0" applyNumberFormat="1" applyFont="1" applyBorder="1" applyAlignment="1">
      <alignment vertical="top"/>
    </xf>
    <xf numFmtId="41" fontId="2" fillId="0" borderId="3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41" fontId="2" fillId="0" borderId="4" xfId="0" applyNumberFormat="1" applyFont="1" applyBorder="1"/>
    <xf numFmtId="0" fontId="1" fillId="0" borderId="0" xfId="0" applyFont="1" applyAlignment="1">
      <alignment vertical="center"/>
    </xf>
    <xf numFmtId="41" fontId="3" fillId="2" borderId="1" xfId="0" applyNumberFormat="1" applyFont="1" applyFill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49" fontId="2" fillId="0" borderId="9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41" fontId="4" fillId="0" borderId="3" xfId="0" applyNumberFormat="1" applyFont="1" applyBorder="1" applyAlignment="1">
      <alignment vertical="top"/>
    </xf>
    <xf numFmtId="49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top"/>
    </xf>
    <xf numFmtId="164" fontId="2" fillId="0" borderId="0" xfId="0" applyNumberFormat="1" applyFont="1"/>
    <xf numFmtId="41" fontId="2" fillId="0" borderId="9" xfId="0" applyNumberFormat="1" applyFont="1" applyBorder="1"/>
    <xf numFmtId="41" fontId="0" fillId="0" borderId="0" xfId="0" applyNumberFormat="1" applyAlignment="1">
      <alignment vertical="top"/>
    </xf>
    <xf numFmtId="41" fontId="2" fillId="0" borderId="4" xfId="0" applyNumberFormat="1" applyFont="1" applyBorder="1" applyAlignment="1">
      <alignment vertical="top"/>
    </xf>
    <xf numFmtId="41" fontId="4" fillId="0" borderId="4" xfId="0" applyNumberFormat="1" applyFont="1" applyBorder="1" applyAlignment="1">
      <alignment vertical="top"/>
    </xf>
    <xf numFmtId="49" fontId="3" fillId="3" borderId="2" xfId="0" applyNumberFormat="1" applyFont="1" applyFill="1" applyBorder="1" applyAlignment="1">
      <alignment horizontal="center" vertical="center"/>
    </xf>
    <xf numFmtId="41" fontId="5" fillId="3" borderId="7" xfId="2" applyNumberFormat="1" applyFont="1" applyFill="1" applyBorder="1" applyAlignment="1">
      <alignment horizontal="right" vertical="center"/>
    </xf>
    <xf numFmtId="0" fontId="5" fillId="3" borderId="8" xfId="2" applyFont="1" applyFill="1" applyBorder="1" applyAlignment="1">
      <alignment horizontal="center" vertical="center"/>
    </xf>
    <xf numFmtId="165" fontId="5" fillId="3" borderId="2" xfId="3" applyNumberFormat="1" applyFont="1" applyFill="1" applyBorder="1" applyAlignment="1">
      <alignment horizontal="right" vertical="center"/>
    </xf>
    <xf numFmtId="49" fontId="3" fillId="3" borderId="3" xfId="0" applyNumberFormat="1" applyFont="1" applyFill="1" applyBorder="1" applyAlignment="1">
      <alignment horizontal="center" vertical="center"/>
    </xf>
    <xf numFmtId="41" fontId="5" fillId="3" borderId="11" xfId="2" applyNumberFormat="1" applyFont="1" applyFill="1" applyBorder="1" applyAlignment="1">
      <alignment horizontal="right" vertical="center"/>
    </xf>
    <xf numFmtId="0" fontId="5" fillId="3" borderId="12" xfId="2" applyFont="1" applyFill="1" applyBorder="1" applyAlignment="1">
      <alignment horizontal="center" vertical="center"/>
    </xf>
    <xf numFmtId="165" fontId="5" fillId="3" borderId="13" xfId="3" applyNumberFormat="1" applyFont="1" applyFill="1" applyBorder="1" applyAlignment="1">
      <alignment horizontal="right" vertical="center"/>
    </xf>
    <xf numFmtId="41" fontId="5" fillId="3" borderId="5" xfId="2" applyNumberFormat="1" applyFont="1" applyFill="1" applyBorder="1" applyAlignment="1">
      <alignment horizontal="right" vertical="center"/>
    </xf>
    <xf numFmtId="0" fontId="5" fillId="3" borderId="6" xfId="2" applyFont="1" applyFill="1" applyBorder="1" applyAlignment="1">
      <alignment horizontal="center" vertical="center"/>
    </xf>
    <xf numFmtId="165" fontId="5" fillId="3" borderId="3" xfId="3" applyNumberFormat="1" applyFont="1" applyFill="1" applyBorder="1" applyAlignment="1">
      <alignment horizontal="right" vertical="center"/>
    </xf>
    <xf numFmtId="0" fontId="5" fillId="0" borderId="3" xfId="2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1" fontId="5" fillId="0" borderId="3" xfId="0" applyNumberFormat="1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justify" vertical="center"/>
    </xf>
    <xf numFmtId="165" fontId="4" fillId="0" borderId="5" xfId="3" applyNumberFormat="1" applyFont="1" applyFill="1" applyBorder="1" applyAlignment="1">
      <alignment horizontal="right" vertical="center"/>
    </xf>
    <xf numFmtId="165" fontId="4" fillId="0" borderId="6" xfId="3" applyNumberFormat="1" applyFont="1" applyFill="1" applyBorder="1" applyAlignment="1">
      <alignment vertical="center"/>
    </xf>
    <xf numFmtId="165" fontId="4" fillId="0" borderId="3" xfId="3" applyNumberFormat="1" applyFont="1" applyFill="1" applyBorder="1" applyAlignment="1">
      <alignment vertical="center"/>
    </xf>
    <xf numFmtId="165" fontId="4" fillId="0" borderId="3" xfId="3" applyNumberFormat="1" applyFont="1" applyFill="1" applyBorder="1" applyAlignment="1">
      <alignment horizontal="right" vertical="center"/>
    </xf>
    <xf numFmtId="0" fontId="4" fillId="0" borderId="5" xfId="2" quotePrefix="1" applyFont="1" applyBorder="1" applyAlignment="1">
      <alignment horizontal="center" vertical="center"/>
    </xf>
    <xf numFmtId="165" fontId="4" fillId="0" borderId="5" xfId="3" applyNumberFormat="1" applyFont="1" applyFill="1" applyBorder="1" applyAlignment="1">
      <alignment vertical="center"/>
    </xf>
    <xf numFmtId="41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4" borderId="3" xfId="2" applyFont="1" applyFill="1" applyBorder="1" applyAlignment="1">
      <alignment horizontal="center" vertical="center"/>
    </xf>
    <xf numFmtId="41" fontId="5" fillId="4" borderId="5" xfId="2" applyNumberFormat="1" applyFont="1" applyFill="1" applyBorder="1" applyAlignment="1">
      <alignment horizontal="right" vertical="center"/>
    </xf>
    <xf numFmtId="0" fontId="5" fillId="4" borderId="6" xfId="2" applyFont="1" applyFill="1" applyBorder="1" applyAlignment="1">
      <alignment horizontal="center" vertical="center"/>
    </xf>
    <xf numFmtId="165" fontId="5" fillId="4" borderId="3" xfId="3" applyNumberFormat="1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horizontal="center" vertical="center"/>
    </xf>
    <xf numFmtId="41" fontId="2" fillId="4" borderId="3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horizontal="center" vertical="top"/>
    </xf>
    <xf numFmtId="165" fontId="5" fillId="0" borderId="14" xfId="3" applyNumberFormat="1" applyFont="1" applyFill="1" applyBorder="1" applyAlignment="1">
      <alignment horizontal="right" vertical="center"/>
    </xf>
    <xf numFmtId="41" fontId="5" fillId="0" borderId="14" xfId="0" applyNumberFormat="1" applyFont="1" applyBorder="1" applyAlignment="1">
      <alignment vertical="center"/>
    </xf>
    <xf numFmtId="41" fontId="3" fillId="0" borderId="14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41" fontId="11" fillId="0" borderId="3" xfId="0" applyNumberFormat="1" applyFont="1" applyBorder="1" applyAlignment="1">
      <alignment vertical="center"/>
    </xf>
    <xf numFmtId="0" fontId="10" fillId="0" borderId="0" xfId="0" applyFont="1" applyAlignment="1">
      <alignment vertical="top"/>
    </xf>
    <xf numFmtId="41" fontId="11" fillId="0" borderId="3" xfId="0" applyNumberFormat="1" applyFont="1" applyBorder="1" applyAlignment="1">
      <alignment vertical="top"/>
    </xf>
    <xf numFmtId="41" fontId="11" fillId="0" borderId="14" xfId="0" applyNumberFormat="1" applyFont="1" applyBorder="1" applyAlignment="1">
      <alignment vertical="center"/>
    </xf>
    <xf numFmtId="0" fontId="12" fillId="0" borderId="3" xfId="2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41" fontId="12" fillId="0" borderId="5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41" fontId="12" fillId="0" borderId="3" xfId="0" applyNumberFormat="1" applyFont="1" applyBorder="1" applyAlignment="1">
      <alignment vertical="center"/>
    </xf>
    <xf numFmtId="41" fontId="12" fillId="0" borderId="3" xfId="0" applyNumberFormat="1" applyFont="1" applyBorder="1" applyAlignment="1">
      <alignment vertical="top"/>
    </xf>
    <xf numFmtId="41" fontId="12" fillId="0" borderId="4" xfId="0" applyNumberFormat="1" applyFont="1" applyBorder="1" applyAlignment="1">
      <alignment vertical="top"/>
    </xf>
    <xf numFmtId="0" fontId="14" fillId="0" borderId="0" xfId="4" applyFont="1" applyAlignment="1">
      <alignment horizontal="left" vertical="top"/>
    </xf>
    <xf numFmtId="0" fontId="11" fillId="0" borderId="0" xfId="5" applyFont="1" applyAlignment="1">
      <alignment horizontal="left"/>
    </xf>
    <xf numFmtId="0" fontId="11" fillId="0" borderId="0" xfId="5" applyFont="1" applyAlignment="1">
      <alignment horizontal="center"/>
    </xf>
    <xf numFmtId="0" fontId="16" fillId="0" borderId="0" xfId="5" applyFont="1"/>
    <xf numFmtId="0" fontId="5" fillId="0" borderId="0" xfId="5" applyFont="1" applyAlignment="1">
      <alignment horizontal="center"/>
    </xf>
    <xf numFmtId="0" fontId="5" fillId="0" borderId="0" xfId="5" applyFont="1" applyAlignment="1">
      <alignment horizontal="center" vertical="center"/>
    </xf>
    <xf numFmtId="0" fontId="15" fillId="0" borderId="0" xfId="5"/>
    <xf numFmtId="0" fontId="17" fillId="0" borderId="15" xfId="5" applyFont="1" applyBorder="1" applyAlignment="1">
      <alignment horizontal="center" vertical="center"/>
    </xf>
    <xf numFmtId="0" fontId="17" fillId="0" borderId="15" xfId="5" applyFont="1" applyBorder="1" applyAlignment="1">
      <alignment horizontal="center" vertical="center" wrapText="1"/>
    </xf>
    <xf numFmtId="0" fontId="17" fillId="0" borderId="16" xfId="5" applyFont="1" applyBorder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7" fillId="0" borderId="18" xfId="5" applyFont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 wrapText="1"/>
    </xf>
    <xf numFmtId="0" fontId="17" fillId="3" borderId="15" xfId="5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0" fontId="17" fillId="0" borderId="19" xfId="5" applyFont="1" applyBorder="1" applyAlignment="1">
      <alignment horizontal="center" vertical="center"/>
    </xf>
    <xf numFmtId="0" fontId="17" fillId="0" borderId="19" xfId="5" applyFont="1" applyBorder="1" applyAlignment="1">
      <alignment horizontal="center" vertical="center" wrapText="1"/>
    </xf>
    <xf numFmtId="0" fontId="17" fillId="0" borderId="1" xfId="5" applyFont="1" applyBorder="1" applyAlignment="1">
      <alignment horizontal="center" vertical="center"/>
    </xf>
    <xf numFmtId="0" fontId="17" fillId="6" borderId="1" xfId="5" applyFont="1" applyFill="1" applyBorder="1" applyAlignment="1">
      <alignment horizontal="center" vertical="center"/>
    </xf>
    <xf numFmtId="0" fontId="17" fillId="0" borderId="1" xfId="5" applyFont="1" applyBorder="1" applyAlignment="1">
      <alignment horizontal="center" vertical="center" wrapText="1"/>
    </xf>
    <xf numFmtId="0" fontId="17" fillId="5" borderId="19" xfId="5" applyFont="1" applyFill="1" applyBorder="1" applyAlignment="1">
      <alignment horizontal="center" vertical="center" wrapText="1"/>
    </xf>
    <xf numFmtId="0" fontId="17" fillId="3" borderId="19" xfId="5" applyFont="1" applyFill="1" applyBorder="1" applyAlignment="1">
      <alignment horizontal="center" vertical="center" wrapText="1"/>
    </xf>
    <xf numFmtId="0" fontId="15" fillId="7" borderId="0" xfId="5" applyFill="1" applyAlignment="1">
      <alignment vertical="center"/>
    </xf>
    <xf numFmtId="166" fontId="9" fillId="7" borderId="0" xfId="6" applyFill="1" applyAlignment="1">
      <alignment vertical="center"/>
    </xf>
    <xf numFmtId="0" fontId="17" fillId="0" borderId="19" xfId="5" quotePrefix="1" applyFont="1" applyBorder="1" applyAlignment="1">
      <alignment horizontal="center" vertical="top"/>
    </xf>
    <xf numFmtId="0" fontId="17" fillId="0" borderId="19" xfId="5" quotePrefix="1" applyFont="1" applyBorder="1" applyAlignment="1">
      <alignment horizontal="center" vertical="top" wrapText="1"/>
    </xf>
    <xf numFmtId="0" fontId="17" fillId="0" borderId="19" xfId="5" quotePrefix="1" applyFont="1" applyBorder="1" applyAlignment="1">
      <alignment horizontal="center" vertical="center"/>
    </xf>
    <xf numFmtId="0" fontId="17" fillId="6" borderId="19" xfId="5" quotePrefix="1" applyFont="1" applyFill="1" applyBorder="1" applyAlignment="1">
      <alignment horizontal="center" vertical="top"/>
    </xf>
    <xf numFmtId="0" fontId="17" fillId="5" borderId="19" xfId="5" quotePrefix="1" applyFont="1" applyFill="1" applyBorder="1" applyAlignment="1">
      <alignment horizontal="center" vertical="top" wrapText="1"/>
    </xf>
    <xf numFmtId="0" fontId="17" fillId="3" borderId="19" xfId="5" quotePrefix="1" applyFont="1" applyFill="1" applyBorder="1" applyAlignment="1">
      <alignment horizontal="center" vertical="top" wrapText="1"/>
    </xf>
    <xf numFmtId="0" fontId="15" fillId="7" borderId="0" xfId="5" applyFill="1" applyAlignment="1">
      <alignment vertical="top"/>
    </xf>
    <xf numFmtId="166" fontId="9" fillId="7" borderId="0" xfId="6" applyFill="1" applyAlignment="1">
      <alignment vertical="top"/>
    </xf>
    <xf numFmtId="167" fontId="17" fillId="0" borderId="18" xfId="5" quotePrefix="1" applyNumberFormat="1" applyFont="1" applyBorder="1" applyAlignment="1">
      <alignment horizontal="left" vertical="top" wrapText="1"/>
    </xf>
    <xf numFmtId="0" fontId="15" fillId="0" borderId="1" xfId="5" applyBorder="1" applyAlignment="1">
      <alignment horizontal="center" vertical="center"/>
    </xf>
    <xf numFmtId="0" fontId="9" fillId="0" borderId="1" xfId="5" applyFont="1" applyBorder="1" applyAlignment="1">
      <alignment horizontal="left" vertical="center"/>
    </xf>
    <xf numFmtId="0" fontId="15" fillId="0" borderId="1" xfId="5" applyBorder="1"/>
    <xf numFmtId="0" fontId="9" fillId="0" borderId="1" xfId="5" applyFont="1" applyBorder="1"/>
    <xf numFmtId="0" fontId="9" fillId="0" borderId="1" xfId="5" applyFont="1" applyBorder="1" applyAlignment="1">
      <alignment horizontal="center" vertical="center"/>
    </xf>
    <xf numFmtId="167" fontId="9" fillId="0" borderId="1" xfId="7" applyFill="1" applyBorder="1" applyAlignment="1" applyProtection="1"/>
    <xf numFmtId="167" fontId="9" fillId="6" borderId="1" xfId="7" applyFill="1" applyBorder="1" applyAlignment="1" applyProtection="1"/>
    <xf numFmtId="41" fontId="9" fillId="0" borderId="1" xfId="8" applyFont="1" applyBorder="1" applyAlignment="1">
      <alignment wrapText="1"/>
    </xf>
    <xf numFmtId="167" fontId="9" fillId="5" borderId="1" xfId="5" applyNumberFormat="1" applyFont="1" applyFill="1" applyBorder="1"/>
    <xf numFmtId="167" fontId="9" fillId="3" borderId="1" xfId="5" applyNumberFormat="1" applyFont="1" applyFill="1" applyBorder="1"/>
    <xf numFmtId="167" fontId="18" fillId="0" borderId="0" xfId="7" applyFont="1" applyFill="1" applyBorder="1" applyAlignment="1" applyProtection="1"/>
    <xf numFmtId="43" fontId="15" fillId="0" borderId="0" xfId="5" applyNumberFormat="1"/>
    <xf numFmtId="0" fontId="9" fillId="7" borderId="0" xfId="5" applyFont="1" applyFill="1" applyAlignment="1">
      <alignment vertical="top"/>
    </xf>
    <xf numFmtId="0" fontId="17" fillId="0" borderId="16" xfId="5" quotePrefix="1" applyFont="1" applyBorder="1" applyAlignment="1">
      <alignment vertical="top" wrapText="1"/>
    </xf>
    <xf numFmtId="0" fontId="17" fillId="0" borderId="17" xfId="5" quotePrefix="1" applyFont="1" applyBorder="1" applyAlignment="1">
      <alignment vertical="top" wrapText="1"/>
    </xf>
    <xf numFmtId="0" fontId="17" fillId="0" borderId="17" xfId="5" quotePrefix="1" applyFont="1" applyBorder="1" applyAlignment="1">
      <alignment vertical="top" wrapText="1"/>
    </xf>
    <xf numFmtId="0" fontId="19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167" fontId="17" fillId="0" borderId="1" xfId="7" applyFont="1" applyFill="1" applyBorder="1" applyAlignment="1" applyProtection="1"/>
    <xf numFmtId="167" fontId="17" fillId="3" borderId="1" xfId="5" applyNumberFormat="1" applyFont="1" applyFill="1" applyBorder="1"/>
    <xf numFmtId="167" fontId="20" fillId="0" borderId="0" xfId="7" applyFont="1" applyFill="1" applyBorder="1" applyAlignment="1" applyProtection="1"/>
    <xf numFmtId="43" fontId="19" fillId="0" borderId="0" xfId="5" applyNumberFormat="1" applyFont="1"/>
    <xf numFmtId="0" fontId="19" fillId="0" borderId="0" xfId="5" applyFont="1"/>
    <xf numFmtId="165" fontId="17" fillId="3" borderId="1" xfId="5" applyNumberFormat="1" applyFont="1" applyFill="1" applyBorder="1"/>
    <xf numFmtId="0" fontId="15" fillId="0" borderId="0" xfId="5" applyAlignment="1">
      <alignment horizontal="center" vertical="center"/>
    </xf>
    <xf numFmtId="167" fontId="15" fillId="0" borderId="0" xfId="5" applyNumberFormat="1"/>
    <xf numFmtId="0" fontId="21" fillId="0" borderId="0" xfId="0" applyFont="1" applyAlignment="1">
      <alignment vertical="top"/>
    </xf>
    <xf numFmtId="41" fontId="21" fillId="0" borderId="0" xfId="0" applyNumberFormat="1" applyFont="1" applyAlignment="1">
      <alignment vertical="top"/>
    </xf>
    <xf numFmtId="0" fontId="12" fillId="0" borderId="3" xfId="2" applyFont="1" applyBorder="1" applyAlignment="1">
      <alignment horizontal="center" vertical="top"/>
    </xf>
    <xf numFmtId="49" fontId="12" fillId="0" borderId="5" xfId="0" applyNumberFormat="1" applyFont="1" applyBorder="1" applyAlignment="1">
      <alignment horizontal="center" vertical="top"/>
    </xf>
    <xf numFmtId="0" fontId="12" fillId="0" borderId="6" xfId="1" applyFont="1" applyBorder="1" applyAlignment="1">
      <alignment horizontal="left" vertical="top" wrapText="1"/>
    </xf>
    <xf numFmtId="0" fontId="12" fillId="0" borderId="5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41" fontId="12" fillId="8" borderId="3" xfId="0" applyNumberFormat="1" applyFont="1" applyFill="1" applyBorder="1" applyAlignment="1">
      <alignment vertical="top"/>
    </xf>
    <xf numFmtId="0" fontId="12" fillId="0" borderId="5" xfId="2" quotePrefix="1" applyFont="1" applyBorder="1" applyAlignment="1">
      <alignment horizontal="center" vertical="center"/>
    </xf>
    <xf numFmtId="0" fontId="12" fillId="0" borderId="6" xfId="2" applyFont="1" applyBorder="1" applyAlignment="1">
      <alignment horizontal="justify" vertical="center"/>
    </xf>
    <xf numFmtId="165" fontId="12" fillId="0" borderId="5" xfId="3" applyNumberFormat="1" applyFont="1" applyFill="1" applyBorder="1" applyAlignment="1">
      <alignment vertical="center"/>
    </xf>
    <xf numFmtId="165" fontId="12" fillId="0" borderId="6" xfId="3" applyNumberFormat="1" applyFont="1" applyFill="1" applyBorder="1" applyAlignment="1">
      <alignment vertical="center"/>
    </xf>
    <xf numFmtId="165" fontId="12" fillId="0" borderId="3" xfId="3" applyNumberFormat="1" applyFont="1" applyFill="1" applyBorder="1" applyAlignment="1">
      <alignment vertical="center"/>
    </xf>
    <xf numFmtId="165" fontId="12" fillId="0" borderId="3" xfId="3" applyNumberFormat="1" applyFont="1" applyFill="1" applyBorder="1" applyAlignment="1">
      <alignment horizontal="right" vertical="center"/>
    </xf>
  </cellXfs>
  <cellStyles count="9">
    <cellStyle name="Comma [0] 3" xfId="8" xr:uid="{B174AB68-1ED4-4DCB-92EA-4BE06B5AA8CF}"/>
    <cellStyle name="Comma [0]_3. SERTIFIKASI KOMPETENSI BAGI DOSEN" xfId="7" xr:uid="{AF16EC91-7D65-4091-8B64-E080719CEEFA}"/>
    <cellStyle name="Comma 2" xfId="3" xr:uid="{00000000-0005-0000-0000-000000000000}"/>
    <cellStyle name="Comma 2 2" xfId="6" xr:uid="{66546EC8-8B00-4A31-ACFF-92BB55649CD9}"/>
    <cellStyle name="Normal" xfId="0" builtinId="0"/>
    <cellStyle name="Normal 2" xfId="2" xr:uid="{00000000-0005-0000-0000-000002000000}"/>
    <cellStyle name="Normal 3" xfId="1" xr:uid="{00000000-0005-0000-0000-000003000000}"/>
    <cellStyle name="Normal 4" xfId="4" xr:uid="{D231C654-85C2-4434-8D7E-B3F81CA34C96}"/>
    <cellStyle name="Normal_5. Penyusunan LAPTAHrev" xfId="5" xr:uid="{5404B98A-D30A-4709-8649-2AAF9B3AB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OR%20dan%20RAB%202023\3.%20RAB_2023_Wiyata%20Adibakti%20Mina%20Bahari.xlsx" TargetMode="External"/><Relationship Id="rId1" Type="http://schemas.openxmlformats.org/officeDocument/2006/relationships/externalLinkPath" Target="file:///D:\TOR%20dan%20RAB%202023\3.%20RAB_2023_Wiyata%20Adibakti%20Mina%20Bah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B"/>
      <sheetName val="Rincian 521211"/>
      <sheetName val="Rincian 521219"/>
      <sheetName val="Rincian 52411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view="pageBreakPreview" zoomScale="70" zoomScaleNormal="60" zoomScaleSheetLayoutView="70" workbookViewId="0">
      <selection activeCell="F16" sqref="F16"/>
    </sheetView>
  </sheetViews>
  <sheetFormatPr defaultRowHeight="15.6"/>
  <cols>
    <col min="1" max="1" width="16.6640625" style="4" customWidth="1"/>
    <col min="2" max="2" width="3.5546875" style="6" customWidth="1"/>
    <col min="3" max="3" width="52.6640625" style="3" customWidth="1"/>
    <col min="4" max="4" width="5.6640625" style="3" customWidth="1"/>
    <col min="5" max="5" width="6.44140625" style="3" customWidth="1"/>
    <col min="6" max="6" width="13.5546875" style="8" customWidth="1"/>
    <col min="7" max="7" width="15" style="8" customWidth="1"/>
    <col min="8" max="8" width="2.5546875" customWidth="1"/>
    <col min="9" max="9" width="16.6640625" style="4" customWidth="1"/>
    <col min="10" max="10" width="3.5546875" style="6" customWidth="1"/>
    <col min="11" max="11" width="52.6640625" style="3" customWidth="1"/>
    <col min="12" max="12" width="5.6640625" style="8" customWidth="1"/>
    <col min="13" max="13" width="6.44140625" style="3" customWidth="1"/>
    <col min="14" max="15" width="15" style="8" customWidth="1"/>
    <col min="16" max="16" width="2.5546875" customWidth="1"/>
    <col min="17" max="17" width="16" style="8" customWidth="1"/>
    <col min="18" max="18" width="2.5546875" customWidth="1"/>
    <col min="19" max="19" width="17.88671875" style="8" customWidth="1"/>
    <col min="20" max="20" width="19.88671875" style="8" customWidth="1"/>
    <col min="21" max="21" width="15.33203125" customWidth="1"/>
    <col min="23" max="23" width="15.88671875" customWidth="1"/>
  </cols>
  <sheetData>
    <row r="1" spans="1:21" s="11" customFormat="1">
      <c r="A1" s="83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75"/>
      <c r="R1" s="75"/>
    </row>
    <row r="2" spans="1:21" s="11" customFormat="1">
      <c r="A2" s="83" t="s">
        <v>24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Q2" s="75"/>
      <c r="R2" s="75"/>
    </row>
    <row r="3" spans="1:21" s="11" customFormat="1">
      <c r="A3" s="83" t="s">
        <v>25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Q3" s="75"/>
      <c r="R3" s="75"/>
    </row>
    <row r="4" spans="1:21" s="11" customFormat="1">
      <c r="A4" s="83" t="s">
        <v>35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Q4" s="75"/>
      <c r="R4" s="75"/>
    </row>
    <row r="6" spans="1:21">
      <c r="A6" s="79" t="s">
        <v>5</v>
      </c>
      <c r="B6" s="79"/>
      <c r="C6" s="79"/>
      <c r="D6" s="79"/>
      <c r="E6" s="79"/>
      <c r="F6" s="79"/>
      <c r="G6" s="79"/>
      <c r="I6" s="79" t="s">
        <v>22</v>
      </c>
      <c r="J6" s="79"/>
      <c r="K6" s="79"/>
      <c r="L6" s="79"/>
      <c r="M6" s="79"/>
      <c r="N6" s="79"/>
      <c r="O6" s="79"/>
      <c r="Q6"/>
      <c r="S6"/>
      <c r="T6"/>
    </row>
    <row r="7" spans="1:21" s="2" customFormat="1" ht="33.9" customHeight="1">
      <c r="A7" s="9" t="s">
        <v>0</v>
      </c>
      <c r="B7" s="84" t="s">
        <v>1</v>
      </c>
      <c r="C7" s="84"/>
      <c r="D7" s="79" t="s">
        <v>2</v>
      </c>
      <c r="E7" s="79"/>
      <c r="F7" s="10" t="s">
        <v>3</v>
      </c>
      <c r="G7" s="10" t="s">
        <v>4</v>
      </c>
      <c r="I7" s="9" t="s">
        <v>0</v>
      </c>
      <c r="J7" s="84" t="s">
        <v>1</v>
      </c>
      <c r="K7" s="84"/>
      <c r="L7" s="79" t="s">
        <v>2</v>
      </c>
      <c r="M7" s="79"/>
      <c r="N7" s="10" t="s">
        <v>3</v>
      </c>
      <c r="O7" s="10" t="s">
        <v>4</v>
      </c>
      <c r="Q7" s="10" t="s">
        <v>85</v>
      </c>
      <c r="S7" s="10" t="s">
        <v>26</v>
      </c>
      <c r="T7" s="10" t="s">
        <v>27</v>
      </c>
    </row>
    <row r="8" spans="1:21" s="5" customFormat="1" ht="15.6" customHeight="1">
      <c r="A8" s="35" t="s">
        <v>28</v>
      </c>
      <c r="B8" s="80" t="s">
        <v>29</v>
      </c>
      <c r="C8" s="80"/>
      <c r="D8" s="36"/>
      <c r="E8" s="37"/>
      <c r="F8" s="38"/>
      <c r="G8" s="38"/>
      <c r="I8" s="35" t="s">
        <v>28</v>
      </c>
      <c r="J8" s="80" t="s">
        <v>29</v>
      </c>
      <c r="K8" s="80"/>
      <c r="L8" s="36"/>
      <c r="M8" s="37"/>
      <c r="N8" s="38"/>
      <c r="O8" s="38"/>
      <c r="Q8" s="12"/>
      <c r="S8" s="12"/>
      <c r="T8" s="12"/>
    </row>
    <row r="9" spans="1:21" s="5" customFormat="1" ht="33.75" customHeight="1">
      <c r="A9" s="39" t="s">
        <v>36</v>
      </c>
      <c r="B9" s="81" t="s">
        <v>30</v>
      </c>
      <c r="C9" s="81"/>
      <c r="D9" s="40"/>
      <c r="E9" s="41"/>
      <c r="F9" s="42"/>
      <c r="G9" s="42"/>
      <c r="I9" s="39" t="s">
        <v>36</v>
      </c>
      <c r="J9" s="81" t="s">
        <v>30</v>
      </c>
      <c r="K9" s="81"/>
      <c r="L9" s="40"/>
      <c r="M9" s="41"/>
      <c r="N9" s="42"/>
      <c r="O9" s="42"/>
      <c r="Q9" s="13"/>
      <c r="S9" s="13"/>
      <c r="T9" s="13"/>
    </row>
    <row r="10" spans="1:21" s="5" customFormat="1" ht="17.25" customHeight="1">
      <c r="A10" s="39" t="s">
        <v>6</v>
      </c>
      <c r="B10" s="81" t="s">
        <v>7</v>
      </c>
      <c r="C10" s="81"/>
      <c r="D10" s="43"/>
      <c r="E10" s="44"/>
      <c r="F10" s="45"/>
      <c r="G10" s="45"/>
      <c r="I10" s="39" t="s">
        <v>6</v>
      </c>
      <c r="J10" s="81" t="s">
        <v>7</v>
      </c>
      <c r="K10" s="81"/>
      <c r="L10" s="43"/>
      <c r="M10" s="44"/>
      <c r="N10" s="45"/>
      <c r="O10" s="45"/>
      <c r="Q10" s="13"/>
      <c r="S10" s="13"/>
      <c r="T10" s="13"/>
    </row>
    <row r="11" spans="1:21" s="5" customFormat="1" ht="17.25" customHeight="1">
      <c r="A11" s="69" t="s">
        <v>9</v>
      </c>
      <c r="B11" s="85" t="s">
        <v>40</v>
      </c>
      <c r="C11" s="85"/>
      <c r="D11" s="70"/>
      <c r="E11" s="71"/>
      <c r="F11" s="72"/>
      <c r="G11" s="72">
        <f>G12+G21</f>
        <v>116750000</v>
      </c>
      <c r="I11" s="69" t="s">
        <v>9</v>
      </c>
      <c r="J11" s="85" t="s">
        <v>40</v>
      </c>
      <c r="K11" s="85"/>
      <c r="L11" s="70"/>
      <c r="M11" s="71"/>
      <c r="N11" s="72"/>
      <c r="O11" s="72">
        <f>O12+O18+O21</f>
        <v>205658000</v>
      </c>
      <c r="P11" s="76">
        <f t="shared" ref="P11:T11" si="0">P12+P18+P21</f>
        <v>0</v>
      </c>
      <c r="Q11" s="14">
        <f>Q12+Q18+Q21</f>
        <v>88908000</v>
      </c>
      <c r="S11" s="72">
        <f t="shared" si="0"/>
        <v>1100000</v>
      </c>
      <c r="T11" s="72">
        <f t="shared" si="0"/>
        <v>115650000</v>
      </c>
      <c r="U11" s="29"/>
    </row>
    <row r="12" spans="1:21" s="7" customFormat="1" ht="15.6" customHeight="1">
      <c r="A12" s="46">
        <v>521211</v>
      </c>
      <c r="B12" s="86" t="s">
        <v>10</v>
      </c>
      <c r="C12" s="86"/>
      <c r="D12" s="47"/>
      <c r="E12" s="48"/>
      <c r="F12" s="49"/>
      <c r="G12" s="49">
        <f>SUM(G13:G16)</f>
        <v>50750000</v>
      </c>
      <c r="I12" s="46">
        <v>521211</v>
      </c>
      <c r="J12" s="86" t="s">
        <v>10</v>
      </c>
      <c r="K12" s="86"/>
      <c r="L12" s="47"/>
      <c r="M12" s="48"/>
      <c r="N12" s="49"/>
      <c r="O12" s="49">
        <f>SUM(O13:O16)</f>
        <v>50750000</v>
      </c>
      <c r="P12" s="77">
        <f t="shared" ref="P12:T12" si="1">SUM(P13:P16)</f>
        <v>0</v>
      </c>
      <c r="Q12" s="15">
        <f>SUM(Q13:Q16)</f>
        <v>0</v>
      </c>
      <c r="S12" s="49">
        <f t="shared" si="1"/>
        <v>440000</v>
      </c>
      <c r="T12" s="49">
        <f t="shared" si="1"/>
        <v>50310000</v>
      </c>
    </row>
    <row r="13" spans="1:21" s="1" customFormat="1" ht="15">
      <c r="A13" s="50" t="s">
        <v>37</v>
      </c>
      <c r="B13" s="51" t="s">
        <v>11</v>
      </c>
      <c r="C13" s="52" t="s">
        <v>38</v>
      </c>
      <c r="D13" s="53">
        <v>250</v>
      </c>
      <c r="E13" s="54" t="s">
        <v>19</v>
      </c>
      <c r="F13" s="55">
        <v>75000</v>
      </c>
      <c r="G13" s="55">
        <f>D13*F13</f>
        <v>18750000</v>
      </c>
      <c r="I13" s="50" t="s">
        <v>37</v>
      </c>
      <c r="J13" s="51" t="s">
        <v>11</v>
      </c>
      <c r="K13" s="52" t="s">
        <v>38</v>
      </c>
      <c r="L13" s="53">
        <v>250</v>
      </c>
      <c r="M13" s="54" t="s">
        <v>19</v>
      </c>
      <c r="N13" s="55">
        <v>75000</v>
      </c>
      <c r="O13" s="55">
        <f>L13*N13</f>
        <v>18750000</v>
      </c>
      <c r="Q13" s="27">
        <f>O13-G13</f>
        <v>0</v>
      </c>
      <c r="S13" s="16">
        <v>440000</v>
      </c>
      <c r="T13" s="27">
        <f>G13-S13</f>
        <v>18310000</v>
      </c>
    </row>
    <row r="14" spans="1:21" s="1" customFormat="1" ht="15">
      <c r="A14" s="50" t="s">
        <v>37</v>
      </c>
      <c r="B14" s="51" t="s">
        <v>11</v>
      </c>
      <c r="C14" s="52" t="s">
        <v>12</v>
      </c>
      <c r="D14" s="53">
        <v>8</v>
      </c>
      <c r="E14" s="54" t="s">
        <v>15</v>
      </c>
      <c r="F14" s="55">
        <v>1500000</v>
      </c>
      <c r="G14" s="55">
        <f t="shared" ref="G14:G16" si="2">D14*F14</f>
        <v>12000000</v>
      </c>
      <c r="I14" s="50" t="s">
        <v>37</v>
      </c>
      <c r="J14" s="51" t="s">
        <v>11</v>
      </c>
      <c r="K14" s="52" t="s">
        <v>12</v>
      </c>
      <c r="L14" s="53">
        <v>8</v>
      </c>
      <c r="M14" s="54" t="s">
        <v>15</v>
      </c>
      <c r="N14" s="55">
        <v>1500000</v>
      </c>
      <c r="O14" s="55">
        <f t="shared" ref="O14:O16" si="3">L14*N14</f>
        <v>12000000</v>
      </c>
      <c r="Q14" s="27">
        <f>O14-G14</f>
        <v>0</v>
      </c>
      <c r="S14" s="16">
        <v>0</v>
      </c>
      <c r="T14" s="27">
        <f>G14-S14</f>
        <v>12000000</v>
      </c>
    </row>
    <row r="15" spans="1:21" s="1" customFormat="1" ht="15">
      <c r="A15" s="50" t="s">
        <v>37</v>
      </c>
      <c r="B15" s="51" t="s">
        <v>11</v>
      </c>
      <c r="C15" s="52" t="s">
        <v>14</v>
      </c>
      <c r="D15" s="53">
        <v>8</v>
      </c>
      <c r="E15" s="54" t="s">
        <v>15</v>
      </c>
      <c r="F15" s="55">
        <v>1500000</v>
      </c>
      <c r="G15" s="55">
        <f t="shared" si="2"/>
        <v>12000000</v>
      </c>
      <c r="I15" s="50" t="s">
        <v>37</v>
      </c>
      <c r="J15" s="51" t="s">
        <v>11</v>
      </c>
      <c r="K15" s="52" t="s">
        <v>14</v>
      </c>
      <c r="L15" s="53">
        <v>8</v>
      </c>
      <c r="M15" s="54" t="s">
        <v>15</v>
      </c>
      <c r="N15" s="55">
        <v>1500000</v>
      </c>
      <c r="O15" s="55">
        <f t="shared" si="3"/>
        <v>12000000</v>
      </c>
      <c r="Q15" s="27">
        <f>O15-G15</f>
        <v>0</v>
      </c>
      <c r="S15" s="16">
        <v>0</v>
      </c>
      <c r="T15" s="27">
        <f>G15-S15</f>
        <v>12000000</v>
      </c>
    </row>
    <row r="16" spans="1:21" s="1" customFormat="1" ht="15">
      <c r="A16" s="50"/>
      <c r="B16" s="51" t="s">
        <v>11</v>
      </c>
      <c r="C16" s="52" t="s">
        <v>13</v>
      </c>
      <c r="D16" s="53">
        <v>8</v>
      </c>
      <c r="E16" s="54" t="s">
        <v>15</v>
      </c>
      <c r="F16" s="55">
        <v>1000000</v>
      </c>
      <c r="G16" s="55">
        <f t="shared" si="2"/>
        <v>8000000</v>
      </c>
      <c r="I16" s="50"/>
      <c r="J16" s="51" t="s">
        <v>11</v>
      </c>
      <c r="K16" s="52" t="s">
        <v>13</v>
      </c>
      <c r="L16" s="53">
        <v>8</v>
      </c>
      <c r="M16" s="54" t="s">
        <v>15</v>
      </c>
      <c r="N16" s="55">
        <v>1000000</v>
      </c>
      <c r="O16" s="55">
        <f t="shared" si="3"/>
        <v>8000000</v>
      </c>
      <c r="Q16" s="27">
        <f>O16-G16</f>
        <v>0</v>
      </c>
      <c r="S16" s="16">
        <v>0</v>
      </c>
      <c r="T16" s="27">
        <f>G16-S16</f>
        <v>8000000</v>
      </c>
    </row>
    <row r="17" spans="1:21" s="1" customFormat="1" ht="15" customHeight="1">
      <c r="A17" s="50"/>
      <c r="B17" s="56"/>
      <c r="C17" s="57"/>
      <c r="D17" s="58"/>
      <c r="E17" s="59"/>
      <c r="F17" s="60"/>
      <c r="G17" s="61"/>
      <c r="I17" s="50"/>
      <c r="J17" s="56"/>
      <c r="K17" s="57"/>
      <c r="L17" s="58"/>
      <c r="M17" s="59"/>
      <c r="N17" s="60"/>
      <c r="O17" s="61"/>
      <c r="Q17" s="27"/>
      <c r="S17" s="16"/>
      <c r="T17" s="27"/>
    </row>
    <row r="18" spans="1:21" s="96" customFormat="1">
      <c r="A18" s="90"/>
      <c r="B18" s="91"/>
      <c r="C18" s="92"/>
      <c r="D18" s="93"/>
      <c r="E18" s="94"/>
      <c r="F18" s="95"/>
      <c r="G18" s="95"/>
      <c r="I18" s="90">
        <v>522151</v>
      </c>
      <c r="J18" s="91" t="s">
        <v>16</v>
      </c>
      <c r="K18" s="92"/>
      <c r="L18" s="93"/>
      <c r="M18" s="94"/>
      <c r="N18" s="95"/>
      <c r="O18" s="95">
        <f>SUM(O19:O19)</f>
        <v>27000000</v>
      </c>
      <c r="P18" s="98">
        <f t="shared" ref="P18:T18" si="4">SUM(P19:P19)</f>
        <v>0</v>
      </c>
      <c r="Q18" s="97">
        <f>SUM(Q19)</f>
        <v>27000000</v>
      </c>
      <c r="S18" s="95">
        <f t="shared" si="4"/>
        <v>0</v>
      </c>
      <c r="T18" s="95">
        <f t="shared" si="4"/>
        <v>0</v>
      </c>
    </row>
    <row r="19" spans="1:21" s="96" customFormat="1" ht="15">
      <c r="A19" s="99"/>
      <c r="B19" s="100"/>
      <c r="C19" s="101"/>
      <c r="D19" s="102"/>
      <c r="E19" s="103"/>
      <c r="F19" s="104"/>
      <c r="G19" s="104"/>
      <c r="I19" s="99" t="s">
        <v>37</v>
      </c>
      <c r="J19" s="100" t="s">
        <v>11</v>
      </c>
      <c r="K19" s="101" t="s">
        <v>17</v>
      </c>
      <c r="L19" s="102">
        <v>30</v>
      </c>
      <c r="M19" s="103" t="s">
        <v>18</v>
      </c>
      <c r="N19" s="104">
        <v>900000</v>
      </c>
      <c r="O19" s="104">
        <f>L19*N19</f>
        <v>27000000</v>
      </c>
      <c r="Q19" s="105">
        <f>O19-G19</f>
        <v>27000000</v>
      </c>
      <c r="S19" s="106">
        <v>0</v>
      </c>
      <c r="T19" s="105">
        <f>G19-S19</f>
        <v>0</v>
      </c>
    </row>
    <row r="20" spans="1:21" s="96" customFormat="1">
      <c r="A20" s="90"/>
      <c r="B20" s="176"/>
      <c r="C20" s="177"/>
      <c r="D20" s="178"/>
      <c r="E20" s="179"/>
      <c r="F20" s="180"/>
      <c r="G20" s="181"/>
      <c r="I20" s="90"/>
      <c r="J20" s="176"/>
      <c r="K20" s="177"/>
      <c r="L20" s="178"/>
      <c r="M20" s="179"/>
      <c r="N20" s="180"/>
      <c r="O20" s="181"/>
      <c r="Q20" s="106"/>
      <c r="S20" s="106"/>
      <c r="T20" s="106"/>
    </row>
    <row r="21" spans="1:21" s="96" customFormat="1">
      <c r="A21" s="90">
        <v>524111</v>
      </c>
      <c r="B21" s="91" t="s">
        <v>20</v>
      </c>
      <c r="C21" s="92"/>
      <c r="D21" s="93"/>
      <c r="E21" s="94"/>
      <c r="F21" s="95"/>
      <c r="G21" s="95">
        <f>SUM(G22:G22)</f>
        <v>66000000</v>
      </c>
      <c r="I21" s="90">
        <v>524111</v>
      </c>
      <c r="J21" s="91" t="s">
        <v>20</v>
      </c>
      <c r="K21" s="92"/>
      <c r="L21" s="93"/>
      <c r="M21" s="94"/>
      <c r="N21" s="95"/>
      <c r="O21" s="95">
        <f>SUM(O22:O22)</f>
        <v>127908000</v>
      </c>
      <c r="P21" s="98">
        <f t="shared" ref="P21:T21" si="5">SUM(P22:P22)</f>
        <v>0</v>
      </c>
      <c r="Q21" s="97">
        <f>SUM(Q22)</f>
        <v>61908000</v>
      </c>
      <c r="S21" s="95">
        <f t="shared" si="5"/>
        <v>660000</v>
      </c>
      <c r="T21" s="95">
        <f t="shared" si="5"/>
        <v>65340000</v>
      </c>
    </row>
    <row r="22" spans="1:21" s="168" customFormat="1" ht="30">
      <c r="A22" s="170" t="s">
        <v>37</v>
      </c>
      <c r="B22" s="171" t="s">
        <v>11</v>
      </c>
      <c r="C22" s="172" t="s">
        <v>41</v>
      </c>
      <c r="D22" s="173">
        <v>12</v>
      </c>
      <c r="E22" s="174" t="s">
        <v>19</v>
      </c>
      <c r="F22" s="105">
        <v>5500000</v>
      </c>
      <c r="G22" s="105">
        <f>D22*F22</f>
        <v>66000000</v>
      </c>
      <c r="I22" s="170" t="s">
        <v>37</v>
      </c>
      <c r="J22" s="171" t="s">
        <v>11</v>
      </c>
      <c r="K22" s="172" t="s">
        <v>41</v>
      </c>
      <c r="L22" s="173">
        <v>20</v>
      </c>
      <c r="M22" s="174" t="s">
        <v>19</v>
      </c>
      <c r="N22" s="105">
        <v>6395400</v>
      </c>
      <c r="O22" s="105">
        <f>L22*N22</f>
        <v>127908000</v>
      </c>
      <c r="Q22" s="175">
        <f>O22-G22</f>
        <v>61908000</v>
      </c>
      <c r="S22" s="105">
        <v>660000</v>
      </c>
      <c r="T22" s="105">
        <f>G22-S22</f>
        <v>65340000</v>
      </c>
      <c r="U22" s="169"/>
    </row>
    <row r="23" spans="1:21" s="1" customFormat="1">
      <c r="A23" s="46"/>
      <c r="B23" s="62"/>
      <c r="C23" s="57"/>
      <c r="D23" s="58"/>
      <c r="E23" s="59"/>
      <c r="F23" s="60"/>
      <c r="G23" s="61"/>
      <c r="I23" s="46"/>
      <c r="J23" s="62"/>
      <c r="K23" s="57"/>
      <c r="L23" s="58"/>
      <c r="M23" s="59"/>
      <c r="N23" s="60"/>
      <c r="O23" s="61"/>
      <c r="Q23" s="27">
        <f>O23-G23</f>
        <v>0</v>
      </c>
      <c r="S23" s="16"/>
      <c r="T23" s="16"/>
      <c r="U23" s="32"/>
    </row>
    <row r="24" spans="1:21" s="1" customFormat="1">
      <c r="A24" s="73" t="s">
        <v>39</v>
      </c>
      <c r="B24" s="89" t="s">
        <v>8</v>
      </c>
      <c r="C24" s="89"/>
      <c r="D24" s="70"/>
      <c r="E24" s="71"/>
      <c r="F24" s="72"/>
      <c r="G24" s="72">
        <f>G25+G32+G35</f>
        <v>102920000</v>
      </c>
      <c r="I24" s="73" t="s">
        <v>39</v>
      </c>
      <c r="J24" s="89" t="s">
        <v>8</v>
      </c>
      <c r="K24" s="89"/>
      <c r="L24" s="70"/>
      <c r="M24" s="71"/>
      <c r="N24" s="72"/>
      <c r="O24" s="72">
        <f>O25+O32+O35</f>
        <v>110920000</v>
      </c>
      <c r="P24" s="76">
        <f t="shared" ref="P24:T24" si="6">P25+P32+P35</f>
        <v>0</v>
      </c>
      <c r="Q24" s="74">
        <f>Q25+Q32+Q35</f>
        <v>8000000</v>
      </c>
      <c r="S24" s="72">
        <f t="shared" si="6"/>
        <v>31199500</v>
      </c>
      <c r="T24" s="72">
        <f t="shared" si="6"/>
        <v>71720500</v>
      </c>
    </row>
    <row r="25" spans="1:21" s="7" customFormat="1" ht="15.6" customHeight="1">
      <c r="A25" s="46">
        <v>521211</v>
      </c>
      <c r="B25" s="86" t="s">
        <v>10</v>
      </c>
      <c r="C25" s="86"/>
      <c r="D25" s="47"/>
      <c r="E25" s="48"/>
      <c r="F25" s="49"/>
      <c r="G25" s="49">
        <f>SUM(G26:G30)</f>
        <v>23750000</v>
      </c>
      <c r="I25" s="46">
        <v>521211</v>
      </c>
      <c r="J25" s="86" t="s">
        <v>10</v>
      </c>
      <c r="K25" s="86"/>
      <c r="L25" s="47"/>
      <c r="M25" s="48"/>
      <c r="N25" s="49"/>
      <c r="O25" s="49">
        <f>SUM(O26:O30)</f>
        <v>23750000</v>
      </c>
      <c r="P25" s="77">
        <f t="shared" ref="P25:T25" si="7">SUM(P26:P30)</f>
        <v>0</v>
      </c>
      <c r="Q25" s="15">
        <f>SUM(Q26:Q30)</f>
        <v>0</v>
      </c>
      <c r="S25" s="49">
        <f t="shared" si="7"/>
        <v>4997000</v>
      </c>
      <c r="T25" s="49">
        <f t="shared" si="7"/>
        <v>18753000</v>
      </c>
    </row>
    <row r="26" spans="1:21" s="1" customFormat="1" ht="15">
      <c r="A26" s="50" t="s">
        <v>37</v>
      </c>
      <c r="B26" s="51" t="s">
        <v>11</v>
      </c>
      <c r="C26" s="52" t="s">
        <v>38</v>
      </c>
      <c r="D26" s="53">
        <v>90</v>
      </c>
      <c r="E26" s="54" t="s">
        <v>19</v>
      </c>
      <c r="F26" s="55">
        <v>75000</v>
      </c>
      <c r="G26" s="64">
        <f>D26*F26</f>
        <v>6750000</v>
      </c>
      <c r="I26" s="50" t="s">
        <v>37</v>
      </c>
      <c r="J26" s="51" t="s">
        <v>11</v>
      </c>
      <c r="K26" s="52" t="s">
        <v>38</v>
      </c>
      <c r="L26" s="53">
        <v>90</v>
      </c>
      <c r="M26" s="54" t="s">
        <v>19</v>
      </c>
      <c r="N26" s="55">
        <v>75000</v>
      </c>
      <c r="O26" s="64">
        <f>L26*N26</f>
        <v>6750000</v>
      </c>
      <c r="Q26" s="27">
        <f>O26-G26</f>
        <v>0</v>
      </c>
      <c r="S26" s="16">
        <v>0</v>
      </c>
      <c r="T26" s="27">
        <f>G26-S26</f>
        <v>6750000</v>
      </c>
    </row>
    <row r="27" spans="1:21" s="1" customFormat="1" ht="15">
      <c r="A27" s="50" t="s">
        <v>37</v>
      </c>
      <c r="B27" s="51" t="s">
        <v>11</v>
      </c>
      <c r="C27" s="52" t="s">
        <v>12</v>
      </c>
      <c r="D27" s="53">
        <v>2</v>
      </c>
      <c r="E27" s="54" t="s">
        <v>15</v>
      </c>
      <c r="F27" s="55">
        <v>1500000</v>
      </c>
      <c r="G27" s="64">
        <f t="shared" ref="G27:G30" si="8">D27*F27</f>
        <v>3000000</v>
      </c>
      <c r="I27" s="50" t="s">
        <v>37</v>
      </c>
      <c r="J27" s="51" t="s">
        <v>11</v>
      </c>
      <c r="K27" s="52" t="s">
        <v>12</v>
      </c>
      <c r="L27" s="53">
        <v>2</v>
      </c>
      <c r="M27" s="54" t="s">
        <v>15</v>
      </c>
      <c r="N27" s="55">
        <v>1500000</v>
      </c>
      <c r="O27" s="64">
        <f t="shared" ref="O27:O30" si="9">L27*N27</f>
        <v>3000000</v>
      </c>
      <c r="Q27" s="27">
        <f>O27-G27</f>
        <v>0</v>
      </c>
      <c r="S27" s="16">
        <v>0</v>
      </c>
      <c r="T27" s="27">
        <f>G27-S27</f>
        <v>3000000</v>
      </c>
    </row>
    <row r="28" spans="1:21" s="7" customFormat="1" ht="15">
      <c r="A28" s="50" t="s">
        <v>37</v>
      </c>
      <c r="B28" s="51" t="s">
        <v>11</v>
      </c>
      <c r="C28" s="52" t="s">
        <v>14</v>
      </c>
      <c r="D28" s="53">
        <v>2</v>
      </c>
      <c r="E28" s="54" t="s">
        <v>15</v>
      </c>
      <c r="F28" s="55">
        <v>1500000</v>
      </c>
      <c r="G28" s="64">
        <f t="shared" si="8"/>
        <v>3000000</v>
      </c>
      <c r="I28" s="50" t="s">
        <v>37</v>
      </c>
      <c r="J28" s="51" t="s">
        <v>11</v>
      </c>
      <c r="K28" s="52" t="s">
        <v>14</v>
      </c>
      <c r="L28" s="53">
        <v>2</v>
      </c>
      <c r="M28" s="54" t="s">
        <v>15</v>
      </c>
      <c r="N28" s="55">
        <v>1500000</v>
      </c>
      <c r="O28" s="64">
        <f t="shared" si="9"/>
        <v>3000000</v>
      </c>
      <c r="Q28" s="27">
        <f>O28-G28</f>
        <v>0</v>
      </c>
      <c r="S28" s="27">
        <v>3000000</v>
      </c>
      <c r="T28" s="27">
        <f>G28-S28</f>
        <v>0</v>
      </c>
    </row>
    <row r="29" spans="1:21" s="1" customFormat="1" ht="15">
      <c r="A29" s="50"/>
      <c r="B29" s="51" t="s">
        <v>11</v>
      </c>
      <c r="C29" s="52" t="s">
        <v>13</v>
      </c>
      <c r="D29" s="53">
        <v>2</v>
      </c>
      <c r="E29" s="54" t="s">
        <v>15</v>
      </c>
      <c r="F29" s="55">
        <v>1000000</v>
      </c>
      <c r="G29" s="64">
        <f t="shared" si="8"/>
        <v>2000000</v>
      </c>
      <c r="I29" s="50"/>
      <c r="J29" s="51" t="s">
        <v>11</v>
      </c>
      <c r="K29" s="52" t="s">
        <v>13</v>
      </c>
      <c r="L29" s="53">
        <v>2</v>
      </c>
      <c r="M29" s="54" t="s">
        <v>15</v>
      </c>
      <c r="N29" s="55">
        <v>1000000</v>
      </c>
      <c r="O29" s="64">
        <f t="shared" si="9"/>
        <v>2000000</v>
      </c>
      <c r="Q29" s="27">
        <f>O29-G29</f>
        <v>0</v>
      </c>
      <c r="S29" s="16">
        <v>1997000</v>
      </c>
      <c r="T29" s="27">
        <f>G29-S29</f>
        <v>3000</v>
      </c>
    </row>
    <row r="30" spans="1:21" s="1" customFormat="1" ht="30">
      <c r="A30" s="50"/>
      <c r="B30" s="51" t="s">
        <v>11</v>
      </c>
      <c r="C30" s="66" t="s">
        <v>42</v>
      </c>
      <c r="D30" s="67">
        <v>36</v>
      </c>
      <c r="E30" s="54" t="s">
        <v>19</v>
      </c>
      <c r="F30" s="64">
        <v>250000</v>
      </c>
      <c r="G30" s="64">
        <f t="shared" si="8"/>
        <v>9000000</v>
      </c>
      <c r="I30" s="50"/>
      <c r="J30" s="51" t="s">
        <v>11</v>
      </c>
      <c r="K30" s="66" t="s">
        <v>42</v>
      </c>
      <c r="L30" s="67">
        <v>36</v>
      </c>
      <c r="M30" s="54" t="s">
        <v>19</v>
      </c>
      <c r="N30" s="64">
        <v>250000</v>
      </c>
      <c r="O30" s="64">
        <f t="shared" si="9"/>
        <v>9000000</v>
      </c>
      <c r="Q30" s="27">
        <f>O30-G30</f>
        <v>0</v>
      </c>
      <c r="S30" s="16">
        <v>0</v>
      </c>
      <c r="T30" s="27">
        <f>G30-S30</f>
        <v>9000000</v>
      </c>
    </row>
    <row r="31" spans="1:21" s="7" customFormat="1" ht="15.6" customHeight="1">
      <c r="A31" s="50"/>
      <c r="B31" s="62"/>
      <c r="C31" s="57"/>
      <c r="D31" s="63"/>
      <c r="E31" s="59"/>
      <c r="F31" s="60"/>
      <c r="G31" s="61"/>
      <c r="I31" s="50"/>
      <c r="J31" s="62"/>
      <c r="K31" s="57"/>
      <c r="L31" s="63"/>
      <c r="M31" s="59"/>
      <c r="N31" s="60"/>
      <c r="O31" s="61"/>
      <c r="Q31" s="15"/>
      <c r="S31" s="15"/>
      <c r="T31" s="15"/>
    </row>
    <row r="32" spans="1:21" s="96" customFormat="1">
      <c r="A32" s="90">
        <v>522151</v>
      </c>
      <c r="B32" s="91" t="s">
        <v>16</v>
      </c>
      <c r="C32" s="92"/>
      <c r="D32" s="93"/>
      <c r="E32" s="94"/>
      <c r="F32" s="95"/>
      <c r="G32" s="95">
        <f>SUM(G33:G33)</f>
        <v>10000000</v>
      </c>
      <c r="I32" s="90">
        <v>522151</v>
      </c>
      <c r="J32" s="91" t="s">
        <v>16</v>
      </c>
      <c r="K32" s="92"/>
      <c r="L32" s="93"/>
      <c r="M32" s="94"/>
      <c r="N32" s="95"/>
      <c r="O32" s="95">
        <f>SUM(O33:O33)</f>
        <v>18000000</v>
      </c>
      <c r="P32" s="98">
        <f t="shared" ref="P32:T32" si="10">SUM(P33:P33)</f>
        <v>0</v>
      </c>
      <c r="Q32" s="97">
        <f>SUM(Q33)</f>
        <v>8000000</v>
      </c>
      <c r="S32" s="95">
        <f t="shared" si="10"/>
        <v>0</v>
      </c>
      <c r="T32" s="95">
        <f t="shared" si="10"/>
        <v>10000000</v>
      </c>
    </row>
    <row r="33" spans="1:21" s="96" customFormat="1" ht="15">
      <c r="A33" s="99" t="s">
        <v>37</v>
      </c>
      <c r="B33" s="100" t="s">
        <v>11</v>
      </c>
      <c r="C33" s="101" t="s">
        <v>17</v>
      </c>
      <c r="D33" s="102">
        <v>10</v>
      </c>
      <c r="E33" s="103" t="s">
        <v>18</v>
      </c>
      <c r="F33" s="104">
        <v>1000000</v>
      </c>
      <c r="G33" s="104">
        <f>D33*F33</f>
        <v>10000000</v>
      </c>
      <c r="I33" s="99" t="s">
        <v>37</v>
      </c>
      <c r="J33" s="100" t="s">
        <v>11</v>
      </c>
      <c r="K33" s="101" t="s">
        <v>17</v>
      </c>
      <c r="L33" s="102">
        <v>20</v>
      </c>
      <c r="M33" s="103" t="s">
        <v>18</v>
      </c>
      <c r="N33" s="104">
        <v>900000</v>
      </c>
      <c r="O33" s="104">
        <f>L33*N33</f>
        <v>18000000</v>
      </c>
      <c r="Q33" s="105">
        <f>O33-G33</f>
        <v>8000000</v>
      </c>
      <c r="S33" s="106">
        <v>0</v>
      </c>
      <c r="T33" s="105">
        <f>G33-S33</f>
        <v>10000000</v>
      </c>
    </row>
    <row r="34" spans="1:21" s="1" customFormat="1">
      <c r="A34" s="46"/>
      <c r="B34" s="62"/>
      <c r="C34" s="57"/>
      <c r="D34" s="63"/>
      <c r="E34" s="59"/>
      <c r="F34" s="60"/>
      <c r="G34" s="61"/>
      <c r="I34" s="46"/>
      <c r="J34" s="62"/>
      <c r="K34" s="57"/>
      <c r="L34" s="63"/>
      <c r="M34" s="59"/>
      <c r="N34" s="60"/>
      <c r="O34" s="61"/>
      <c r="Q34" s="34"/>
      <c r="S34" s="33"/>
      <c r="T34" s="33"/>
    </row>
    <row r="35" spans="1:21" s="1" customFormat="1">
      <c r="A35" s="46">
        <v>524111</v>
      </c>
      <c r="B35" s="87" t="s">
        <v>20</v>
      </c>
      <c r="C35" s="88"/>
      <c r="D35" s="47"/>
      <c r="E35" s="48"/>
      <c r="F35" s="49"/>
      <c r="G35" s="49">
        <f>SUM(G36:G36)</f>
        <v>69170000</v>
      </c>
      <c r="I35" s="46">
        <v>524111</v>
      </c>
      <c r="J35" s="87" t="s">
        <v>20</v>
      </c>
      <c r="K35" s="88"/>
      <c r="L35" s="47"/>
      <c r="M35" s="48"/>
      <c r="N35" s="49"/>
      <c r="O35" s="49">
        <f>SUM(O36:O36)</f>
        <v>69170000</v>
      </c>
      <c r="P35" s="77">
        <f t="shared" ref="P35:T35" si="11">SUM(P36:P36)</f>
        <v>0</v>
      </c>
      <c r="Q35" s="34">
        <f>SUM(Q36)</f>
        <v>0</v>
      </c>
      <c r="S35" s="49">
        <f t="shared" si="11"/>
        <v>26202500</v>
      </c>
      <c r="T35" s="49">
        <f t="shared" si="11"/>
        <v>42967500</v>
      </c>
    </row>
    <row r="36" spans="1:21" s="1" customFormat="1" ht="15">
      <c r="A36" s="50" t="s">
        <v>37</v>
      </c>
      <c r="B36" s="65" t="s">
        <v>11</v>
      </c>
      <c r="C36" s="66" t="s">
        <v>31</v>
      </c>
      <c r="D36" s="67">
        <v>26</v>
      </c>
      <c r="E36" s="68" t="s">
        <v>19</v>
      </c>
      <c r="F36" s="64">
        <v>2660417</v>
      </c>
      <c r="G36" s="64">
        <v>69170000</v>
      </c>
      <c r="I36" s="50" t="s">
        <v>37</v>
      </c>
      <c r="J36" s="65" t="s">
        <v>11</v>
      </c>
      <c r="K36" s="66" t="s">
        <v>31</v>
      </c>
      <c r="L36" s="67">
        <v>26</v>
      </c>
      <c r="M36" s="68" t="s">
        <v>19</v>
      </c>
      <c r="N36" s="64">
        <v>2660417</v>
      </c>
      <c r="O36" s="64">
        <v>69170000</v>
      </c>
      <c r="Q36" s="27">
        <f>O36-G36</f>
        <v>0</v>
      </c>
      <c r="S36" s="33">
        <v>26202500</v>
      </c>
      <c r="T36" s="27">
        <f>G36-S36</f>
        <v>42967500</v>
      </c>
    </row>
    <row r="37" spans="1:21">
      <c r="A37" s="17"/>
      <c r="B37" s="23"/>
      <c r="C37" s="22"/>
      <c r="D37" s="21"/>
      <c r="E37" s="22"/>
      <c r="F37" s="18"/>
      <c r="G37" s="18"/>
      <c r="I37" s="17"/>
      <c r="J37" s="23"/>
      <c r="K37" s="22"/>
      <c r="L37" s="31"/>
      <c r="M37" s="22"/>
      <c r="N37" s="18"/>
      <c r="O37" s="18"/>
      <c r="Q37" s="18"/>
      <c r="S37" s="18"/>
      <c r="T37" s="18"/>
    </row>
    <row r="38" spans="1:21" s="19" customFormat="1" ht="30.6" customHeight="1">
      <c r="A38" s="82" t="s">
        <v>21</v>
      </c>
      <c r="B38" s="82"/>
      <c r="C38" s="82"/>
      <c r="D38" s="82"/>
      <c r="E38" s="82"/>
      <c r="F38" s="82"/>
      <c r="G38" s="20">
        <f>G11+G24</f>
        <v>219670000</v>
      </c>
      <c r="I38" s="82" t="s">
        <v>21</v>
      </c>
      <c r="J38" s="82"/>
      <c r="K38" s="82"/>
      <c r="L38" s="82"/>
      <c r="M38" s="82"/>
      <c r="N38" s="82"/>
      <c r="O38" s="20">
        <f>O11+O24</f>
        <v>316578000</v>
      </c>
      <c r="P38" s="78">
        <f t="shared" ref="P38:T38" si="12">P11+P24</f>
        <v>0</v>
      </c>
      <c r="Q38" s="20">
        <f>Q11+Q24</f>
        <v>96908000</v>
      </c>
      <c r="S38" s="20">
        <f t="shared" si="12"/>
        <v>32299500</v>
      </c>
      <c r="T38" s="20">
        <f t="shared" si="12"/>
        <v>187370500</v>
      </c>
      <c r="U38" s="28"/>
    </row>
    <row r="39" spans="1:21" s="3" customFormat="1" ht="15">
      <c r="A39" s="4"/>
      <c r="B39" s="6"/>
      <c r="F39" s="8"/>
      <c r="G39" s="8"/>
      <c r="I39" s="4"/>
      <c r="J39" s="6"/>
      <c r="L39" s="8"/>
      <c r="N39" s="8"/>
      <c r="O39" s="8"/>
      <c r="Q39" s="8"/>
      <c r="S39" s="8"/>
      <c r="T39" s="8"/>
    </row>
    <row r="40" spans="1:21" s="3" customFormat="1" ht="15">
      <c r="A40" s="4"/>
      <c r="B40" s="6"/>
      <c r="F40" s="8"/>
      <c r="G40" s="8"/>
      <c r="I40" s="4"/>
      <c r="J40" s="6"/>
      <c r="L40" s="8"/>
      <c r="N40" s="8"/>
      <c r="O40" s="8"/>
      <c r="Q40" s="8"/>
      <c r="S40" s="8"/>
      <c r="T40" s="8"/>
    </row>
    <row r="41" spans="1:21" s="3" customFormat="1" ht="15">
      <c r="A41" s="4"/>
      <c r="B41" s="6"/>
      <c r="F41" s="8"/>
      <c r="G41" s="8"/>
      <c r="I41" s="24"/>
      <c r="J41" s="6"/>
      <c r="K41" s="24" t="s">
        <v>84</v>
      </c>
      <c r="L41" s="8"/>
      <c r="M41" s="26"/>
      <c r="N41" s="26"/>
      <c r="O41" s="8"/>
      <c r="Q41" s="8"/>
      <c r="S41" s="8"/>
      <c r="T41" s="30"/>
    </row>
    <row r="42" spans="1:21" s="3" customFormat="1" ht="15">
      <c r="A42" s="4"/>
      <c r="B42" s="6"/>
      <c r="F42" s="8"/>
      <c r="G42" s="8"/>
      <c r="I42" s="24"/>
      <c r="J42" s="6"/>
      <c r="K42" s="24" t="s">
        <v>32</v>
      </c>
      <c r="L42" s="8"/>
      <c r="M42" s="8"/>
      <c r="N42" s="8"/>
      <c r="O42" s="8"/>
      <c r="Q42" s="8"/>
      <c r="S42" s="8"/>
      <c r="T42" s="30"/>
    </row>
    <row r="43" spans="1:21" s="3" customFormat="1" ht="15">
      <c r="A43" s="4"/>
      <c r="B43" s="6"/>
      <c r="F43" s="8"/>
      <c r="G43" s="8"/>
      <c r="I43" s="24"/>
      <c r="J43" s="6"/>
      <c r="K43" s="24"/>
      <c r="L43" s="8"/>
      <c r="M43" s="8"/>
      <c r="N43" s="8"/>
      <c r="O43" s="8"/>
      <c r="Q43" s="8"/>
      <c r="S43" s="8"/>
      <c r="T43" s="8"/>
    </row>
    <row r="44" spans="1:21" s="3" customFormat="1" ht="15">
      <c r="A44" s="4"/>
      <c r="B44" s="6"/>
      <c r="F44" s="8"/>
      <c r="G44" s="8"/>
      <c r="I44" s="24"/>
      <c r="J44" s="6"/>
      <c r="K44" s="24"/>
      <c r="L44" s="8"/>
      <c r="M44" s="8"/>
      <c r="N44" s="8"/>
      <c r="O44" s="8"/>
      <c r="Q44" s="8"/>
      <c r="S44" s="8"/>
      <c r="T44" s="8"/>
    </row>
    <row r="45" spans="1:21" s="3" customFormat="1" ht="15">
      <c r="A45" s="4"/>
      <c r="B45" s="6"/>
      <c r="F45" s="8"/>
      <c r="G45" s="8"/>
      <c r="I45" s="24"/>
      <c r="J45" s="6"/>
      <c r="K45" s="24"/>
      <c r="L45" s="8"/>
      <c r="M45" s="8"/>
      <c r="N45" s="8"/>
      <c r="O45" s="8"/>
      <c r="Q45" s="8"/>
      <c r="S45" s="8"/>
      <c r="T45" s="8"/>
    </row>
    <row r="46" spans="1:21" s="3" customFormat="1" ht="15">
      <c r="A46" s="4"/>
      <c r="B46" s="6"/>
      <c r="F46" s="8"/>
      <c r="G46" s="8"/>
      <c r="I46" s="24"/>
      <c r="J46" s="6"/>
      <c r="K46" s="24"/>
      <c r="L46" s="8"/>
      <c r="M46" s="8"/>
      <c r="N46" s="8"/>
      <c r="O46" s="8"/>
      <c r="Q46" s="8"/>
      <c r="S46" s="8"/>
      <c r="T46" s="8"/>
    </row>
    <row r="47" spans="1:21" s="3" customFormat="1">
      <c r="A47" s="4"/>
      <c r="B47" s="6"/>
      <c r="F47" s="8"/>
      <c r="G47" s="8"/>
      <c r="I47" s="25"/>
      <c r="J47" s="6"/>
      <c r="K47" s="25" t="s">
        <v>33</v>
      </c>
      <c r="L47" s="8"/>
      <c r="M47" s="8"/>
      <c r="N47" s="8"/>
      <c r="O47" s="8"/>
      <c r="Q47" s="8"/>
      <c r="S47" s="8"/>
      <c r="T47" s="8"/>
    </row>
    <row r="48" spans="1:21" s="3" customFormat="1" ht="15">
      <c r="A48" s="4"/>
      <c r="B48" s="6"/>
      <c r="F48" s="8"/>
      <c r="G48" s="8"/>
      <c r="I48" s="24"/>
      <c r="J48" s="6"/>
      <c r="K48" s="24" t="s">
        <v>34</v>
      </c>
      <c r="L48" s="8"/>
      <c r="M48" s="8"/>
      <c r="N48" s="8"/>
      <c r="O48" s="8"/>
      <c r="Q48" s="8"/>
      <c r="S48" s="8"/>
      <c r="T48" s="8"/>
    </row>
  </sheetData>
  <mergeCells count="34">
    <mergeCell ref="A1:O1"/>
    <mergeCell ref="A2:O2"/>
    <mergeCell ref="A3:O3"/>
    <mergeCell ref="A4:O4"/>
    <mergeCell ref="B35:C35"/>
    <mergeCell ref="J21:K21"/>
    <mergeCell ref="J24:K24"/>
    <mergeCell ref="J32:K32"/>
    <mergeCell ref="J35:K35"/>
    <mergeCell ref="B18:C18"/>
    <mergeCell ref="J18:K18"/>
    <mergeCell ref="B32:C32"/>
    <mergeCell ref="J10:K10"/>
    <mergeCell ref="J25:K25"/>
    <mergeCell ref="B25:C25"/>
    <mergeCell ref="B21:C21"/>
    <mergeCell ref="B24:C24"/>
    <mergeCell ref="I38:N38"/>
    <mergeCell ref="A38:F38"/>
    <mergeCell ref="I6:O6"/>
    <mergeCell ref="J7:K7"/>
    <mergeCell ref="L7:M7"/>
    <mergeCell ref="J8:K8"/>
    <mergeCell ref="J9:K9"/>
    <mergeCell ref="J11:K11"/>
    <mergeCell ref="J12:K12"/>
    <mergeCell ref="B11:C11"/>
    <mergeCell ref="B12:C12"/>
    <mergeCell ref="B7:C7"/>
    <mergeCell ref="A6:G6"/>
    <mergeCell ref="D7:E7"/>
    <mergeCell ref="B8:C8"/>
    <mergeCell ref="B9:C9"/>
    <mergeCell ref="B10:C10"/>
  </mergeCells>
  <phoneticPr fontId="7" type="noConversion"/>
  <printOptions horizontalCentered="1"/>
  <pageMargins left="0.39370078740157499" right="0.39370078740157499" top="0.78740157480314998" bottom="0.39370078740157499" header="0" footer="0"/>
  <pageSetup paperSize="9" scale="55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E5E3-842B-4C63-B09C-52BBC32F7C66}">
  <dimension ref="A1:T16"/>
  <sheetViews>
    <sheetView view="pageBreakPreview" zoomScale="80" zoomScaleNormal="100" zoomScaleSheetLayoutView="80" workbookViewId="0">
      <selection activeCell="G30" sqref="G30"/>
    </sheetView>
  </sheetViews>
  <sheetFormatPr defaultRowHeight="13.2"/>
  <cols>
    <col min="1" max="1" width="3.6640625" style="113" customWidth="1"/>
    <col min="2" max="2" width="29.6640625" style="113" customWidth="1"/>
    <col min="3" max="3" width="13" style="113" customWidth="1"/>
    <col min="4" max="4" width="10.5546875" style="113" customWidth="1"/>
    <col min="5" max="5" width="8.109375" style="113" customWidth="1"/>
    <col min="6" max="6" width="6.109375" style="113" customWidth="1"/>
    <col min="7" max="7" width="7.109375" style="166" customWidth="1"/>
    <col min="8" max="8" width="11.6640625" style="113" customWidth="1"/>
    <col min="9" max="10" width="13.5546875" style="113" customWidth="1"/>
    <col min="11" max="11" width="10.109375" style="113" customWidth="1"/>
    <col min="12" max="13" width="9.88671875" style="113" customWidth="1"/>
    <col min="14" max="14" width="11.44140625" style="113" customWidth="1"/>
    <col min="15" max="15" width="10" style="113" customWidth="1"/>
    <col min="16" max="16" width="11.109375" style="113" customWidth="1"/>
    <col min="17" max="18" width="14.44140625" style="113" customWidth="1"/>
    <col min="19" max="19" width="12.5546875" style="113" customWidth="1"/>
    <col min="20" max="20" width="14.5546875" style="113" bestFit="1" customWidth="1"/>
    <col min="21" max="256" width="8.88671875" style="113"/>
    <col min="257" max="257" width="3.6640625" style="113" customWidth="1"/>
    <col min="258" max="258" width="29.6640625" style="113" customWidth="1"/>
    <col min="259" max="259" width="13" style="113" customWidth="1"/>
    <col min="260" max="260" width="10.5546875" style="113" customWidth="1"/>
    <col min="261" max="261" width="8.109375" style="113" customWidth="1"/>
    <col min="262" max="262" width="6.109375" style="113" customWidth="1"/>
    <col min="263" max="263" width="7.109375" style="113" customWidth="1"/>
    <col min="264" max="264" width="11.6640625" style="113" customWidth="1"/>
    <col min="265" max="266" width="13.5546875" style="113" customWidth="1"/>
    <col min="267" max="267" width="10.109375" style="113" customWidth="1"/>
    <col min="268" max="269" width="9.88671875" style="113" customWidth="1"/>
    <col min="270" max="270" width="11.44140625" style="113" customWidth="1"/>
    <col min="271" max="272" width="10" style="113" customWidth="1"/>
    <col min="273" max="274" width="14.44140625" style="113" customWidth="1"/>
    <col min="275" max="275" width="12.5546875" style="113" customWidth="1"/>
    <col min="276" max="276" width="14.5546875" style="113" bestFit="1" customWidth="1"/>
    <col min="277" max="512" width="8.88671875" style="113"/>
    <col min="513" max="513" width="3.6640625" style="113" customWidth="1"/>
    <col min="514" max="514" width="29.6640625" style="113" customWidth="1"/>
    <col min="515" max="515" width="13" style="113" customWidth="1"/>
    <col min="516" max="516" width="10.5546875" style="113" customWidth="1"/>
    <col min="517" max="517" width="8.109375" style="113" customWidth="1"/>
    <col min="518" max="518" width="6.109375" style="113" customWidth="1"/>
    <col min="519" max="519" width="7.109375" style="113" customWidth="1"/>
    <col min="520" max="520" width="11.6640625" style="113" customWidth="1"/>
    <col min="521" max="522" width="13.5546875" style="113" customWidth="1"/>
    <col min="523" max="523" width="10.109375" style="113" customWidth="1"/>
    <col min="524" max="525" width="9.88671875" style="113" customWidth="1"/>
    <col min="526" max="526" width="11.44140625" style="113" customWidth="1"/>
    <col min="527" max="528" width="10" style="113" customWidth="1"/>
    <col min="529" max="530" width="14.44140625" style="113" customWidth="1"/>
    <col min="531" max="531" width="12.5546875" style="113" customWidth="1"/>
    <col min="532" max="532" width="14.5546875" style="113" bestFit="1" customWidth="1"/>
    <col min="533" max="768" width="8.88671875" style="113"/>
    <col min="769" max="769" width="3.6640625" style="113" customWidth="1"/>
    <col min="770" max="770" width="29.6640625" style="113" customWidth="1"/>
    <col min="771" max="771" width="13" style="113" customWidth="1"/>
    <col min="772" max="772" width="10.5546875" style="113" customWidth="1"/>
    <col min="773" max="773" width="8.109375" style="113" customWidth="1"/>
    <col min="774" max="774" width="6.109375" style="113" customWidth="1"/>
    <col min="775" max="775" width="7.109375" style="113" customWidth="1"/>
    <col min="776" max="776" width="11.6640625" style="113" customWidth="1"/>
    <col min="777" max="778" width="13.5546875" style="113" customWidth="1"/>
    <col min="779" max="779" width="10.109375" style="113" customWidth="1"/>
    <col min="780" max="781" width="9.88671875" style="113" customWidth="1"/>
    <col min="782" max="782" width="11.44140625" style="113" customWidth="1"/>
    <col min="783" max="784" width="10" style="113" customWidth="1"/>
    <col min="785" max="786" width="14.44140625" style="113" customWidth="1"/>
    <col min="787" max="787" width="12.5546875" style="113" customWidth="1"/>
    <col min="788" max="788" width="14.5546875" style="113" bestFit="1" customWidth="1"/>
    <col min="789" max="1024" width="8.88671875" style="113"/>
    <col min="1025" max="1025" width="3.6640625" style="113" customWidth="1"/>
    <col min="1026" max="1026" width="29.6640625" style="113" customWidth="1"/>
    <col min="1027" max="1027" width="13" style="113" customWidth="1"/>
    <col min="1028" max="1028" width="10.5546875" style="113" customWidth="1"/>
    <col min="1029" max="1029" width="8.109375" style="113" customWidth="1"/>
    <col min="1030" max="1030" width="6.109375" style="113" customWidth="1"/>
    <col min="1031" max="1031" width="7.109375" style="113" customWidth="1"/>
    <col min="1032" max="1032" width="11.6640625" style="113" customWidth="1"/>
    <col min="1033" max="1034" width="13.5546875" style="113" customWidth="1"/>
    <col min="1035" max="1035" width="10.109375" style="113" customWidth="1"/>
    <col min="1036" max="1037" width="9.88671875" style="113" customWidth="1"/>
    <col min="1038" max="1038" width="11.44140625" style="113" customWidth="1"/>
    <col min="1039" max="1040" width="10" style="113" customWidth="1"/>
    <col min="1041" max="1042" width="14.44140625" style="113" customWidth="1"/>
    <col min="1043" max="1043" width="12.5546875" style="113" customWidth="1"/>
    <col min="1044" max="1044" width="14.5546875" style="113" bestFit="1" customWidth="1"/>
    <col min="1045" max="1280" width="8.88671875" style="113"/>
    <col min="1281" max="1281" width="3.6640625" style="113" customWidth="1"/>
    <col min="1282" max="1282" width="29.6640625" style="113" customWidth="1"/>
    <col min="1283" max="1283" width="13" style="113" customWidth="1"/>
    <col min="1284" max="1284" width="10.5546875" style="113" customWidth="1"/>
    <col min="1285" max="1285" width="8.109375" style="113" customWidth="1"/>
    <col min="1286" max="1286" width="6.109375" style="113" customWidth="1"/>
    <col min="1287" max="1287" width="7.109375" style="113" customWidth="1"/>
    <col min="1288" max="1288" width="11.6640625" style="113" customWidth="1"/>
    <col min="1289" max="1290" width="13.5546875" style="113" customWidth="1"/>
    <col min="1291" max="1291" width="10.109375" style="113" customWidth="1"/>
    <col min="1292" max="1293" width="9.88671875" style="113" customWidth="1"/>
    <col min="1294" max="1294" width="11.44140625" style="113" customWidth="1"/>
    <col min="1295" max="1296" width="10" style="113" customWidth="1"/>
    <col min="1297" max="1298" width="14.44140625" style="113" customWidth="1"/>
    <col min="1299" max="1299" width="12.5546875" style="113" customWidth="1"/>
    <col min="1300" max="1300" width="14.5546875" style="113" bestFit="1" customWidth="1"/>
    <col min="1301" max="1536" width="8.88671875" style="113"/>
    <col min="1537" max="1537" width="3.6640625" style="113" customWidth="1"/>
    <col min="1538" max="1538" width="29.6640625" style="113" customWidth="1"/>
    <col min="1539" max="1539" width="13" style="113" customWidth="1"/>
    <col min="1540" max="1540" width="10.5546875" style="113" customWidth="1"/>
    <col min="1541" max="1541" width="8.109375" style="113" customWidth="1"/>
    <col min="1542" max="1542" width="6.109375" style="113" customWidth="1"/>
    <col min="1543" max="1543" width="7.109375" style="113" customWidth="1"/>
    <col min="1544" max="1544" width="11.6640625" style="113" customWidth="1"/>
    <col min="1545" max="1546" width="13.5546875" style="113" customWidth="1"/>
    <col min="1547" max="1547" width="10.109375" style="113" customWidth="1"/>
    <col min="1548" max="1549" width="9.88671875" style="113" customWidth="1"/>
    <col min="1550" max="1550" width="11.44140625" style="113" customWidth="1"/>
    <col min="1551" max="1552" width="10" style="113" customWidth="1"/>
    <col min="1553" max="1554" width="14.44140625" style="113" customWidth="1"/>
    <col min="1555" max="1555" width="12.5546875" style="113" customWidth="1"/>
    <col min="1556" max="1556" width="14.5546875" style="113" bestFit="1" customWidth="1"/>
    <col min="1557" max="1792" width="8.88671875" style="113"/>
    <col min="1793" max="1793" width="3.6640625" style="113" customWidth="1"/>
    <col min="1794" max="1794" width="29.6640625" style="113" customWidth="1"/>
    <col min="1795" max="1795" width="13" style="113" customWidth="1"/>
    <col min="1796" max="1796" width="10.5546875" style="113" customWidth="1"/>
    <col min="1797" max="1797" width="8.109375" style="113" customWidth="1"/>
    <col min="1798" max="1798" width="6.109375" style="113" customWidth="1"/>
    <col min="1799" max="1799" width="7.109375" style="113" customWidth="1"/>
    <col min="1800" max="1800" width="11.6640625" style="113" customWidth="1"/>
    <col min="1801" max="1802" width="13.5546875" style="113" customWidth="1"/>
    <col min="1803" max="1803" width="10.109375" style="113" customWidth="1"/>
    <col min="1804" max="1805" width="9.88671875" style="113" customWidth="1"/>
    <col min="1806" max="1806" width="11.44140625" style="113" customWidth="1"/>
    <col min="1807" max="1808" width="10" style="113" customWidth="1"/>
    <col min="1809" max="1810" width="14.44140625" style="113" customWidth="1"/>
    <col min="1811" max="1811" width="12.5546875" style="113" customWidth="1"/>
    <col min="1812" max="1812" width="14.5546875" style="113" bestFit="1" customWidth="1"/>
    <col min="1813" max="2048" width="8.88671875" style="113"/>
    <col min="2049" max="2049" width="3.6640625" style="113" customWidth="1"/>
    <col min="2050" max="2050" width="29.6640625" style="113" customWidth="1"/>
    <col min="2051" max="2051" width="13" style="113" customWidth="1"/>
    <col min="2052" max="2052" width="10.5546875" style="113" customWidth="1"/>
    <col min="2053" max="2053" width="8.109375" style="113" customWidth="1"/>
    <col min="2054" max="2054" width="6.109375" style="113" customWidth="1"/>
    <col min="2055" max="2055" width="7.109375" style="113" customWidth="1"/>
    <col min="2056" max="2056" width="11.6640625" style="113" customWidth="1"/>
    <col min="2057" max="2058" width="13.5546875" style="113" customWidth="1"/>
    <col min="2059" max="2059" width="10.109375" style="113" customWidth="1"/>
    <col min="2060" max="2061" width="9.88671875" style="113" customWidth="1"/>
    <col min="2062" max="2062" width="11.44140625" style="113" customWidth="1"/>
    <col min="2063" max="2064" width="10" style="113" customWidth="1"/>
    <col min="2065" max="2066" width="14.44140625" style="113" customWidth="1"/>
    <col min="2067" max="2067" width="12.5546875" style="113" customWidth="1"/>
    <col min="2068" max="2068" width="14.5546875" style="113" bestFit="1" customWidth="1"/>
    <col min="2069" max="2304" width="8.88671875" style="113"/>
    <col min="2305" max="2305" width="3.6640625" style="113" customWidth="1"/>
    <col min="2306" max="2306" width="29.6640625" style="113" customWidth="1"/>
    <col min="2307" max="2307" width="13" style="113" customWidth="1"/>
    <col min="2308" max="2308" width="10.5546875" style="113" customWidth="1"/>
    <col min="2309" max="2309" width="8.109375" style="113" customWidth="1"/>
    <col min="2310" max="2310" width="6.109375" style="113" customWidth="1"/>
    <col min="2311" max="2311" width="7.109375" style="113" customWidth="1"/>
    <col min="2312" max="2312" width="11.6640625" style="113" customWidth="1"/>
    <col min="2313" max="2314" width="13.5546875" style="113" customWidth="1"/>
    <col min="2315" max="2315" width="10.109375" style="113" customWidth="1"/>
    <col min="2316" max="2317" width="9.88671875" style="113" customWidth="1"/>
    <col min="2318" max="2318" width="11.44140625" style="113" customWidth="1"/>
    <col min="2319" max="2320" width="10" style="113" customWidth="1"/>
    <col min="2321" max="2322" width="14.44140625" style="113" customWidth="1"/>
    <col min="2323" max="2323" width="12.5546875" style="113" customWidth="1"/>
    <col min="2324" max="2324" width="14.5546875" style="113" bestFit="1" customWidth="1"/>
    <col min="2325" max="2560" width="8.88671875" style="113"/>
    <col min="2561" max="2561" width="3.6640625" style="113" customWidth="1"/>
    <col min="2562" max="2562" width="29.6640625" style="113" customWidth="1"/>
    <col min="2563" max="2563" width="13" style="113" customWidth="1"/>
    <col min="2564" max="2564" width="10.5546875" style="113" customWidth="1"/>
    <col min="2565" max="2565" width="8.109375" style="113" customWidth="1"/>
    <col min="2566" max="2566" width="6.109375" style="113" customWidth="1"/>
    <col min="2567" max="2567" width="7.109375" style="113" customWidth="1"/>
    <col min="2568" max="2568" width="11.6640625" style="113" customWidth="1"/>
    <col min="2569" max="2570" width="13.5546875" style="113" customWidth="1"/>
    <col min="2571" max="2571" width="10.109375" style="113" customWidth="1"/>
    <col min="2572" max="2573" width="9.88671875" style="113" customWidth="1"/>
    <col min="2574" max="2574" width="11.44140625" style="113" customWidth="1"/>
    <col min="2575" max="2576" width="10" style="113" customWidth="1"/>
    <col min="2577" max="2578" width="14.44140625" style="113" customWidth="1"/>
    <col min="2579" max="2579" width="12.5546875" style="113" customWidth="1"/>
    <col min="2580" max="2580" width="14.5546875" style="113" bestFit="1" customWidth="1"/>
    <col min="2581" max="2816" width="8.88671875" style="113"/>
    <col min="2817" max="2817" width="3.6640625" style="113" customWidth="1"/>
    <col min="2818" max="2818" width="29.6640625" style="113" customWidth="1"/>
    <col min="2819" max="2819" width="13" style="113" customWidth="1"/>
    <col min="2820" max="2820" width="10.5546875" style="113" customWidth="1"/>
    <col min="2821" max="2821" width="8.109375" style="113" customWidth="1"/>
    <col min="2822" max="2822" width="6.109375" style="113" customWidth="1"/>
    <col min="2823" max="2823" width="7.109375" style="113" customWidth="1"/>
    <col min="2824" max="2824" width="11.6640625" style="113" customWidth="1"/>
    <col min="2825" max="2826" width="13.5546875" style="113" customWidth="1"/>
    <col min="2827" max="2827" width="10.109375" style="113" customWidth="1"/>
    <col min="2828" max="2829" width="9.88671875" style="113" customWidth="1"/>
    <col min="2830" max="2830" width="11.44140625" style="113" customWidth="1"/>
    <col min="2831" max="2832" width="10" style="113" customWidth="1"/>
    <col min="2833" max="2834" width="14.44140625" style="113" customWidth="1"/>
    <col min="2835" max="2835" width="12.5546875" style="113" customWidth="1"/>
    <col min="2836" max="2836" width="14.5546875" style="113" bestFit="1" customWidth="1"/>
    <col min="2837" max="3072" width="8.88671875" style="113"/>
    <col min="3073" max="3073" width="3.6640625" style="113" customWidth="1"/>
    <col min="3074" max="3074" width="29.6640625" style="113" customWidth="1"/>
    <col min="3075" max="3075" width="13" style="113" customWidth="1"/>
    <col min="3076" max="3076" width="10.5546875" style="113" customWidth="1"/>
    <col min="3077" max="3077" width="8.109375" style="113" customWidth="1"/>
    <col min="3078" max="3078" width="6.109375" style="113" customWidth="1"/>
    <col min="3079" max="3079" width="7.109375" style="113" customWidth="1"/>
    <col min="3080" max="3080" width="11.6640625" style="113" customWidth="1"/>
    <col min="3081" max="3082" width="13.5546875" style="113" customWidth="1"/>
    <col min="3083" max="3083" width="10.109375" style="113" customWidth="1"/>
    <col min="3084" max="3085" width="9.88671875" style="113" customWidth="1"/>
    <col min="3086" max="3086" width="11.44140625" style="113" customWidth="1"/>
    <col min="3087" max="3088" width="10" style="113" customWidth="1"/>
    <col min="3089" max="3090" width="14.44140625" style="113" customWidth="1"/>
    <col min="3091" max="3091" width="12.5546875" style="113" customWidth="1"/>
    <col min="3092" max="3092" width="14.5546875" style="113" bestFit="1" customWidth="1"/>
    <col min="3093" max="3328" width="8.88671875" style="113"/>
    <col min="3329" max="3329" width="3.6640625" style="113" customWidth="1"/>
    <col min="3330" max="3330" width="29.6640625" style="113" customWidth="1"/>
    <col min="3331" max="3331" width="13" style="113" customWidth="1"/>
    <col min="3332" max="3332" width="10.5546875" style="113" customWidth="1"/>
    <col min="3333" max="3333" width="8.109375" style="113" customWidth="1"/>
    <col min="3334" max="3334" width="6.109375" style="113" customWidth="1"/>
    <col min="3335" max="3335" width="7.109375" style="113" customWidth="1"/>
    <col min="3336" max="3336" width="11.6640625" style="113" customWidth="1"/>
    <col min="3337" max="3338" width="13.5546875" style="113" customWidth="1"/>
    <col min="3339" max="3339" width="10.109375" style="113" customWidth="1"/>
    <col min="3340" max="3341" width="9.88671875" style="113" customWidth="1"/>
    <col min="3342" max="3342" width="11.44140625" style="113" customWidth="1"/>
    <col min="3343" max="3344" width="10" style="113" customWidth="1"/>
    <col min="3345" max="3346" width="14.44140625" style="113" customWidth="1"/>
    <col min="3347" max="3347" width="12.5546875" style="113" customWidth="1"/>
    <col min="3348" max="3348" width="14.5546875" style="113" bestFit="1" customWidth="1"/>
    <col min="3349" max="3584" width="8.88671875" style="113"/>
    <col min="3585" max="3585" width="3.6640625" style="113" customWidth="1"/>
    <col min="3586" max="3586" width="29.6640625" style="113" customWidth="1"/>
    <col min="3587" max="3587" width="13" style="113" customWidth="1"/>
    <col min="3588" max="3588" width="10.5546875" style="113" customWidth="1"/>
    <col min="3589" max="3589" width="8.109375" style="113" customWidth="1"/>
    <col min="3590" max="3590" width="6.109375" style="113" customWidth="1"/>
    <col min="3591" max="3591" width="7.109375" style="113" customWidth="1"/>
    <col min="3592" max="3592" width="11.6640625" style="113" customWidth="1"/>
    <col min="3593" max="3594" width="13.5546875" style="113" customWidth="1"/>
    <col min="3595" max="3595" width="10.109375" style="113" customWidth="1"/>
    <col min="3596" max="3597" width="9.88671875" style="113" customWidth="1"/>
    <col min="3598" max="3598" width="11.44140625" style="113" customWidth="1"/>
    <col min="3599" max="3600" width="10" style="113" customWidth="1"/>
    <col min="3601" max="3602" width="14.44140625" style="113" customWidth="1"/>
    <col min="3603" max="3603" width="12.5546875" style="113" customWidth="1"/>
    <col min="3604" max="3604" width="14.5546875" style="113" bestFit="1" customWidth="1"/>
    <col min="3605" max="3840" width="8.88671875" style="113"/>
    <col min="3841" max="3841" width="3.6640625" style="113" customWidth="1"/>
    <col min="3842" max="3842" width="29.6640625" style="113" customWidth="1"/>
    <col min="3843" max="3843" width="13" style="113" customWidth="1"/>
    <col min="3844" max="3844" width="10.5546875" style="113" customWidth="1"/>
    <col min="3845" max="3845" width="8.109375" style="113" customWidth="1"/>
    <col min="3846" max="3846" width="6.109375" style="113" customWidth="1"/>
    <col min="3847" max="3847" width="7.109375" style="113" customWidth="1"/>
    <col min="3848" max="3848" width="11.6640625" style="113" customWidth="1"/>
    <col min="3849" max="3850" width="13.5546875" style="113" customWidth="1"/>
    <col min="3851" max="3851" width="10.109375" style="113" customWidth="1"/>
    <col min="3852" max="3853" width="9.88671875" style="113" customWidth="1"/>
    <col min="3854" max="3854" width="11.44140625" style="113" customWidth="1"/>
    <col min="3855" max="3856" width="10" style="113" customWidth="1"/>
    <col min="3857" max="3858" width="14.44140625" style="113" customWidth="1"/>
    <col min="3859" max="3859" width="12.5546875" style="113" customWidth="1"/>
    <col min="3860" max="3860" width="14.5546875" style="113" bestFit="1" customWidth="1"/>
    <col min="3861" max="4096" width="8.88671875" style="113"/>
    <col min="4097" max="4097" width="3.6640625" style="113" customWidth="1"/>
    <col min="4098" max="4098" width="29.6640625" style="113" customWidth="1"/>
    <col min="4099" max="4099" width="13" style="113" customWidth="1"/>
    <col min="4100" max="4100" width="10.5546875" style="113" customWidth="1"/>
    <col min="4101" max="4101" width="8.109375" style="113" customWidth="1"/>
    <col min="4102" max="4102" width="6.109375" style="113" customWidth="1"/>
    <col min="4103" max="4103" width="7.109375" style="113" customWidth="1"/>
    <col min="4104" max="4104" width="11.6640625" style="113" customWidth="1"/>
    <col min="4105" max="4106" width="13.5546875" style="113" customWidth="1"/>
    <col min="4107" max="4107" width="10.109375" style="113" customWidth="1"/>
    <col min="4108" max="4109" width="9.88671875" style="113" customWidth="1"/>
    <col min="4110" max="4110" width="11.44140625" style="113" customWidth="1"/>
    <col min="4111" max="4112" width="10" style="113" customWidth="1"/>
    <col min="4113" max="4114" width="14.44140625" style="113" customWidth="1"/>
    <col min="4115" max="4115" width="12.5546875" style="113" customWidth="1"/>
    <col min="4116" max="4116" width="14.5546875" style="113" bestFit="1" customWidth="1"/>
    <col min="4117" max="4352" width="8.88671875" style="113"/>
    <col min="4353" max="4353" width="3.6640625" style="113" customWidth="1"/>
    <col min="4354" max="4354" width="29.6640625" style="113" customWidth="1"/>
    <col min="4355" max="4355" width="13" style="113" customWidth="1"/>
    <col min="4356" max="4356" width="10.5546875" style="113" customWidth="1"/>
    <col min="4357" max="4357" width="8.109375" style="113" customWidth="1"/>
    <col min="4358" max="4358" width="6.109375" style="113" customWidth="1"/>
    <col min="4359" max="4359" width="7.109375" style="113" customWidth="1"/>
    <col min="4360" max="4360" width="11.6640625" style="113" customWidth="1"/>
    <col min="4361" max="4362" width="13.5546875" style="113" customWidth="1"/>
    <col min="4363" max="4363" width="10.109375" style="113" customWidth="1"/>
    <col min="4364" max="4365" width="9.88671875" style="113" customWidth="1"/>
    <col min="4366" max="4366" width="11.44140625" style="113" customWidth="1"/>
    <col min="4367" max="4368" width="10" style="113" customWidth="1"/>
    <col min="4369" max="4370" width="14.44140625" style="113" customWidth="1"/>
    <col min="4371" max="4371" width="12.5546875" style="113" customWidth="1"/>
    <col min="4372" max="4372" width="14.5546875" style="113" bestFit="1" customWidth="1"/>
    <col min="4373" max="4608" width="8.88671875" style="113"/>
    <col min="4609" max="4609" width="3.6640625" style="113" customWidth="1"/>
    <col min="4610" max="4610" width="29.6640625" style="113" customWidth="1"/>
    <col min="4611" max="4611" width="13" style="113" customWidth="1"/>
    <col min="4612" max="4612" width="10.5546875" style="113" customWidth="1"/>
    <col min="4613" max="4613" width="8.109375" style="113" customWidth="1"/>
    <col min="4614" max="4614" width="6.109375" style="113" customWidth="1"/>
    <col min="4615" max="4615" width="7.109375" style="113" customWidth="1"/>
    <col min="4616" max="4616" width="11.6640625" style="113" customWidth="1"/>
    <col min="4617" max="4618" width="13.5546875" style="113" customWidth="1"/>
    <col min="4619" max="4619" width="10.109375" style="113" customWidth="1"/>
    <col min="4620" max="4621" width="9.88671875" style="113" customWidth="1"/>
    <col min="4622" max="4622" width="11.44140625" style="113" customWidth="1"/>
    <col min="4623" max="4624" width="10" style="113" customWidth="1"/>
    <col min="4625" max="4626" width="14.44140625" style="113" customWidth="1"/>
    <col min="4627" max="4627" width="12.5546875" style="113" customWidth="1"/>
    <col min="4628" max="4628" width="14.5546875" style="113" bestFit="1" customWidth="1"/>
    <col min="4629" max="4864" width="8.88671875" style="113"/>
    <col min="4865" max="4865" width="3.6640625" style="113" customWidth="1"/>
    <col min="4866" max="4866" width="29.6640625" style="113" customWidth="1"/>
    <col min="4867" max="4867" width="13" style="113" customWidth="1"/>
    <col min="4868" max="4868" width="10.5546875" style="113" customWidth="1"/>
    <col min="4869" max="4869" width="8.109375" style="113" customWidth="1"/>
    <col min="4870" max="4870" width="6.109375" style="113" customWidth="1"/>
    <col min="4871" max="4871" width="7.109375" style="113" customWidth="1"/>
    <col min="4872" max="4872" width="11.6640625" style="113" customWidth="1"/>
    <col min="4873" max="4874" width="13.5546875" style="113" customWidth="1"/>
    <col min="4875" max="4875" width="10.109375" style="113" customWidth="1"/>
    <col min="4876" max="4877" width="9.88671875" style="113" customWidth="1"/>
    <col min="4878" max="4878" width="11.44140625" style="113" customWidth="1"/>
    <col min="4879" max="4880" width="10" style="113" customWidth="1"/>
    <col min="4881" max="4882" width="14.44140625" style="113" customWidth="1"/>
    <col min="4883" max="4883" width="12.5546875" style="113" customWidth="1"/>
    <col min="4884" max="4884" width="14.5546875" style="113" bestFit="1" customWidth="1"/>
    <col min="4885" max="5120" width="8.88671875" style="113"/>
    <col min="5121" max="5121" width="3.6640625" style="113" customWidth="1"/>
    <col min="5122" max="5122" width="29.6640625" style="113" customWidth="1"/>
    <col min="5123" max="5123" width="13" style="113" customWidth="1"/>
    <col min="5124" max="5124" width="10.5546875" style="113" customWidth="1"/>
    <col min="5125" max="5125" width="8.109375" style="113" customWidth="1"/>
    <col min="5126" max="5126" width="6.109375" style="113" customWidth="1"/>
    <col min="5127" max="5127" width="7.109375" style="113" customWidth="1"/>
    <col min="5128" max="5128" width="11.6640625" style="113" customWidth="1"/>
    <col min="5129" max="5130" width="13.5546875" style="113" customWidth="1"/>
    <col min="5131" max="5131" width="10.109375" style="113" customWidth="1"/>
    <col min="5132" max="5133" width="9.88671875" style="113" customWidth="1"/>
    <col min="5134" max="5134" width="11.44140625" style="113" customWidth="1"/>
    <col min="5135" max="5136" width="10" style="113" customWidth="1"/>
    <col min="5137" max="5138" width="14.44140625" style="113" customWidth="1"/>
    <col min="5139" max="5139" width="12.5546875" style="113" customWidth="1"/>
    <col min="5140" max="5140" width="14.5546875" style="113" bestFit="1" customWidth="1"/>
    <col min="5141" max="5376" width="8.88671875" style="113"/>
    <col min="5377" max="5377" width="3.6640625" style="113" customWidth="1"/>
    <col min="5378" max="5378" width="29.6640625" style="113" customWidth="1"/>
    <col min="5379" max="5379" width="13" style="113" customWidth="1"/>
    <col min="5380" max="5380" width="10.5546875" style="113" customWidth="1"/>
    <col min="5381" max="5381" width="8.109375" style="113" customWidth="1"/>
    <col min="5382" max="5382" width="6.109375" style="113" customWidth="1"/>
    <col min="5383" max="5383" width="7.109375" style="113" customWidth="1"/>
    <col min="5384" max="5384" width="11.6640625" style="113" customWidth="1"/>
    <col min="5385" max="5386" width="13.5546875" style="113" customWidth="1"/>
    <col min="5387" max="5387" width="10.109375" style="113" customWidth="1"/>
    <col min="5388" max="5389" width="9.88671875" style="113" customWidth="1"/>
    <col min="5390" max="5390" width="11.44140625" style="113" customWidth="1"/>
    <col min="5391" max="5392" width="10" style="113" customWidth="1"/>
    <col min="5393" max="5394" width="14.44140625" style="113" customWidth="1"/>
    <col min="5395" max="5395" width="12.5546875" style="113" customWidth="1"/>
    <col min="5396" max="5396" width="14.5546875" style="113" bestFit="1" customWidth="1"/>
    <col min="5397" max="5632" width="8.88671875" style="113"/>
    <col min="5633" max="5633" width="3.6640625" style="113" customWidth="1"/>
    <col min="5634" max="5634" width="29.6640625" style="113" customWidth="1"/>
    <col min="5635" max="5635" width="13" style="113" customWidth="1"/>
    <col min="5636" max="5636" width="10.5546875" style="113" customWidth="1"/>
    <col min="5637" max="5637" width="8.109375" style="113" customWidth="1"/>
    <col min="5638" max="5638" width="6.109375" style="113" customWidth="1"/>
    <col min="5639" max="5639" width="7.109375" style="113" customWidth="1"/>
    <col min="5640" max="5640" width="11.6640625" style="113" customWidth="1"/>
    <col min="5641" max="5642" width="13.5546875" style="113" customWidth="1"/>
    <col min="5643" max="5643" width="10.109375" style="113" customWidth="1"/>
    <col min="5644" max="5645" width="9.88671875" style="113" customWidth="1"/>
    <col min="5646" max="5646" width="11.44140625" style="113" customWidth="1"/>
    <col min="5647" max="5648" width="10" style="113" customWidth="1"/>
    <col min="5649" max="5650" width="14.44140625" style="113" customWidth="1"/>
    <col min="5651" max="5651" width="12.5546875" style="113" customWidth="1"/>
    <col min="5652" max="5652" width="14.5546875" style="113" bestFit="1" customWidth="1"/>
    <col min="5653" max="5888" width="8.88671875" style="113"/>
    <col min="5889" max="5889" width="3.6640625" style="113" customWidth="1"/>
    <col min="5890" max="5890" width="29.6640625" style="113" customWidth="1"/>
    <col min="5891" max="5891" width="13" style="113" customWidth="1"/>
    <col min="5892" max="5892" width="10.5546875" style="113" customWidth="1"/>
    <col min="5893" max="5893" width="8.109375" style="113" customWidth="1"/>
    <col min="5894" max="5894" width="6.109375" style="113" customWidth="1"/>
    <col min="5895" max="5895" width="7.109375" style="113" customWidth="1"/>
    <col min="5896" max="5896" width="11.6640625" style="113" customWidth="1"/>
    <col min="5897" max="5898" width="13.5546875" style="113" customWidth="1"/>
    <col min="5899" max="5899" width="10.109375" style="113" customWidth="1"/>
    <col min="5900" max="5901" width="9.88671875" style="113" customWidth="1"/>
    <col min="5902" max="5902" width="11.44140625" style="113" customWidth="1"/>
    <col min="5903" max="5904" width="10" style="113" customWidth="1"/>
    <col min="5905" max="5906" width="14.44140625" style="113" customWidth="1"/>
    <col min="5907" max="5907" width="12.5546875" style="113" customWidth="1"/>
    <col min="5908" max="5908" width="14.5546875" style="113" bestFit="1" customWidth="1"/>
    <col min="5909" max="6144" width="8.88671875" style="113"/>
    <col min="6145" max="6145" width="3.6640625" style="113" customWidth="1"/>
    <col min="6146" max="6146" width="29.6640625" style="113" customWidth="1"/>
    <col min="6147" max="6147" width="13" style="113" customWidth="1"/>
    <col min="6148" max="6148" width="10.5546875" style="113" customWidth="1"/>
    <col min="6149" max="6149" width="8.109375" style="113" customWidth="1"/>
    <col min="6150" max="6150" width="6.109375" style="113" customWidth="1"/>
    <col min="6151" max="6151" width="7.109375" style="113" customWidth="1"/>
    <col min="6152" max="6152" width="11.6640625" style="113" customWidth="1"/>
    <col min="6153" max="6154" width="13.5546875" style="113" customWidth="1"/>
    <col min="6155" max="6155" width="10.109375" style="113" customWidth="1"/>
    <col min="6156" max="6157" width="9.88671875" style="113" customWidth="1"/>
    <col min="6158" max="6158" width="11.44140625" style="113" customWidth="1"/>
    <col min="6159" max="6160" width="10" style="113" customWidth="1"/>
    <col min="6161" max="6162" width="14.44140625" style="113" customWidth="1"/>
    <col min="6163" max="6163" width="12.5546875" style="113" customWidth="1"/>
    <col min="6164" max="6164" width="14.5546875" style="113" bestFit="1" customWidth="1"/>
    <col min="6165" max="6400" width="8.88671875" style="113"/>
    <col min="6401" max="6401" width="3.6640625" style="113" customWidth="1"/>
    <col min="6402" max="6402" width="29.6640625" style="113" customWidth="1"/>
    <col min="6403" max="6403" width="13" style="113" customWidth="1"/>
    <col min="6404" max="6404" width="10.5546875" style="113" customWidth="1"/>
    <col min="6405" max="6405" width="8.109375" style="113" customWidth="1"/>
    <col min="6406" max="6406" width="6.109375" style="113" customWidth="1"/>
    <col min="6407" max="6407" width="7.109375" style="113" customWidth="1"/>
    <col min="6408" max="6408" width="11.6640625" style="113" customWidth="1"/>
    <col min="6409" max="6410" width="13.5546875" style="113" customWidth="1"/>
    <col min="6411" max="6411" width="10.109375" style="113" customWidth="1"/>
    <col min="6412" max="6413" width="9.88671875" style="113" customWidth="1"/>
    <col min="6414" max="6414" width="11.44140625" style="113" customWidth="1"/>
    <col min="6415" max="6416" width="10" style="113" customWidth="1"/>
    <col min="6417" max="6418" width="14.44140625" style="113" customWidth="1"/>
    <col min="6419" max="6419" width="12.5546875" style="113" customWidth="1"/>
    <col min="6420" max="6420" width="14.5546875" style="113" bestFit="1" customWidth="1"/>
    <col min="6421" max="6656" width="8.88671875" style="113"/>
    <col min="6657" max="6657" width="3.6640625" style="113" customWidth="1"/>
    <col min="6658" max="6658" width="29.6640625" style="113" customWidth="1"/>
    <col min="6659" max="6659" width="13" style="113" customWidth="1"/>
    <col min="6660" max="6660" width="10.5546875" style="113" customWidth="1"/>
    <col min="6661" max="6661" width="8.109375" style="113" customWidth="1"/>
    <col min="6662" max="6662" width="6.109375" style="113" customWidth="1"/>
    <col min="6663" max="6663" width="7.109375" style="113" customWidth="1"/>
    <col min="6664" max="6664" width="11.6640625" style="113" customWidth="1"/>
    <col min="6665" max="6666" width="13.5546875" style="113" customWidth="1"/>
    <col min="6667" max="6667" width="10.109375" style="113" customWidth="1"/>
    <col min="6668" max="6669" width="9.88671875" style="113" customWidth="1"/>
    <col min="6670" max="6670" width="11.44140625" style="113" customWidth="1"/>
    <col min="6671" max="6672" width="10" style="113" customWidth="1"/>
    <col min="6673" max="6674" width="14.44140625" style="113" customWidth="1"/>
    <col min="6675" max="6675" width="12.5546875" style="113" customWidth="1"/>
    <col min="6676" max="6676" width="14.5546875" style="113" bestFit="1" customWidth="1"/>
    <col min="6677" max="6912" width="8.88671875" style="113"/>
    <col min="6913" max="6913" width="3.6640625" style="113" customWidth="1"/>
    <col min="6914" max="6914" width="29.6640625" style="113" customWidth="1"/>
    <col min="6915" max="6915" width="13" style="113" customWidth="1"/>
    <col min="6916" max="6916" width="10.5546875" style="113" customWidth="1"/>
    <col min="6917" max="6917" width="8.109375" style="113" customWidth="1"/>
    <col min="6918" max="6918" width="6.109375" style="113" customWidth="1"/>
    <col min="6919" max="6919" width="7.109375" style="113" customWidth="1"/>
    <col min="6920" max="6920" width="11.6640625" style="113" customWidth="1"/>
    <col min="6921" max="6922" width="13.5546875" style="113" customWidth="1"/>
    <col min="6923" max="6923" width="10.109375" style="113" customWidth="1"/>
    <col min="6924" max="6925" width="9.88671875" style="113" customWidth="1"/>
    <col min="6926" max="6926" width="11.44140625" style="113" customWidth="1"/>
    <col min="6927" max="6928" width="10" style="113" customWidth="1"/>
    <col min="6929" max="6930" width="14.44140625" style="113" customWidth="1"/>
    <col min="6931" max="6931" width="12.5546875" style="113" customWidth="1"/>
    <col min="6932" max="6932" width="14.5546875" style="113" bestFit="1" customWidth="1"/>
    <col min="6933" max="7168" width="8.88671875" style="113"/>
    <col min="7169" max="7169" width="3.6640625" style="113" customWidth="1"/>
    <col min="7170" max="7170" width="29.6640625" style="113" customWidth="1"/>
    <col min="7171" max="7171" width="13" style="113" customWidth="1"/>
    <col min="7172" max="7172" width="10.5546875" style="113" customWidth="1"/>
    <col min="7173" max="7173" width="8.109375" style="113" customWidth="1"/>
    <col min="7174" max="7174" width="6.109375" style="113" customWidth="1"/>
    <col min="7175" max="7175" width="7.109375" style="113" customWidth="1"/>
    <col min="7176" max="7176" width="11.6640625" style="113" customWidth="1"/>
    <col min="7177" max="7178" width="13.5546875" style="113" customWidth="1"/>
    <col min="7179" max="7179" width="10.109375" style="113" customWidth="1"/>
    <col min="7180" max="7181" width="9.88671875" style="113" customWidth="1"/>
    <col min="7182" max="7182" width="11.44140625" style="113" customWidth="1"/>
    <col min="7183" max="7184" width="10" style="113" customWidth="1"/>
    <col min="7185" max="7186" width="14.44140625" style="113" customWidth="1"/>
    <col min="7187" max="7187" width="12.5546875" style="113" customWidth="1"/>
    <col min="7188" max="7188" width="14.5546875" style="113" bestFit="1" customWidth="1"/>
    <col min="7189" max="7424" width="8.88671875" style="113"/>
    <col min="7425" max="7425" width="3.6640625" style="113" customWidth="1"/>
    <col min="7426" max="7426" width="29.6640625" style="113" customWidth="1"/>
    <col min="7427" max="7427" width="13" style="113" customWidth="1"/>
    <col min="7428" max="7428" width="10.5546875" style="113" customWidth="1"/>
    <col min="7429" max="7429" width="8.109375" style="113" customWidth="1"/>
    <col min="7430" max="7430" width="6.109375" style="113" customWidth="1"/>
    <col min="7431" max="7431" width="7.109375" style="113" customWidth="1"/>
    <col min="7432" max="7432" width="11.6640625" style="113" customWidth="1"/>
    <col min="7433" max="7434" width="13.5546875" style="113" customWidth="1"/>
    <col min="7435" max="7435" width="10.109375" style="113" customWidth="1"/>
    <col min="7436" max="7437" width="9.88671875" style="113" customWidth="1"/>
    <col min="7438" max="7438" width="11.44140625" style="113" customWidth="1"/>
    <col min="7439" max="7440" width="10" style="113" customWidth="1"/>
    <col min="7441" max="7442" width="14.44140625" style="113" customWidth="1"/>
    <col min="7443" max="7443" width="12.5546875" style="113" customWidth="1"/>
    <col min="7444" max="7444" width="14.5546875" style="113" bestFit="1" customWidth="1"/>
    <col min="7445" max="7680" width="8.88671875" style="113"/>
    <col min="7681" max="7681" width="3.6640625" style="113" customWidth="1"/>
    <col min="7682" max="7682" width="29.6640625" style="113" customWidth="1"/>
    <col min="7683" max="7683" width="13" style="113" customWidth="1"/>
    <col min="7684" max="7684" width="10.5546875" style="113" customWidth="1"/>
    <col min="7685" max="7685" width="8.109375" style="113" customWidth="1"/>
    <col min="7686" max="7686" width="6.109375" style="113" customWidth="1"/>
    <col min="7687" max="7687" width="7.109375" style="113" customWidth="1"/>
    <col min="7688" max="7688" width="11.6640625" style="113" customWidth="1"/>
    <col min="7689" max="7690" width="13.5546875" style="113" customWidth="1"/>
    <col min="7691" max="7691" width="10.109375" style="113" customWidth="1"/>
    <col min="7692" max="7693" width="9.88671875" style="113" customWidth="1"/>
    <col min="7694" max="7694" width="11.44140625" style="113" customWidth="1"/>
    <col min="7695" max="7696" width="10" style="113" customWidth="1"/>
    <col min="7697" max="7698" width="14.44140625" style="113" customWidth="1"/>
    <col min="7699" max="7699" width="12.5546875" style="113" customWidth="1"/>
    <col min="7700" max="7700" width="14.5546875" style="113" bestFit="1" customWidth="1"/>
    <col min="7701" max="7936" width="8.88671875" style="113"/>
    <col min="7937" max="7937" width="3.6640625" style="113" customWidth="1"/>
    <col min="7938" max="7938" width="29.6640625" style="113" customWidth="1"/>
    <col min="7939" max="7939" width="13" style="113" customWidth="1"/>
    <col min="7940" max="7940" width="10.5546875" style="113" customWidth="1"/>
    <col min="7941" max="7941" width="8.109375" style="113" customWidth="1"/>
    <col min="7942" max="7942" width="6.109375" style="113" customWidth="1"/>
    <col min="7943" max="7943" width="7.109375" style="113" customWidth="1"/>
    <col min="7944" max="7944" width="11.6640625" style="113" customWidth="1"/>
    <col min="7945" max="7946" width="13.5546875" style="113" customWidth="1"/>
    <col min="7947" max="7947" width="10.109375" style="113" customWidth="1"/>
    <col min="7948" max="7949" width="9.88671875" style="113" customWidth="1"/>
    <col min="7950" max="7950" width="11.44140625" style="113" customWidth="1"/>
    <col min="7951" max="7952" width="10" style="113" customWidth="1"/>
    <col min="7953" max="7954" width="14.44140625" style="113" customWidth="1"/>
    <col min="7955" max="7955" width="12.5546875" style="113" customWidth="1"/>
    <col min="7956" max="7956" width="14.5546875" style="113" bestFit="1" customWidth="1"/>
    <col min="7957" max="8192" width="8.88671875" style="113"/>
    <col min="8193" max="8193" width="3.6640625" style="113" customWidth="1"/>
    <col min="8194" max="8194" width="29.6640625" style="113" customWidth="1"/>
    <col min="8195" max="8195" width="13" style="113" customWidth="1"/>
    <col min="8196" max="8196" width="10.5546875" style="113" customWidth="1"/>
    <col min="8197" max="8197" width="8.109375" style="113" customWidth="1"/>
    <col min="8198" max="8198" width="6.109375" style="113" customWidth="1"/>
    <col min="8199" max="8199" width="7.109375" style="113" customWidth="1"/>
    <col min="8200" max="8200" width="11.6640625" style="113" customWidth="1"/>
    <col min="8201" max="8202" width="13.5546875" style="113" customWidth="1"/>
    <col min="8203" max="8203" width="10.109375" style="113" customWidth="1"/>
    <col min="8204" max="8205" width="9.88671875" style="113" customWidth="1"/>
    <col min="8206" max="8206" width="11.44140625" style="113" customWidth="1"/>
    <col min="8207" max="8208" width="10" style="113" customWidth="1"/>
    <col min="8209" max="8210" width="14.44140625" style="113" customWidth="1"/>
    <col min="8211" max="8211" width="12.5546875" style="113" customWidth="1"/>
    <col min="8212" max="8212" width="14.5546875" style="113" bestFit="1" customWidth="1"/>
    <col min="8213" max="8448" width="8.88671875" style="113"/>
    <col min="8449" max="8449" width="3.6640625" style="113" customWidth="1"/>
    <col min="8450" max="8450" width="29.6640625" style="113" customWidth="1"/>
    <col min="8451" max="8451" width="13" style="113" customWidth="1"/>
    <col min="8452" max="8452" width="10.5546875" style="113" customWidth="1"/>
    <col min="8453" max="8453" width="8.109375" style="113" customWidth="1"/>
    <col min="8454" max="8454" width="6.109375" style="113" customWidth="1"/>
    <col min="8455" max="8455" width="7.109375" style="113" customWidth="1"/>
    <col min="8456" max="8456" width="11.6640625" style="113" customWidth="1"/>
    <col min="8457" max="8458" width="13.5546875" style="113" customWidth="1"/>
    <col min="8459" max="8459" width="10.109375" style="113" customWidth="1"/>
    <col min="8460" max="8461" width="9.88671875" style="113" customWidth="1"/>
    <col min="8462" max="8462" width="11.44140625" style="113" customWidth="1"/>
    <col min="8463" max="8464" width="10" style="113" customWidth="1"/>
    <col min="8465" max="8466" width="14.44140625" style="113" customWidth="1"/>
    <col min="8467" max="8467" width="12.5546875" style="113" customWidth="1"/>
    <col min="8468" max="8468" width="14.5546875" style="113" bestFit="1" customWidth="1"/>
    <col min="8469" max="8704" width="8.88671875" style="113"/>
    <col min="8705" max="8705" width="3.6640625" style="113" customWidth="1"/>
    <col min="8706" max="8706" width="29.6640625" style="113" customWidth="1"/>
    <col min="8707" max="8707" width="13" style="113" customWidth="1"/>
    <col min="8708" max="8708" width="10.5546875" style="113" customWidth="1"/>
    <col min="8709" max="8709" width="8.109375" style="113" customWidth="1"/>
    <col min="8710" max="8710" width="6.109375" style="113" customWidth="1"/>
    <col min="8711" max="8711" width="7.109375" style="113" customWidth="1"/>
    <col min="8712" max="8712" width="11.6640625" style="113" customWidth="1"/>
    <col min="8713" max="8714" width="13.5546875" style="113" customWidth="1"/>
    <col min="8715" max="8715" width="10.109375" style="113" customWidth="1"/>
    <col min="8716" max="8717" width="9.88671875" style="113" customWidth="1"/>
    <col min="8718" max="8718" width="11.44140625" style="113" customWidth="1"/>
    <col min="8719" max="8720" width="10" style="113" customWidth="1"/>
    <col min="8721" max="8722" width="14.44140625" style="113" customWidth="1"/>
    <col min="8723" max="8723" width="12.5546875" style="113" customWidth="1"/>
    <col min="8724" max="8724" width="14.5546875" style="113" bestFit="1" customWidth="1"/>
    <col min="8725" max="8960" width="8.88671875" style="113"/>
    <col min="8961" max="8961" width="3.6640625" style="113" customWidth="1"/>
    <col min="8962" max="8962" width="29.6640625" style="113" customWidth="1"/>
    <col min="8963" max="8963" width="13" style="113" customWidth="1"/>
    <col min="8964" max="8964" width="10.5546875" style="113" customWidth="1"/>
    <col min="8965" max="8965" width="8.109375" style="113" customWidth="1"/>
    <col min="8966" max="8966" width="6.109375" style="113" customWidth="1"/>
    <col min="8967" max="8967" width="7.109375" style="113" customWidth="1"/>
    <col min="8968" max="8968" width="11.6640625" style="113" customWidth="1"/>
    <col min="8969" max="8970" width="13.5546875" style="113" customWidth="1"/>
    <col min="8971" max="8971" width="10.109375" style="113" customWidth="1"/>
    <col min="8972" max="8973" width="9.88671875" style="113" customWidth="1"/>
    <col min="8974" max="8974" width="11.44140625" style="113" customWidth="1"/>
    <col min="8975" max="8976" width="10" style="113" customWidth="1"/>
    <col min="8977" max="8978" width="14.44140625" style="113" customWidth="1"/>
    <col min="8979" max="8979" width="12.5546875" style="113" customWidth="1"/>
    <col min="8980" max="8980" width="14.5546875" style="113" bestFit="1" customWidth="1"/>
    <col min="8981" max="9216" width="8.88671875" style="113"/>
    <col min="9217" max="9217" width="3.6640625" style="113" customWidth="1"/>
    <col min="9218" max="9218" width="29.6640625" style="113" customWidth="1"/>
    <col min="9219" max="9219" width="13" style="113" customWidth="1"/>
    <col min="9220" max="9220" width="10.5546875" style="113" customWidth="1"/>
    <col min="9221" max="9221" width="8.109375" style="113" customWidth="1"/>
    <col min="9222" max="9222" width="6.109375" style="113" customWidth="1"/>
    <col min="9223" max="9223" width="7.109375" style="113" customWidth="1"/>
    <col min="9224" max="9224" width="11.6640625" style="113" customWidth="1"/>
    <col min="9225" max="9226" width="13.5546875" style="113" customWidth="1"/>
    <col min="9227" max="9227" width="10.109375" style="113" customWidth="1"/>
    <col min="9228" max="9229" width="9.88671875" style="113" customWidth="1"/>
    <col min="9230" max="9230" width="11.44140625" style="113" customWidth="1"/>
    <col min="9231" max="9232" width="10" style="113" customWidth="1"/>
    <col min="9233" max="9234" width="14.44140625" style="113" customWidth="1"/>
    <col min="9235" max="9235" width="12.5546875" style="113" customWidth="1"/>
    <col min="9236" max="9236" width="14.5546875" style="113" bestFit="1" customWidth="1"/>
    <col min="9237" max="9472" width="8.88671875" style="113"/>
    <col min="9473" max="9473" width="3.6640625" style="113" customWidth="1"/>
    <col min="9474" max="9474" width="29.6640625" style="113" customWidth="1"/>
    <col min="9475" max="9475" width="13" style="113" customWidth="1"/>
    <col min="9476" max="9476" width="10.5546875" style="113" customWidth="1"/>
    <col min="9477" max="9477" width="8.109375" style="113" customWidth="1"/>
    <col min="9478" max="9478" width="6.109375" style="113" customWidth="1"/>
    <col min="9479" max="9479" width="7.109375" style="113" customWidth="1"/>
    <col min="9480" max="9480" width="11.6640625" style="113" customWidth="1"/>
    <col min="9481" max="9482" width="13.5546875" style="113" customWidth="1"/>
    <col min="9483" max="9483" width="10.109375" style="113" customWidth="1"/>
    <col min="9484" max="9485" width="9.88671875" style="113" customWidth="1"/>
    <col min="9486" max="9486" width="11.44140625" style="113" customWidth="1"/>
    <col min="9487" max="9488" width="10" style="113" customWidth="1"/>
    <col min="9489" max="9490" width="14.44140625" style="113" customWidth="1"/>
    <col min="9491" max="9491" width="12.5546875" style="113" customWidth="1"/>
    <col min="9492" max="9492" width="14.5546875" style="113" bestFit="1" customWidth="1"/>
    <col min="9493" max="9728" width="8.88671875" style="113"/>
    <col min="9729" max="9729" width="3.6640625" style="113" customWidth="1"/>
    <col min="9730" max="9730" width="29.6640625" style="113" customWidth="1"/>
    <col min="9731" max="9731" width="13" style="113" customWidth="1"/>
    <col min="9732" max="9732" width="10.5546875" style="113" customWidth="1"/>
    <col min="9733" max="9733" width="8.109375" style="113" customWidth="1"/>
    <col min="9734" max="9734" width="6.109375" style="113" customWidth="1"/>
    <col min="9735" max="9735" width="7.109375" style="113" customWidth="1"/>
    <col min="9736" max="9736" width="11.6640625" style="113" customWidth="1"/>
    <col min="9737" max="9738" width="13.5546875" style="113" customWidth="1"/>
    <col min="9739" max="9739" width="10.109375" style="113" customWidth="1"/>
    <col min="9740" max="9741" width="9.88671875" style="113" customWidth="1"/>
    <col min="9742" max="9742" width="11.44140625" style="113" customWidth="1"/>
    <col min="9743" max="9744" width="10" style="113" customWidth="1"/>
    <col min="9745" max="9746" width="14.44140625" style="113" customWidth="1"/>
    <col min="9747" max="9747" width="12.5546875" style="113" customWidth="1"/>
    <col min="9748" max="9748" width="14.5546875" style="113" bestFit="1" customWidth="1"/>
    <col min="9749" max="9984" width="8.88671875" style="113"/>
    <col min="9985" max="9985" width="3.6640625" style="113" customWidth="1"/>
    <col min="9986" max="9986" width="29.6640625" style="113" customWidth="1"/>
    <col min="9987" max="9987" width="13" style="113" customWidth="1"/>
    <col min="9988" max="9988" width="10.5546875" style="113" customWidth="1"/>
    <col min="9989" max="9989" width="8.109375" style="113" customWidth="1"/>
    <col min="9990" max="9990" width="6.109375" style="113" customWidth="1"/>
    <col min="9991" max="9991" width="7.109375" style="113" customWidth="1"/>
    <col min="9992" max="9992" width="11.6640625" style="113" customWidth="1"/>
    <col min="9993" max="9994" width="13.5546875" style="113" customWidth="1"/>
    <col min="9995" max="9995" width="10.109375" style="113" customWidth="1"/>
    <col min="9996" max="9997" width="9.88671875" style="113" customWidth="1"/>
    <col min="9998" max="9998" width="11.44140625" style="113" customWidth="1"/>
    <col min="9999" max="10000" width="10" style="113" customWidth="1"/>
    <col min="10001" max="10002" width="14.44140625" style="113" customWidth="1"/>
    <col min="10003" max="10003" width="12.5546875" style="113" customWidth="1"/>
    <col min="10004" max="10004" width="14.5546875" style="113" bestFit="1" customWidth="1"/>
    <col min="10005" max="10240" width="8.88671875" style="113"/>
    <col min="10241" max="10241" width="3.6640625" style="113" customWidth="1"/>
    <col min="10242" max="10242" width="29.6640625" style="113" customWidth="1"/>
    <col min="10243" max="10243" width="13" style="113" customWidth="1"/>
    <col min="10244" max="10244" width="10.5546875" style="113" customWidth="1"/>
    <col min="10245" max="10245" width="8.109375" style="113" customWidth="1"/>
    <col min="10246" max="10246" width="6.109375" style="113" customWidth="1"/>
    <col min="10247" max="10247" width="7.109375" style="113" customWidth="1"/>
    <col min="10248" max="10248" width="11.6640625" style="113" customWidth="1"/>
    <col min="10249" max="10250" width="13.5546875" style="113" customWidth="1"/>
    <col min="10251" max="10251" width="10.109375" style="113" customWidth="1"/>
    <col min="10252" max="10253" width="9.88671875" style="113" customWidth="1"/>
    <col min="10254" max="10254" width="11.44140625" style="113" customWidth="1"/>
    <col min="10255" max="10256" width="10" style="113" customWidth="1"/>
    <col min="10257" max="10258" width="14.44140625" style="113" customWidth="1"/>
    <col min="10259" max="10259" width="12.5546875" style="113" customWidth="1"/>
    <col min="10260" max="10260" width="14.5546875" style="113" bestFit="1" customWidth="1"/>
    <col min="10261" max="10496" width="8.88671875" style="113"/>
    <col min="10497" max="10497" width="3.6640625" style="113" customWidth="1"/>
    <col min="10498" max="10498" width="29.6640625" style="113" customWidth="1"/>
    <col min="10499" max="10499" width="13" style="113" customWidth="1"/>
    <col min="10500" max="10500" width="10.5546875" style="113" customWidth="1"/>
    <col min="10501" max="10501" width="8.109375" style="113" customWidth="1"/>
    <col min="10502" max="10502" width="6.109375" style="113" customWidth="1"/>
    <col min="10503" max="10503" width="7.109375" style="113" customWidth="1"/>
    <col min="10504" max="10504" width="11.6640625" style="113" customWidth="1"/>
    <col min="10505" max="10506" width="13.5546875" style="113" customWidth="1"/>
    <col min="10507" max="10507" width="10.109375" style="113" customWidth="1"/>
    <col min="10508" max="10509" width="9.88671875" style="113" customWidth="1"/>
    <col min="10510" max="10510" width="11.44140625" style="113" customWidth="1"/>
    <col min="10511" max="10512" width="10" style="113" customWidth="1"/>
    <col min="10513" max="10514" width="14.44140625" style="113" customWidth="1"/>
    <col min="10515" max="10515" width="12.5546875" style="113" customWidth="1"/>
    <col min="10516" max="10516" width="14.5546875" style="113" bestFit="1" customWidth="1"/>
    <col min="10517" max="10752" width="8.88671875" style="113"/>
    <col min="10753" max="10753" width="3.6640625" style="113" customWidth="1"/>
    <col min="10754" max="10754" width="29.6640625" style="113" customWidth="1"/>
    <col min="10755" max="10755" width="13" style="113" customWidth="1"/>
    <col min="10756" max="10756" width="10.5546875" style="113" customWidth="1"/>
    <col min="10757" max="10757" width="8.109375" style="113" customWidth="1"/>
    <col min="10758" max="10758" width="6.109375" style="113" customWidth="1"/>
    <col min="10759" max="10759" width="7.109375" style="113" customWidth="1"/>
    <col min="10760" max="10760" width="11.6640625" style="113" customWidth="1"/>
    <col min="10761" max="10762" width="13.5546875" style="113" customWidth="1"/>
    <col min="10763" max="10763" width="10.109375" style="113" customWidth="1"/>
    <col min="10764" max="10765" width="9.88671875" style="113" customWidth="1"/>
    <col min="10766" max="10766" width="11.44140625" style="113" customWidth="1"/>
    <col min="10767" max="10768" width="10" style="113" customWidth="1"/>
    <col min="10769" max="10770" width="14.44140625" style="113" customWidth="1"/>
    <col min="10771" max="10771" width="12.5546875" style="113" customWidth="1"/>
    <col min="10772" max="10772" width="14.5546875" style="113" bestFit="1" customWidth="1"/>
    <col min="10773" max="11008" width="8.88671875" style="113"/>
    <col min="11009" max="11009" width="3.6640625" style="113" customWidth="1"/>
    <col min="11010" max="11010" width="29.6640625" style="113" customWidth="1"/>
    <col min="11011" max="11011" width="13" style="113" customWidth="1"/>
    <col min="11012" max="11012" width="10.5546875" style="113" customWidth="1"/>
    <col min="11013" max="11013" width="8.109375" style="113" customWidth="1"/>
    <col min="11014" max="11014" width="6.109375" style="113" customWidth="1"/>
    <col min="11015" max="11015" width="7.109375" style="113" customWidth="1"/>
    <col min="11016" max="11016" width="11.6640625" style="113" customWidth="1"/>
    <col min="11017" max="11018" width="13.5546875" style="113" customWidth="1"/>
    <col min="11019" max="11019" width="10.109375" style="113" customWidth="1"/>
    <col min="11020" max="11021" width="9.88671875" style="113" customWidth="1"/>
    <col min="11022" max="11022" width="11.44140625" style="113" customWidth="1"/>
    <col min="11023" max="11024" width="10" style="113" customWidth="1"/>
    <col min="11025" max="11026" width="14.44140625" style="113" customWidth="1"/>
    <col min="11027" max="11027" width="12.5546875" style="113" customWidth="1"/>
    <col min="11028" max="11028" width="14.5546875" style="113" bestFit="1" customWidth="1"/>
    <col min="11029" max="11264" width="8.88671875" style="113"/>
    <col min="11265" max="11265" width="3.6640625" style="113" customWidth="1"/>
    <col min="11266" max="11266" width="29.6640625" style="113" customWidth="1"/>
    <col min="11267" max="11267" width="13" style="113" customWidth="1"/>
    <col min="11268" max="11268" width="10.5546875" style="113" customWidth="1"/>
    <col min="11269" max="11269" width="8.109375" style="113" customWidth="1"/>
    <col min="11270" max="11270" width="6.109375" style="113" customWidth="1"/>
    <col min="11271" max="11271" width="7.109375" style="113" customWidth="1"/>
    <col min="11272" max="11272" width="11.6640625" style="113" customWidth="1"/>
    <col min="11273" max="11274" width="13.5546875" style="113" customWidth="1"/>
    <col min="11275" max="11275" width="10.109375" style="113" customWidth="1"/>
    <col min="11276" max="11277" width="9.88671875" style="113" customWidth="1"/>
    <col min="11278" max="11278" width="11.44140625" style="113" customWidth="1"/>
    <col min="11279" max="11280" width="10" style="113" customWidth="1"/>
    <col min="11281" max="11282" width="14.44140625" style="113" customWidth="1"/>
    <col min="11283" max="11283" width="12.5546875" style="113" customWidth="1"/>
    <col min="11284" max="11284" width="14.5546875" style="113" bestFit="1" customWidth="1"/>
    <col min="11285" max="11520" width="8.88671875" style="113"/>
    <col min="11521" max="11521" width="3.6640625" style="113" customWidth="1"/>
    <col min="11522" max="11522" width="29.6640625" style="113" customWidth="1"/>
    <col min="11523" max="11523" width="13" style="113" customWidth="1"/>
    <col min="11524" max="11524" width="10.5546875" style="113" customWidth="1"/>
    <col min="11525" max="11525" width="8.109375" style="113" customWidth="1"/>
    <col min="11526" max="11526" width="6.109375" style="113" customWidth="1"/>
    <col min="11527" max="11527" width="7.109375" style="113" customWidth="1"/>
    <col min="11528" max="11528" width="11.6640625" style="113" customWidth="1"/>
    <col min="11529" max="11530" width="13.5546875" style="113" customWidth="1"/>
    <col min="11531" max="11531" width="10.109375" style="113" customWidth="1"/>
    <col min="11532" max="11533" width="9.88671875" style="113" customWidth="1"/>
    <col min="11534" max="11534" width="11.44140625" style="113" customWidth="1"/>
    <col min="11535" max="11536" width="10" style="113" customWidth="1"/>
    <col min="11537" max="11538" width="14.44140625" style="113" customWidth="1"/>
    <col min="11539" max="11539" width="12.5546875" style="113" customWidth="1"/>
    <col min="11540" max="11540" width="14.5546875" style="113" bestFit="1" customWidth="1"/>
    <col min="11541" max="11776" width="8.88671875" style="113"/>
    <col min="11777" max="11777" width="3.6640625" style="113" customWidth="1"/>
    <col min="11778" max="11778" width="29.6640625" style="113" customWidth="1"/>
    <col min="11779" max="11779" width="13" style="113" customWidth="1"/>
    <col min="11780" max="11780" width="10.5546875" style="113" customWidth="1"/>
    <col min="11781" max="11781" width="8.109375" style="113" customWidth="1"/>
    <col min="11782" max="11782" width="6.109375" style="113" customWidth="1"/>
    <col min="11783" max="11783" width="7.109375" style="113" customWidth="1"/>
    <col min="11784" max="11784" width="11.6640625" style="113" customWidth="1"/>
    <col min="11785" max="11786" width="13.5546875" style="113" customWidth="1"/>
    <col min="11787" max="11787" width="10.109375" style="113" customWidth="1"/>
    <col min="11788" max="11789" width="9.88671875" style="113" customWidth="1"/>
    <col min="11790" max="11790" width="11.44140625" style="113" customWidth="1"/>
    <col min="11791" max="11792" width="10" style="113" customWidth="1"/>
    <col min="11793" max="11794" width="14.44140625" style="113" customWidth="1"/>
    <col min="11795" max="11795" width="12.5546875" style="113" customWidth="1"/>
    <col min="11796" max="11796" width="14.5546875" style="113" bestFit="1" customWidth="1"/>
    <col min="11797" max="12032" width="8.88671875" style="113"/>
    <col min="12033" max="12033" width="3.6640625" style="113" customWidth="1"/>
    <col min="12034" max="12034" width="29.6640625" style="113" customWidth="1"/>
    <col min="12035" max="12035" width="13" style="113" customWidth="1"/>
    <col min="12036" max="12036" width="10.5546875" style="113" customWidth="1"/>
    <col min="12037" max="12037" width="8.109375" style="113" customWidth="1"/>
    <col min="12038" max="12038" width="6.109375" style="113" customWidth="1"/>
    <col min="12039" max="12039" width="7.109375" style="113" customWidth="1"/>
    <col min="12040" max="12040" width="11.6640625" style="113" customWidth="1"/>
    <col min="12041" max="12042" width="13.5546875" style="113" customWidth="1"/>
    <col min="12043" max="12043" width="10.109375" style="113" customWidth="1"/>
    <col min="12044" max="12045" width="9.88671875" style="113" customWidth="1"/>
    <col min="12046" max="12046" width="11.44140625" style="113" customWidth="1"/>
    <col min="12047" max="12048" width="10" style="113" customWidth="1"/>
    <col min="12049" max="12050" width="14.44140625" style="113" customWidth="1"/>
    <col min="12051" max="12051" width="12.5546875" style="113" customWidth="1"/>
    <col min="12052" max="12052" width="14.5546875" style="113" bestFit="1" customWidth="1"/>
    <col min="12053" max="12288" width="8.88671875" style="113"/>
    <col min="12289" max="12289" width="3.6640625" style="113" customWidth="1"/>
    <col min="12290" max="12290" width="29.6640625" style="113" customWidth="1"/>
    <col min="12291" max="12291" width="13" style="113" customWidth="1"/>
    <col min="12292" max="12292" width="10.5546875" style="113" customWidth="1"/>
    <col min="12293" max="12293" width="8.109375" style="113" customWidth="1"/>
    <col min="12294" max="12294" width="6.109375" style="113" customWidth="1"/>
    <col min="12295" max="12295" width="7.109375" style="113" customWidth="1"/>
    <col min="12296" max="12296" width="11.6640625" style="113" customWidth="1"/>
    <col min="12297" max="12298" width="13.5546875" style="113" customWidth="1"/>
    <col min="12299" max="12299" width="10.109375" style="113" customWidth="1"/>
    <col min="12300" max="12301" width="9.88671875" style="113" customWidth="1"/>
    <col min="12302" max="12302" width="11.44140625" style="113" customWidth="1"/>
    <col min="12303" max="12304" width="10" style="113" customWidth="1"/>
    <col min="12305" max="12306" width="14.44140625" style="113" customWidth="1"/>
    <col min="12307" max="12307" width="12.5546875" style="113" customWidth="1"/>
    <col min="12308" max="12308" width="14.5546875" style="113" bestFit="1" customWidth="1"/>
    <col min="12309" max="12544" width="8.88671875" style="113"/>
    <col min="12545" max="12545" width="3.6640625" style="113" customWidth="1"/>
    <col min="12546" max="12546" width="29.6640625" style="113" customWidth="1"/>
    <col min="12547" max="12547" width="13" style="113" customWidth="1"/>
    <col min="12548" max="12548" width="10.5546875" style="113" customWidth="1"/>
    <col min="12549" max="12549" width="8.109375" style="113" customWidth="1"/>
    <col min="12550" max="12550" width="6.109375" style="113" customWidth="1"/>
    <col min="12551" max="12551" width="7.109375" style="113" customWidth="1"/>
    <col min="12552" max="12552" width="11.6640625" style="113" customWidth="1"/>
    <col min="12553" max="12554" width="13.5546875" style="113" customWidth="1"/>
    <col min="12555" max="12555" width="10.109375" style="113" customWidth="1"/>
    <col min="12556" max="12557" width="9.88671875" style="113" customWidth="1"/>
    <col min="12558" max="12558" width="11.44140625" style="113" customWidth="1"/>
    <col min="12559" max="12560" width="10" style="113" customWidth="1"/>
    <col min="12561" max="12562" width="14.44140625" style="113" customWidth="1"/>
    <col min="12563" max="12563" width="12.5546875" style="113" customWidth="1"/>
    <col min="12564" max="12564" width="14.5546875" style="113" bestFit="1" customWidth="1"/>
    <col min="12565" max="12800" width="8.88671875" style="113"/>
    <col min="12801" max="12801" width="3.6640625" style="113" customWidth="1"/>
    <col min="12802" max="12802" width="29.6640625" style="113" customWidth="1"/>
    <col min="12803" max="12803" width="13" style="113" customWidth="1"/>
    <col min="12804" max="12804" width="10.5546875" style="113" customWidth="1"/>
    <col min="12805" max="12805" width="8.109375" style="113" customWidth="1"/>
    <col min="12806" max="12806" width="6.109375" style="113" customWidth="1"/>
    <col min="12807" max="12807" width="7.109375" style="113" customWidth="1"/>
    <col min="12808" max="12808" width="11.6640625" style="113" customWidth="1"/>
    <col min="12809" max="12810" width="13.5546875" style="113" customWidth="1"/>
    <col min="12811" max="12811" width="10.109375" style="113" customWidth="1"/>
    <col min="12812" max="12813" width="9.88671875" style="113" customWidth="1"/>
    <col min="12814" max="12814" width="11.44140625" style="113" customWidth="1"/>
    <col min="12815" max="12816" width="10" style="113" customWidth="1"/>
    <col min="12817" max="12818" width="14.44140625" style="113" customWidth="1"/>
    <col min="12819" max="12819" width="12.5546875" style="113" customWidth="1"/>
    <col min="12820" max="12820" width="14.5546875" style="113" bestFit="1" customWidth="1"/>
    <col min="12821" max="13056" width="8.88671875" style="113"/>
    <col min="13057" max="13057" width="3.6640625" style="113" customWidth="1"/>
    <col min="13058" max="13058" width="29.6640625" style="113" customWidth="1"/>
    <col min="13059" max="13059" width="13" style="113" customWidth="1"/>
    <col min="13060" max="13060" width="10.5546875" style="113" customWidth="1"/>
    <col min="13061" max="13061" width="8.109375" style="113" customWidth="1"/>
    <col min="13062" max="13062" width="6.109375" style="113" customWidth="1"/>
    <col min="13063" max="13063" width="7.109375" style="113" customWidth="1"/>
    <col min="13064" max="13064" width="11.6640625" style="113" customWidth="1"/>
    <col min="13065" max="13066" width="13.5546875" style="113" customWidth="1"/>
    <col min="13067" max="13067" width="10.109375" style="113" customWidth="1"/>
    <col min="13068" max="13069" width="9.88671875" style="113" customWidth="1"/>
    <col min="13070" max="13070" width="11.44140625" style="113" customWidth="1"/>
    <col min="13071" max="13072" width="10" style="113" customWidth="1"/>
    <col min="13073" max="13074" width="14.44140625" style="113" customWidth="1"/>
    <col min="13075" max="13075" width="12.5546875" style="113" customWidth="1"/>
    <col min="13076" max="13076" width="14.5546875" style="113" bestFit="1" customWidth="1"/>
    <col min="13077" max="13312" width="8.88671875" style="113"/>
    <col min="13313" max="13313" width="3.6640625" style="113" customWidth="1"/>
    <col min="13314" max="13314" width="29.6640625" style="113" customWidth="1"/>
    <col min="13315" max="13315" width="13" style="113" customWidth="1"/>
    <col min="13316" max="13316" width="10.5546875" style="113" customWidth="1"/>
    <col min="13317" max="13317" width="8.109375" style="113" customWidth="1"/>
    <col min="13318" max="13318" width="6.109375" style="113" customWidth="1"/>
    <col min="13319" max="13319" width="7.109375" style="113" customWidth="1"/>
    <col min="13320" max="13320" width="11.6640625" style="113" customWidth="1"/>
    <col min="13321" max="13322" width="13.5546875" style="113" customWidth="1"/>
    <col min="13323" max="13323" width="10.109375" style="113" customWidth="1"/>
    <col min="13324" max="13325" width="9.88671875" style="113" customWidth="1"/>
    <col min="13326" max="13326" width="11.44140625" style="113" customWidth="1"/>
    <col min="13327" max="13328" width="10" style="113" customWidth="1"/>
    <col min="13329" max="13330" width="14.44140625" style="113" customWidth="1"/>
    <col min="13331" max="13331" width="12.5546875" style="113" customWidth="1"/>
    <col min="13332" max="13332" width="14.5546875" style="113" bestFit="1" customWidth="1"/>
    <col min="13333" max="13568" width="8.88671875" style="113"/>
    <col min="13569" max="13569" width="3.6640625" style="113" customWidth="1"/>
    <col min="13570" max="13570" width="29.6640625" style="113" customWidth="1"/>
    <col min="13571" max="13571" width="13" style="113" customWidth="1"/>
    <col min="13572" max="13572" width="10.5546875" style="113" customWidth="1"/>
    <col min="13573" max="13573" width="8.109375" style="113" customWidth="1"/>
    <col min="13574" max="13574" width="6.109375" style="113" customWidth="1"/>
    <col min="13575" max="13575" width="7.109375" style="113" customWidth="1"/>
    <col min="13576" max="13576" width="11.6640625" style="113" customWidth="1"/>
    <col min="13577" max="13578" width="13.5546875" style="113" customWidth="1"/>
    <col min="13579" max="13579" width="10.109375" style="113" customWidth="1"/>
    <col min="13580" max="13581" width="9.88671875" style="113" customWidth="1"/>
    <col min="13582" max="13582" width="11.44140625" style="113" customWidth="1"/>
    <col min="13583" max="13584" width="10" style="113" customWidth="1"/>
    <col min="13585" max="13586" width="14.44140625" style="113" customWidth="1"/>
    <col min="13587" max="13587" width="12.5546875" style="113" customWidth="1"/>
    <col min="13588" max="13588" width="14.5546875" style="113" bestFit="1" customWidth="1"/>
    <col min="13589" max="13824" width="8.88671875" style="113"/>
    <col min="13825" max="13825" width="3.6640625" style="113" customWidth="1"/>
    <col min="13826" max="13826" width="29.6640625" style="113" customWidth="1"/>
    <col min="13827" max="13827" width="13" style="113" customWidth="1"/>
    <col min="13828" max="13828" width="10.5546875" style="113" customWidth="1"/>
    <col min="13829" max="13829" width="8.109375" style="113" customWidth="1"/>
    <col min="13830" max="13830" width="6.109375" style="113" customWidth="1"/>
    <col min="13831" max="13831" width="7.109375" style="113" customWidth="1"/>
    <col min="13832" max="13832" width="11.6640625" style="113" customWidth="1"/>
    <col min="13833" max="13834" width="13.5546875" style="113" customWidth="1"/>
    <col min="13835" max="13835" width="10.109375" style="113" customWidth="1"/>
    <col min="13836" max="13837" width="9.88671875" style="113" customWidth="1"/>
    <col min="13838" max="13838" width="11.44140625" style="113" customWidth="1"/>
    <col min="13839" max="13840" width="10" style="113" customWidth="1"/>
    <col min="13841" max="13842" width="14.44140625" style="113" customWidth="1"/>
    <col min="13843" max="13843" width="12.5546875" style="113" customWidth="1"/>
    <col min="13844" max="13844" width="14.5546875" style="113" bestFit="1" customWidth="1"/>
    <col min="13845" max="14080" width="8.88671875" style="113"/>
    <col min="14081" max="14081" width="3.6640625" style="113" customWidth="1"/>
    <col min="14082" max="14082" width="29.6640625" style="113" customWidth="1"/>
    <col min="14083" max="14083" width="13" style="113" customWidth="1"/>
    <col min="14084" max="14084" width="10.5546875" style="113" customWidth="1"/>
    <col min="14085" max="14085" width="8.109375" style="113" customWidth="1"/>
    <col min="14086" max="14086" width="6.109375" style="113" customWidth="1"/>
    <col min="14087" max="14087" width="7.109375" style="113" customWidth="1"/>
    <col min="14088" max="14088" width="11.6640625" style="113" customWidth="1"/>
    <col min="14089" max="14090" width="13.5546875" style="113" customWidth="1"/>
    <col min="14091" max="14091" width="10.109375" style="113" customWidth="1"/>
    <col min="14092" max="14093" width="9.88671875" style="113" customWidth="1"/>
    <col min="14094" max="14094" width="11.44140625" style="113" customWidth="1"/>
    <col min="14095" max="14096" width="10" style="113" customWidth="1"/>
    <col min="14097" max="14098" width="14.44140625" style="113" customWidth="1"/>
    <col min="14099" max="14099" width="12.5546875" style="113" customWidth="1"/>
    <col min="14100" max="14100" width="14.5546875" style="113" bestFit="1" customWidth="1"/>
    <col min="14101" max="14336" width="8.88671875" style="113"/>
    <col min="14337" max="14337" width="3.6640625" style="113" customWidth="1"/>
    <col min="14338" max="14338" width="29.6640625" style="113" customWidth="1"/>
    <col min="14339" max="14339" width="13" style="113" customWidth="1"/>
    <col min="14340" max="14340" width="10.5546875" style="113" customWidth="1"/>
    <col min="14341" max="14341" width="8.109375" style="113" customWidth="1"/>
    <col min="14342" max="14342" width="6.109375" style="113" customWidth="1"/>
    <col min="14343" max="14343" width="7.109375" style="113" customWidth="1"/>
    <col min="14344" max="14344" width="11.6640625" style="113" customWidth="1"/>
    <col min="14345" max="14346" width="13.5546875" style="113" customWidth="1"/>
    <col min="14347" max="14347" width="10.109375" style="113" customWidth="1"/>
    <col min="14348" max="14349" width="9.88671875" style="113" customWidth="1"/>
    <col min="14350" max="14350" width="11.44140625" style="113" customWidth="1"/>
    <col min="14351" max="14352" width="10" style="113" customWidth="1"/>
    <col min="14353" max="14354" width="14.44140625" style="113" customWidth="1"/>
    <col min="14355" max="14355" width="12.5546875" style="113" customWidth="1"/>
    <col min="14356" max="14356" width="14.5546875" style="113" bestFit="1" customWidth="1"/>
    <col min="14357" max="14592" width="8.88671875" style="113"/>
    <col min="14593" max="14593" width="3.6640625" style="113" customWidth="1"/>
    <col min="14594" max="14594" width="29.6640625" style="113" customWidth="1"/>
    <col min="14595" max="14595" width="13" style="113" customWidth="1"/>
    <col min="14596" max="14596" width="10.5546875" style="113" customWidth="1"/>
    <col min="14597" max="14597" width="8.109375" style="113" customWidth="1"/>
    <col min="14598" max="14598" width="6.109375" style="113" customWidth="1"/>
    <col min="14599" max="14599" width="7.109375" style="113" customWidth="1"/>
    <col min="14600" max="14600" width="11.6640625" style="113" customWidth="1"/>
    <col min="14601" max="14602" width="13.5546875" style="113" customWidth="1"/>
    <col min="14603" max="14603" width="10.109375" style="113" customWidth="1"/>
    <col min="14604" max="14605" width="9.88671875" style="113" customWidth="1"/>
    <col min="14606" max="14606" width="11.44140625" style="113" customWidth="1"/>
    <col min="14607" max="14608" width="10" style="113" customWidth="1"/>
    <col min="14609" max="14610" width="14.44140625" style="113" customWidth="1"/>
    <col min="14611" max="14611" width="12.5546875" style="113" customWidth="1"/>
    <col min="14612" max="14612" width="14.5546875" style="113" bestFit="1" customWidth="1"/>
    <col min="14613" max="14848" width="8.88671875" style="113"/>
    <col min="14849" max="14849" width="3.6640625" style="113" customWidth="1"/>
    <col min="14850" max="14850" width="29.6640625" style="113" customWidth="1"/>
    <col min="14851" max="14851" width="13" style="113" customWidth="1"/>
    <col min="14852" max="14852" width="10.5546875" style="113" customWidth="1"/>
    <col min="14853" max="14853" width="8.109375" style="113" customWidth="1"/>
    <col min="14854" max="14854" width="6.109375" style="113" customWidth="1"/>
    <col min="14855" max="14855" width="7.109375" style="113" customWidth="1"/>
    <col min="14856" max="14856" width="11.6640625" style="113" customWidth="1"/>
    <col min="14857" max="14858" width="13.5546875" style="113" customWidth="1"/>
    <col min="14859" max="14859" width="10.109375" style="113" customWidth="1"/>
    <col min="14860" max="14861" width="9.88671875" style="113" customWidth="1"/>
    <col min="14862" max="14862" width="11.44140625" style="113" customWidth="1"/>
    <col min="14863" max="14864" width="10" style="113" customWidth="1"/>
    <col min="14865" max="14866" width="14.44140625" style="113" customWidth="1"/>
    <col min="14867" max="14867" width="12.5546875" style="113" customWidth="1"/>
    <col min="14868" max="14868" width="14.5546875" style="113" bestFit="1" customWidth="1"/>
    <col min="14869" max="15104" width="8.88671875" style="113"/>
    <col min="15105" max="15105" width="3.6640625" style="113" customWidth="1"/>
    <col min="15106" max="15106" width="29.6640625" style="113" customWidth="1"/>
    <col min="15107" max="15107" width="13" style="113" customWidth="1"/>
    <col min="15108" max="15108" width="10.5546875" style="113" customWidth="1"/>
    <col min="15109" max="15109" width="8.109375" style="113" customWidth="1"/>
    <col min="15110" max="15110" width="6.109375" style="113" customWidth="1"/>
    <col min="15111" max="15111" width="7.109375" style="113" customWidth="1"/>
    <col min="15112" max="15112" width="11.6640625" style="113" customWidth="1"/>
    <col min="15113" max="15114" width="13.5546875" style="113" customWidth="1"/>
    <col min="15115" max="15115" width="10.109375" style="113" customWidth="1"/>
    <col min="15116" max="15117" width="9.88671875" style="113" customWidth="1"/>
    <col min="15118" max="15118" width="11.44140625" style="113" customWidth="1"/>
    <col min="15119" max="15120" width="10" style="113" customWidth="1"/>
    <col min="15121" max="15122" width="14.44140625" style="113" customWidth="1"/>
    <col min="15123" max="15123" width="12.5546875" style="113" customWidth="1"/>
    <col min="15124" max="15124" width="14.5546875" style="113" bestFit="1" customWidth="1"/>
    <col min="15125" max="15360" width="8.88671875" style="113"/>
    <col min="15361" max="15361" width="3.6640625" style="113" customWidth="1"/>
    <col min="15362" max="15362" width="29.6640625" style="113" customWidth="1"/>
    <col min="15363" max="15363" width="13" style="113" customWidth="1"/>
    <col min="15364" max="15364" width="10.5546875" style="113" customWidth="1"/>
    <col min="15365" max="15365" width="8.109375" style="113" customWidth="1"/>
    <col min="15366" max="15366" width="6.109375" style="113" customWidth="1"/>
    <col min="15367" max="15367" width="7.109375" style="113" customWidth="1"/>
    <col min="15368" max="15368" width="11.6640625" style="113" customWidth="1"/>
    <col min="15369" max="15370" width="13.5546875" style="113" customWidth="1"/>
    <col min="15371" max="15371" width="10.109375" style="113" customWidth="1"/>
    <col min="15372" max="15373" width="9.88671875" style="113" customWidth="1"/>
    <col min="15374" max="15374" width="11.44140625" style="113" customWidth="1"/>
    <col min="15375" max="15376" width="10" style="113" customWidth="1"/>
    <col min="15377" max="15378" width="14.44140625" style="113" customWidth="1"/>
    <col min="15379" max="15379" width="12.5546875" style="113" customWidth="1"/>
    <col min="15380" max="15380" width="14.5546875" style="113" bestFit="1" customWidth="1"/>
    <col min="15381" max="15616" width="8.88671875" style="113"/>
    <col min="15617" max="15617" width="3.6640625" style="113" customWidth="1"/>
    <col min="15618" max="15618" width="29.6640625" style="113" customWidth="1"/>
    <col min="15619" max="15619" width="13" style="113" customWidth="1"/>
    <col min="15620" max="15620" width="10.5546875" style="113" customWidth="1"/>
    <col min="15621" max="15621" width="8.109375" style="113" customWidth="1"/>
    <col min="15622" max="15622" width="6.109375" style="113" customWidth="1"/>
    <col min="15623" max="15623" width="7.109375" style="113" customWidth="1"/>
    <col min="15624" max="15624" width="11.6640625" style="113" customWidth="1"/>
    <col min="15625" max="15626" width="13.5546875" style="113" customWidth="1"/>
    <col min="15627" max="15627" width="10.109375" style="113" customWidth="1"/>
    <col min="15628" max="15629" width="9.88671875" style="113" customWidth="1"/>
    <col min="15630" max="15630" width="11.44140625" style="113" customWidth="1"/>
    <col min="15631" max="15632" width="10" style="113" customWidth="1"/>
    <col min="15633" max="15634" width="14.44140625" style="113" customWidth="1"/>
    <col min="15635" max="15635" width="12.5546875" style="113" customWidth="1"/>
    <col min="15636" max="15636" width="14.5546875" style="113" bestFit="1" customWidth="1"/>
    <col min="15637" max="15872" width="8.88671875" style="113"/>
    <col min="15873" max="15873" width="3.6640625" style="113" customWidth="1"/>
    <col min="15874" max="15874" width="29.6640625" style="113" customWidth="1"/>
    <col min="15875" max="15875" width="13" style="113" customWidth="1"/>
    <col min="15876" max="15876" width="10.5546875" style="113" customWidth="1"/>
    <col min="15877" max="15877" width="8.109375" style="113" customWidth="1"/>
    <col min="15878" max="15878" width="6.109375" style="113" customWidth="1"/>
    <col min="15879" max="15879" width="7.109375" style="113" customWidth="1"/>
    <col min="15880" max="15880" width="11.6640625" style="113" customWidth="1"/>
    <col min="15881" max="15882" width="13.5546875" style="113" customWidth="1"/>
    <col min="15883" max="15883" width="10.109375" style="113" customWidth="1"/>
    <col min="15884" max="15885" width="9.88671875" style="113" customWidth="1"/>
    <col min="15886" max="15886" width="11.44140625" style="113" customWidth="1"/>
    <col min="15887" max="15888" width="10" style="113" customWidth="1"/>
    <col min="15889" max="15890" width="14.44140625" style="113" customWidth="1"/>
    <col min="15891" max="15891" width="12.5546875" style="113" customWidth="1"/>
    <col min="15892" max="15892" width="14.5546875" style="113" bestFit="1" customWidth="1"/>
    <col min="15893" max="16128" width="8.88671875" style="113"/>
    <col min="16129" max="16129" width="3.6640625" style="113" customWidth="1"/>
    <col min="16130" max="16130" width="29.6640625" style="113" customWidth="1"/>
    <col min="16131" max="16131" width="13" style="113" customWidth="1"/>
    <col min="16132" max="16132" width="10.5546875" style="113" customWidth="1"/>
    <col min="16133" max="16133" width="8.109375" style="113" customWidth="1"/>
    <col min="16134" max="16134" width="6.109375" style="113" customWidth="1"/>
    <col min="16135" max="16135" width="7.109375" style="113" customWidth="1"/>
    <col min="16136" max="16136" width="11.6640625" style="113" customWidth="1"/>
    <col min="16137" max="16138" width="13.5546875" style="113" customWidth="1"/>
    <col min="16139" max="16139" width="10.109375" style="113" customWidth="1"/>
    <col min="16140" max="16141" width="9.88671875" style="113" customWidth="1"/>
    <col min="16142" max="16142" width="11.44140625" style="113" customWidth="1"/>
    <col min="16143" max="16144" width="10" style="113" customWidth="1"/>
    <col min="16145" max="16146" width="14.44140625" style="113" customWidth="1"/>
    <col min="16147" max="16147" width="12.5546875" style="113" customWidth="1"/>
    <col min="16148" max="16148" width="14.5546875" style="113" bestFit="1" customWidth="1"/>
    <col min="16149" max="16384" width="8.88671875" style="113"/>
  </cols>
  <sheetData>
    <row r="1" spans="1:20" s="110" customFormat="1" ht="15.6">
      <c r="A1" s="107" t="s">
        <v>83</v>
      </c>
      <c r="B1" s="108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20" ht="15.6">
      <c r="A2" s="111"/>
      <c r="B2" s="111"/>
      <c r="C2" s="111"/>
      <c r="D2" s="111"/>
      <c r="E2" s="111"/>
      <c r="F2" s="111"/>
      <c r="G2" s="112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20" s="121" customFormat="1" ht="15" customHeight="1">
      <c r="A3" s="114" t="s">
        <v>43</v>
      </c>
      <c r="B3" s="115" t="s">
        <v>44</v>
      </c>
      <c r="C3" s="115" t="s">
        <v>45</v>
      </c>
      <c r="D3" s="115" t="s">
        <v>46</v>
      </c>
      <c r="E3" s="115" t="s">
        <v>47</v>
      </c>
      <c r="F3" s="114" t="s">
        <v>48</v>
      </c>
      <c r="G3" s="114" t="s">
        <v>49</v>
      </c>
      <c r="H3" s="116" t="s">
        <v>50</v>
      </c>
      <c r="I3" s="117"/>
      <c r="J3" s="118"/>
      <c r="K3" s="116" t="s">
        <v>51</v>
      </c>
      <c r="L3" s="117"/>
      <c r="M3" s="118"/>
      <c r="N3" s="116" t="s">
        <v>52</v>
      </c>
      <c r="O3" s="117"/>
      <c r="P3" s="118"/>
      <c r="Q3" s="119" t="s">
        <v>53</v>
      </c>
      <c r="R3" s="120" t="s">
        <v>54</v>
      </c>
    </row>
    <row r="4" spans="1:20" s="129" customFormat="1" ht="30" customHeight="1">
      <c r="A4" s="122"/>
      <c r="B4" s="123"/>
      <c r="C4" s="123"/>
      <c r="D4" s="123"/>
      <c r="E4" s="123"/>
      <c r="F4" s="122"/>
      <c r="G4" s="122"/>
      <c r="H4" s="124" t="s">
        <v>55</v>
      </c>
      <c r="I4" s="124" t="s">
        <v>56</v>
      </c>
      <c r="J4" s="125" t="s">
        <v>57</v>
      </c>
      <c r="K4" s="126" t="s">
        <v>58</v>
      </c>
      <c r="L4" s="126" t="s">
        <v>3</v>
      </c>
      <c r="M4" s="125" t="s">
        <v>57</v>
      </c>
      <c r="N4" s="126" t="s">
        <v>58</v>
      </c>
      <c r="O4" s="126" t="s">
        <v>3</v>
      </c>
      <c r="P4" s="125" t="s">
        <v>57</v>
      </c>
      <c r="Q4" s="127"/>
      <c r="R4" s="128"/>
      <c r="T4" s="130"/>
    </row>
    <row r="5" spans="1:20" s="137" customFormat="1" ht="18" customHeight="1">
      <c r="A5" s="131" t="s">
        <v>59</v>
      </c>
      <c r="B5" s="132" t="s">
        <v>60</v>
      </c>
      <c r="C5" s="131" t="s">
        <v>61</v>
      </c>
      <c r="D5" s="131" t="s">
        <v>62</v>
      </c>
      <c r="E5" s="132" t="s">
        <v>63</v>
      </c>
      <c r="F5" s="131" t="s">
        <v>64</v>
      </c>
      <c r="G5" s="133" t="s">
        <v>65</v>
      </c>
      <c r="H5" s="132" t="s">
        <v>66</v>
      </c>
      <c r="I5" s="131" t="s">
        <v>67</v>
      </c>
      <c r="J5" s="134" t="s">
        <v>68</v>
      </c>
      <c r="K5" s="132" t="s">
        <v>69</v>
      </c>
      <c r="L5" s="131" t="s">
        <v>70</v>
      </c>
      <c r="M5" s="134" t="s">
        <v>71</v>
      </c>
      <c r="N5" s="132" t="s">
        <v>72</v>
      </c>
      <c r="O5" s="131" t="s">
        <v>73</v>
      </c>
      <c r="P5" s="134" t="s">
        <v>74</v>
      </c>
      <c r="Q5" s="135" t="s">
        <v>75</v>
      </c>
      <c r="R5" s="136" t="s">
        <v>76</v>
      </c>
      <c r="T5" s="138"/>
    </row>
    <row r="6" spans="1:20" s="152" customFormat="1" ht="17.25" customHeight="1">
      <c r="A6" s="131">
        <v>1</v>
      </c>
      <c r="B6" s="153" t="s">
        <v>79</v>
      </c>
      <c r="C6" s="154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39"/>
      <c r="T6" s="138"/>
    </row>
    <row r="7" spans="1:20" ht="14.25" customHeight="1">
      <c r="A7" s="140"/>
      <c r="B7" s="141" t="s">
        <v>80</v>
      </c>
      <c r="C7" s="141"/>
      <c r="D7" s="141" t="s">
        <v>77</v>
      </c>
      <c r="E7" s="142">
        <v>6</v>
      </c>
      <c r="F7" s="143" t="s">
        <v>19</v>
      </c>
      <c r="G7" s="144" t="s">
        <v>78</v>
      </c>
      <c r="H7" s="145">
        <v>6000000</v>
      </c>
      <c r="I7" s="145">
        <v>1000000</v>
      </c>
      <c r="J7" s="146">
        <f>H7+I7</f>
        <v>7000000</v>
      </c>
      <c r="K7" s="145">
        <v>3</v>
      </c>
      <c r="L7" s="147">
        <v>160000</v>
      </c>
      <c r="M7" s="146">
        <f t="shared" ref="M7" si="0">K7*L7</f>
        <v>480000</v>
      </c>
      <c r="N7" s="145">
        <v>2</v>
      </c>
      <c r="O7" s="147">
        <v>1419000</v>
      </c>
      <c r="P7" s="146">
        <f>N7*O7</f>
        <v>2838000</v>
      </c>
      <c r="Q7" s="148">
        <f>J7+M7+P7</f>
        <v>10318000</v>
      </c>
      <c r="R7" s="149">
        <f>E7*Q7</f>
        <v>61908000</v>
      </c>
      <c r="S7" s="150"/>
      <c r="T7" s="151"/>
    </row>
    <row r="8" spans="1:20" ht="12.9" customHeight="1">
      <c r="A8" s="142"/>
      <c r="B8" s="142"/>
      <c r="C8" s="142"/>
      <c r="D8" s="142"/>
      <c r="E8" s="142"/>
      <c r="F8" s="142"/>
      <c r="G8" s="140"/>
      <c r="H8" s="142"/>
      <c r="I8" s="143"/>
      <c r="J8" s="142"/>
      <c r="K8" s="142"/>
      <c r="L8" s="142"/>
      <c r="M8" s="142"/>
      <c r="N8" s="142"/>
      <c r="O8" s="142"/>
      <c r="P8" s="142"/>
      <c r="Q8" s="142"/>
      <c r="R8" s="142"/>
    </row>
    <row r="9" spans="1:20" s="164" customFormat="1" ht="14.25" customHeight="1">
      <c r="A9" s="156"/>
      <c r="B9" s="157"/>
      <c r="C9" s="157"/>
      <c r="D9" s="158" t="s">
        <v>57</v>
      </c>
      <c r="E9" s="159">
        <f>SUM(E6:E8)</f>
        <v>6</v>
      </c>
      <c r="F9" s="158"/>
      <c r="G9" s="124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1">
        <f>SUM(R6:R8)</f>
        <v>61908000</v>
      </c>
      <c r="S9" s="162"/>
      <c r="T9" s="163"/>
    </row>
    <row r="10" spans="1:20" ht="14.25" customHeight="1">
      <c r="A10" s="140"/>
      <c r="B10" s="141"/>
      <c r="C10" s="141"/>
      <c r="D10" s="158" t="s">
        <v>81</v>
      </c>
      <c r="E10" s="142"/>
      <c r="F10" s="143"/>
      <c r="G10" s="144"/>
      <c r="H10" s="145" t="s">
        <v>82</v>
      </c>
      <c r="I10" s="145"/>
      <c r="J10" s="145"/>
      <c r="K10" s="145" t="s">
        <v>82</v>
      </c>
      <c r="L10" s="145"/>
      <c r="M10" s="145"/>
      <c r="N10" s="145" t="s">
        <v>82</v>
      </c>
      <c r="O10" s="145"/>
      <c r="P10" s="145"/>
      <c r="Q10" s="145"/>
      <c r="R10" s="165">
        <f>R9/E9</f>
        <v>10318000</v>
      </c>
      <c r="S10" s="150"/>
      <c r="T10" s="151"/>
    </row>
    <row r="15" spans="1:20">
      <c r="J15" s="167">
        <f>R9+66000000</f>
        <v>127908000</v>
      </c>
    </row>
    <row r="16" spans="1:20">
      <c r="J16" s="167">
        <f>J15/20</f>
        <v>6395400</v>
      </c>
    </row>
  </sheetData>
  <mergeCells count="13">
    <mergeCell ref="B6:D6"/>
    <mergeCell ref="G3:G4"/>
    <mergeCell ref="H3:J3"/>
    <mergeCell ref="K3:M3"/>
    <mergeCell ref="N3:P3"/>
    <mergeCell ref="Q3:Q4"/>
    <mergeCell ref="R3:R4"/>
    <mergeCell ref="A3:A4"/>
    <mergeCell ref="B3:B4"/>
    <mergeCell ref="C3:C4"/>
    <mergeCell ref="D3:D4"/>
    <mergeCell ref="E3:E4"/>
    <mergeCell ref="F3:F4"/>
  </mergeCells>
  <printOptions horizontalCentered="1"/>
  <pageMargins left="0" right="0.39370078740157499" top="0.39370078740157499" bottom="0.39370078740157499" header="0" footer="0"/>
  <pageSetup paperSize="9" scale="65" firstPageNumber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Revisi</vt:lpstr>
      <vt:lpstr>Rincian 524111_A</vt:lpstr>
      <vt:lpstr>Revisi!Print_Area</vt:lpstr>
      <vt:lpstr>'Rincian 524111_A'!Print_Area</vt:lpstr>
      <vt:lpstr>Revisi!Print_Titles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pusdik</cp:lastModifiedBy>
  <cp:lastPrinted>2023-01-10T06:26:51Z</cp:lastPrinted>
  <dcterms:created xsi:type="dcterms:W3CDTF">2021-10-05T06:04:46Z</dcterms:created>
  <dcterms:modified xsi:type="dcterms:W3CDTF">2023-02-27T07:20:13Z</dcterms:modified>
</cp:coreProperties>
</file>