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3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2023\TA. 2023\GITHUB\TA.2023\TUP\TUP 1\"/>
    </mc:Choice>
  </mc:AlternateContent>
  <xr:revisionPtr revIDLastSave="0" documentId="13_ncr:1_{4C84F290-33DB-4B2A-ACC8-D3256F5C8804}" xr6:coauthVersionLast="47" xr6:coauthVersionMax="47" xr10:uidLastSave="{00000000-0000-0000-0000-000000000000}"/>
  <bookViews>
    <workbookView xWindow="-120" yWindow="-120" windowWidth="29040" windowHeight="15840" activeTab="2" xr2:uid="{E899FA34-6DE3-4640-B916-AC504F664995}"/>
  </bookViews>
  <sheets>
    <sheet name="Rekap TUP 1 Per Akun" sheetId="3" r:id="rId1"/>
    <sheet name="Usulan TUP 1" sheetId="1" r:id="rId2"/>
    <sheet name="Rekap Usulan TUP 1" sheetId="2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1" hidden="1">'Usulan TUP 1'!$A$14:$N$564</definedName>
    <definedName name="Belanja_Perjalanan_Dinas_Paket_Meeting_Dalam_Kota._Uang_Saku_RDK_dalam__Verifikasi_dan_Pembuatan_Format_Standart_Data_BKU_Satker_Pusat_Pendidikan_KP___tgl.__27__Februari__2020" localSheetId="0">#REF!</definedName>
    <definedName name="Belanja_Perjalanan_Dinas_Paket_Meeting_Dalam_Kota._Uang_Saku_RDK_dalam__Verifikasi_dan_Pembuatan_Format_Standart_Data_BKU_Satker_Pusat_Pendidikan_KP___tgl.__27__Februari__2020" localSheetId="2">#REF!</definedName>
    <definedName name="Belanja_Perjalanan_Dinas_Paket_Meeting_Dalam_Kota._Uang_Saku_RDK_dalam__Verifikasi_dan_Pembuatan_Format_Standart_Data_BKU_Satker_Pusat_Pendidikan_KP___tgl.__27__Februari__2020" localSheetId="1">#REF!</definedName>
    <definedName name="Belanja_Perjalanan_Dinas_Paket_Meeting_Dalam_Kota._Uang_Saku_RDK_dalam__Verifikasi_dan_Pembuatan_Format_Standart_Data_BKU_Satker_Pusat_Pendidikan_KP___tgl.__27__Februari__2020">#REF!</definedName>
    <definedName name="cAkun" localSheetId="0">#REF!</definedName>
    <definedName name="cAkun" localSheetId="2">#REF!</definedName>
    <definedName name="cAkun" localSheetId="1">#REF!</definedName>
    <definedName name="cAkun">#REF!</definedName>
    <definedName name="Cetak_dinamis">OFFSET('[1]DASHBOARD SP2D'!$B$1,0,0,COUNTA('[1]DASHBOARD SP2D'!$G:$G),6)</definedName>
    <definedName name="chkAkun" localSheetId="0">#REF!</definedName>
    <definedName name="chkAkun" localSheetId="2">#REF!</definedName>
    <definedName name="chkAkun" localSheetId="1">#REF!</definedName>
    <definedName name="chkAkun">#REF!</definedName>
    <definedName name="chkKegiatan" localSheetId="0">#REF!</definedName>
    <definedName name="chkKegiatan" localSheetId="2">#REF!</definedName>
    <definedName name="chkKegiatan" localSheetId="1">#REF!</definedName>
    <definedName name="chkKegiatan">#REF!</definedName>
    <definedName name="chkKomponen" localSheetId="0">#REF!</definedName>
    <definedName name="chkKomponen" localSheetId="2">#REF!</definedName>
    <definedName name="chkKomponen" localSheetId="1">#REF!</definedName>
    <definedName name="chkKomponen">#REF!</definedName>
    <definedName name="chkKRO" localSheetId="0">#REF!</definedName>
    <definedName name="chkKRO" localSheetId="2">#REF!</definedName>
    <definedName name="chkKRO" localSheetId="1">#REF!</definedName>
    <definedName name="chkKRO">#REF!</definedName>
    <definedName name="chkProgram" localSheetId="0">#REF!</definedName>
    <definedName name="chkProgram" localSheetId="2">#REF!</definedName>
    <definedName name="chkProgram" localSheetId="1">#REF!</definedName>
    <definedName name="chkProgram">#REF!</definedName>
    <definedName name="chkRO" localSheetId="0">#REF!</definedName>
    <definedName name="chkRO" localSheetId="2">#REF!</definedName>
    <definedName name="chkRO" localSheetId="1">#REF!</definedName>
    <definedName name="chkRO">#REF!</definedName>
    <definedName name="chksKomponen" localSheetId="0">#REF!</definedName>
    <definedName name="chksKomponen" localSheetId="2">#REF!</definedName>
    <definedName name="chksKomponen" localSheetId="1">#REF!</definedName>
    <definedName name="chksKomponen">#REF!</definedName>
    <definedName name="cKegiatan" localSheetId="0">#REF!</definedName>
    <definedName name="cKegiatan" localSheetId="2">#REF!</definedName>
    <definedName name="cKegiatan" localSheetId="1">#REF!</definedName>
    <definedName name="cKegiatan">#REF!</definedName>
    <definedName name="cKomponen" localSheetId="0">#REF!</definedName>
    <definedName name="cKomponen" localSheetId="2">#REF!</definedName>
    <definedName name="cKomponen" localSheetId="1">#REF!</definedName>
    <definedName name="cKomponen">#REF!</definedName>
    <definedName name="cKRO" localSheetId="0">#REF!</definedName>
    <definedName name="cKRO" localSheetId="2">#REF!</definedName>
    <definedName name="cKRO" localSheetId="1">#REF!</definedName>
    <definedName name="cKRO">#REF!</definedName>
    <definedName name="cProgram" localSheetId="0">#REF!</definedName>
    <definedName name="cProgram" localSheetId="2">#REF!</definedName>
    <definedName name="cProgram" localSheetId="1">#REF!</definedName>
    <definedName name="cProgram">#REF!</definedName>
    <definedName name="cRO" localSheetId="0">#REF!</definedName>
    <definedName name="cRO" localSheetId="2">#REF!</definedName>
    <definedName name="cRO" localSheetId="1">#REF!</definedName>
    <definedName name="cRO">#REF!</definedName>
    <definedName name="cSKomponen" localSheetId="0">#REF!</definedName>
    <definedName name="cSKomponen" localSheetId="2">#REF!</definedName>
    <definedName name="cSKomponen" localSheetId="1">#REF!</definedName>
    <definedName name="cSKomponen">#REF!</definedName>
    <definedName name="Entri_Es2" localSheetId="0">#REF!</definedName>
    <definedName name="Entri_Es2" localSheetId="2">#REF!</definedName>
    <definedName name="Entri_Es2" localSheetId="1">#REF!</definedName>
    <definedName name="Entri_Es2">#REF!</definedName>
    <definedName name="Entri_Es3" localSheetId="0">#REF!</definedName>
    <definedName name="Entri_Es3" localSheetId="2">#REF!</definedName>
    <definedName name="Entri_Es3" localSheetId="1">#REF!</definedName>
    <definedName name="Entri_Es3">#REF!</definedName>
    <definedName name="Entri_Es4" localSheetId="0">#REF!</definedName>
    <definedName name="Entri_Es4" localSheetId="2">#REF!</definedName>
    <definedName name="Entri_Es4" localSheetId="1">#REF!</definedName>
    <definedName name="Entri_Es4">#REF!</definedName>
    <definedName name="Eselon3">[2]eselon3_4!$A$2:$A$7</definedName>
    <definedName name="Eselon4">[2]eselon3_4!$B$2:$B$11</definedName>
    <definedName name="FILTER_LAP" localSheetId="0">#REF!</definedName>
    <definedName name="FILTER_LAP" localSheetId="2">#REF!</definedName>
    <definedName name="FILTER_LAP" localSheetId="1">#REF!</definedName>
    <definedName name="FILTER_LAP">'[1]DASHBOARD SP2D'!#REF!</definedName>
    <definedName name="kegiatan" localSheetId="0">#REF!</definedName>
    <definedName name="kegiatan" localSheetId="2">#REF!</definedName>
    <definedName name="kegiatan" localSheetId="1">#REF!</definedName>
    <definedName name="kegiatan">#REF!</definedName>
    <definedName name="_xlnm.Print_Area" localSheetId="0">'Rekap TUP 1 Per Akun'!$A$2:$C$45</definedName>
    <definedName name="_xlnm.Print_Area" localSheetId="2">'Rekap Usulan TUP 1'!$B$2:$J$21</definedName>
    <definedName name="_xlnm.Print_Area" localSheetId="1">'Usulan TUP 1'!$B$5:$L$564</definedName>
    <definedName name="_xlnm.Print_Titles" localSheetId="1">'Usulan TUP 1'!$13:$14</definedName>
    <definedName name="rngSP2D" localSheetId="0">'[3]Tambahan Realisasi'!$C$2</definedName>
    <definedName name="rngSP2D" localSheetId="2">'[3]Tambahan Realisasi'!$C$2</definedName>
    <definedName name="rngSP2D" localSheetId="1">'[3]Tambahan Realisasi'!$C$2</definedName>
    <definedName name="rngSP2D">'[4]Tambahan Realisasi'!$C$2</definedName>
    <definedName name="rowEselon2" localSheetId="0">#REF!</definedName>
    <definedName name="rowEselon2" localSheetId="2">#REF!</definedName>
    <definedName name="rowEselon2" localSheetId="1">#REF!</definedName>
    <definedName name="rowEselon2">#REF!</definedName>
    <definedName name="rowKoord" localSheetId="0">#REF!</definedName>
    <definedName name="rowKoord" localSheetId="2">#REF!</definedName>
    <definedName name="rowKoord" localSheetId="1">#REF!</definedName>
    <definedName name="rowKoord">#REF!</definedName>
    <definedName name="rowSelect" localSheetId="0">#REF!</definedName>
    <definedName name="rowSelect" localSheetId="2">#REF!</definedName>
    <definedName name="rowSelect" localSheetId="1">#REF!</definedName>
    <definedName name="rowSelect">#REF!</definedName>
    <definedName name="rowSubKoord" localSheetId="0">#REF!</definedName>
    <definedName name="rowSubKoord" localSheetId="2">#REF!</definedName>
    <definedName name="rowSubKoord" localSheetId="1">#REF!</definedName>
    <definedName name="rowSubKoord">#REF!</definedName>
    <definedName name="SSBP" localSheetId="0">#REF!</definedName>
    <definedName name="SSBP" localSheetId="2">#REF!</definedName>
    <definedName name="SSBP" localSheetId="1">#REF!</definedName>
    <definedName name="SSBP">[1]SSBP!#REF!</definedName>
    <definedName name="Start_Jadi" localSheetId="0">#REF!</definedName>
    <definedName name="Start_Jadi" localSheetId="2">#REF!</definedName>
    <definedName name="Start_Jadi" localSheetId="1">'Usulan TUP 1'!$B$16</definedName>
    <definedName name="Start_Jadi">#REF!</definedName>
    <definedName name="TGL_SP2D">[1]DASHBOARD!$I$1</definedName>
    <definedName name="Z_0666B159_588F_4866_9225_22BB8C5C75D7_.wvu.FilterData" localSheetId="1" hidden="1">'Usulan TUP 1'!$B$14:$G$564</definedName>
    <definedName name="Z_1CBFAAB1_01F9_4074_B97F_16968F08465D_.wvu.FilterData" localSheetId="1" hidden="1">'Usulan TUP 1'!$B$14:$G$564</definedName>
    <definedName name="Z_870D6D1D_AB7E_495D_A683_0F30F0E49932_.wvu.FilterData" localSheetId="1" hidden="1">'Usulan TUP 1'!$B$14:$G$564</definedName>
    <definedName name="Z_B61BED65_E07C_48BC_BA70_4E0A7226E5B0_.wvu.FilterData" localSheetId="1" hidden="1">'Usulan TUP 1'!$B$14:$G$564</definedName>
    <definedName name="Z_C711365A_E59A_4CBB_B49C_CDF73C497C09_.wvu.FilterData" localSheetId="1" hidden="1">'Usulan TUP 1'!$B$14:$G$564</definedName>
    <definedName name="Z_C7D29E66_885F_4900_844F_0880DC4D973C_.wvu.FilterData" localSheetId="1" hidden="1">'Usulan TUP 1'!$B$14:$G$564</definedName>
    <definedName name="Z_D5D8B0E9_4282_4D54_9529_FEC4C3DC1F95_.wvu.FilterData" localSheetId="1" hidden="1">'Usulan TUP 1'!$B$14:$G$564</definedName>
    <definedName name="Z_DECCF59B_BB5B_4C9A_9F2F_5C8BAB0A1A11_.wvu.FilterData" localSheetId="1" hidden="1">'Usulan TUP 1'!$B$14:$G$564</definedName>
    <definedName name="Z_EBD5760D_0014_46BC_882E_14D814D06F66_.wvu.FilterData" localSheetId="1" hidden="1">'Usulan TUP 1'!$B$14:$G$564</definedName>
  </definedNames>
  <calcPr calcId="191029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0" i="2" l="1"/>
  <c r="F29" i="2"/>
  <c r="F21" i="2"/>
  <c r="H21" i="2"/>
  <c r="I21" i="2"/>
  <c r="J21" i="2"/>
  <c r="H17" i="2"/>
  <c r="I17" i="2"/>
  <c r="J17" i="2"/>
  <c r="H11" i="2"/>
  <c r="I11" i="2"/>
  <c r="J11" i="2"/>
  <c r="H14" i="2"/>
  <c r="I14" i="2"/>
  <c r="J14" i="2"/>
  <c r="H20" i="2"/>
  <c r="I20" i="2"/>
  <c r="J20" i="2"/>
  <c r="J12" i="1"/>
  <c r="I563" i="1" l="1"/>
  <c r="I558" i="1"/>
  <c r="I557" i="1"/>
  <c r="I556" i="1" s="1"/>
  <c r="I554" i="1"/>
  <c r="I552" i="1"/>
  <c r="I548" i="1"/>
  <c r="I547" i="1" s="1"/>
  <c r="I543" i="1"/>
  <c r="I540" i="1"/>
  <c r="I538" i="1"/>
  <c r="I535" i="1"/>
  <c r="I528" i="1"/>
  <c r="I524" i="1"/>
  <c r="I522" i="1"/>
  <c r="I520" i="1"/>
  <c r="I517" i="1"/>
  <c r="I510" i="1"/>
  <c r="I503" i="1"/>
  <c r="I501" i="1"/>
  <c r="I496" i="1"/>
  <c r="I493" i="1"/>
  <c r="I491" i="1"/>
  <c r="I486" i="1"/>
  <c r="I483" i="1"/>
  <c r="I481" i="1"/>
  <c r="I476" i="1"/>
  <c r="I473" i="1"/>
  <c r="I465" i="1" s="1"/>
  <c r="I471" i="1"/>
  <c r="I466" i="1"/>
  <c r="I463" i="1"/>
  <c r="I461" i="1"/>
  <c r="I455" i="1"/>
  <c r="I452" i="1"/>
  <c r="I450" i="1"/>
  <c r="I445" i="1"/>
  <c r="I442" i="1"/>
  <c r="I440" i="1"/>
  <c r="I435" i="1"/>
  <c r="I430" i="1"/>
  <c r="I424" i="1"/>
  <c r="I420" i="1"/>
  <c r="I418" i="1"/>
  <c r="I412" i="1"/>
  <c r="I411" i="1" s="1"/>
  <c r="I409" i="1"/>
  <c r="I407" i="1"/>
  <c r="I404" i="1"/>
  <c r="I398" i="1"/>
  <c r="I395" i="1"/>
  <c r="I393" i="1"/>
  <c r="I387" i="1"/>
  <c r="I380" i="1"/>
  <c r="I378" i="1"/>
  <c r="I376" i="1"/>
  <c r="I369" i="1"/>
  <c r="I366" i="1"/>
  <c r="I361" i="1"/>
  <c r="I358" i="1"/>
  <c r="I353" i="1"/>
  <c r="I352" i="1"/>
  <c r="I350" i="1"/>
  <c r="I348" i="1"/>
  <c r="I346" i="1"/>
  <c r="I340" i="1"/>
  <c r="I339" i="1" s="1"/>
  <c r="I337" i="1"/>
  <c r="I335" i="1"/>
  <c r="I333" i="1"/>
  <c r="I327" i="1"/>
  <c r="I326" i="1" s="1"/>
  <c r="I324" i="1"/>
  <c r="I322" i="1"/>
  <c r="I316" i="1"/>
  <c r="I315" i="1" s="1"/>
  <c r="I310" i="1"/>
  <c r="I309" i="1" s="1"/>
  <c r="I308" i="1" s="1"/>
  <c r="I307" i="1" s="1"/>
  <c r="I306" i="1" s="1"/>
  <c r="I295" i="1"/>
  <c r="I293" i="1"/>
  <c r="I290" i="1"/>
  <c r="I280" i="1"/>
  <c r="I279" i="1" s="1"/>
  <c r="I276" i="1"/>
  <c r="I274" i="1"/>
  <c r="I263" i="1"/>
  <c r="I261" i="1"/>
  <c r="I250" i="1"/>
  <c r="I246" i="1"/>
  <c r="I244" i="1"/>
  <c r="I242" i="1"/>
  <c r="I240" i="1"/>
  <c r="I238" i="1"/>
  <c r="I236" i="1"/>
  <c r="I234" i="1"/>
  <c r="I232" i="1"/>
  <c r="I230" i="1"/>
  <c r="I228" i="1"/>
  <c r="I226" i="1"/>
  <c r="I224" i="1"/>
  <c r="I219" i="1"/>
  <c r="I214" i="1"/>
  <c r="I213" i="1" s="1"/>
  <c r="I211" i="1"/>
  <c r="I206" i="1"/>
  <c r="I203" i="1"/>
  <c r="I201" i="1"/>
  <c r="I196" i="1"/>
  <c r="I193" i="1"/>
  <c r="I191" i="1"/>
  <c r="I189" i="1"/>
  <c r="I184" i="1"/>
  <c r="I181" i="1"/>
  <c r="I179" i="1"/>
  <c r="I177" i="1"/>
  <c r="I172" i="1"/>
  <c r="I169" i="1"/>
  <c r="I167" i="1"/>
  <c r="I162" i="1"/>
  <c r="I159" i="1"/>
  <c r="I157" i="1"/>
  <c r="I155" i="1"/>
  <c r="I150" i="1"/>
  <c r="I149" i="1" s="1"/>
  <c r="I146" i="1"/>
  <c r="I144" i="1"/>
  <c r="I141" i="1"/>
  <c r="I140" i="1" s="1"/>
  <c r="I138" i="1"/>
  <c r="I136" i="1"/>
  <c r="I131" i="1"/>
  <c r="I130" i="1" s="1"/>
  <c r="I126" i="1"/>
  <c r="I124" i="1"/>
  <c r="I121" i="1"/>
  <c r="I116" i="1"/>
  <c r="I110" i="1"/>
  <c r="I109" i="1"/>
  <c r="I108" i="1" s="1"/>
  <c r="I107" i="1" s="1"/>
  <c r="I106" i="1" s="1"/>
  <c r="I102" i="1"/>
  <c r="I100" i="1"/>
  <c r="I94" i="1"/>
  <c r="I91" i="1"/>
  <c r="I86" i="1"/>
  <c r="I85" i="1" s="1"/>
  <c r="I82" i="1"/>
  <c r="I80" i="1"/>
  <c r="I75" i="1"/>
  <c r="I74" i="1" s="1"/>
  <c r="I72" i="1"/>
  <c r="I70" i="1"/>
  <c r="I68" i="1"/>
  <c r="I62" i="1"/>
  <c r="I58" i="1"/>
  <c r="I56" i="1"/>
  <c r="I51" i="1"/>
  <c r="I48" i="1"/>
  <c r="I43" i="1"/>
  <c r="I39" i="1"/>
  <c r="I37" i="1"/>
  <c r="I32" i="1"/>
  <c r="I29" i="1"/>
  <c r="I27" i="1"/>
  <c r="I22" i="1"/>
  <c r="L563" i="1"/>
  <c r="K563" i="1"/>
  <c r="L558" i="1"/>
  <c r="K558" i="1"/>
  <c r="L557" i="1"/>
  <c r="L556" i="1" s="1"/>
  <c r="L554" i="1"/>
  <c r="K554" i="1"/>
  <c r="L552" i="1"/>
  <c r="K552" i="1"/>
  <c r="K547" i="1" s="1"/>
  <c r="L548" i="1"/>
  <c r="K548" i="1"/>
  <c r="L543" i="1"/>
  <c r="K543" i="1"/>
  <c r="L540" i="1"/>
  <c r="K540" i="1"/>
  <c r="L538" i="1"/>
  <c r="K538" i="1"/>
  <c r="L535" i="1"/>
  <c r="K535" i="1"/>
  <c r="L528" i="1"/>
  <c r="L527" i="1" s="1"/>
  <c r="K528" i="1"/>
  <c r="K527" i="1" s="1"/>
  <c r="L524" i="1"/>
  <c r="K524" i="1"/>
  <c r="L522" i="1"/>
  <c r="K522" i="1"/>
  <c r="L520" i="1"/>
  <c r="K520" i="1"/>
  <c r="L517" i="1"/>
  <c r="K517" i="1"/>
  <c r="K509" i="1" s="1"/>
  <c r="L510" i="1"/>
  <c r="K510" i="1"/>
  <c r="L503" i="1"/>
  <c r="K503" i="1"/>
  <c r="L501" i="1"/>
  <c r="K501" i="1"/>
  <c r="K495" i="1" s="1"/>
  <c r="L496" i="1"/>
  <c r="K496" i="1"/>
  <c r="L493" i="1"/>
  <c r="K493" i="1"/>
  <c r="L491" i="1"/>
  <c r="K491" i="1"/>
  <c r="L486" i="1"/>
  <c r="K486" i="1"/>
  <c r="K485" i="1" s="1"/>
  <c r="L483" i="1"/>
  <c r="K483" i="1"/>
  <c r="L481" i="1"/>
  <c r="K481" i="1"/>
  <c r="L476" i="1"/>
  <c r="L475" i="1" s="1"/>
  <c r="K476" i="1"/>
  <c r="L473" i="1"/>
  <c r="K473" i="1"/>
  <c r="L471" i="1"/>
  <c r="K471" i="1"/>
  <c r="L466" i="1"/>
  <c r="K466" i="1"/>
  <c r="K465" i="1"/>
  <c r="L463" i="1"/>
  <c r="K463" i="1"/>
  <c r="L461" i="1"/>
  <c r="K461" i="1"/>
  <c r="K454" i="1" s="1"/>
  <c r="L455" i="1"/>
  <c r="K455" i="1"/>
  <c r="L452" i="1"/>
  <c r="K452" i="1"/>
  <c r="L450" i="1"/>
  <c r="K450" i="1"/>
  <c r="L445" i="1"/>
  <c r="L444" i="1" s="1"/>
  <c r="K445" i="1"/>
  <c r="K444" i="1" s="1"/>
  <c r="L442" i="1"/>
  <c r="K442" i="1"/>
  <c r="L440" i="1"/>
  <c r="K440" i="1"/>
  <c r="L435" i="1"/>
  <c r="K435" i="1"/>
  <c r="L430" i="1"/>
  <c r="K430" i="1"/>
  <c r="L424" i="1"/>
  <c r="K424" i="1"/>
  <c r="L420" i="1"/>
  <c r="K420" i="1"/>
  <c r="L418" i="1"/>
  <c r="K418" i="1"/>
  <c r="L412" i="1"/>
  <c r="L411" i="1" s="1"/>
  <c r="K412" i="1"/>
  <c r="K411" i="1" s="1"/>
  <c r="L409" i="1"/>
  <c r="K409" i="1"/>
  <c r="L407" i="1"/>
  <c r="K407" i="1"/>
  <c r="L404" i="1"/>
  <c r="K404" i="1"/>
  <c r="L398" i="1"/>
  <c r="L397" i="1" s="1"/>
  <c r="K398" i="1"/>
  <c r="L395" i="1"/>
  <c r="K395" i="1"/>
  <c r="L393" i="1"/>
  <c r="K393" i="1"/>
  <c r="L387" i="1"/>
  <c r="K387" i="1"/>
  <c r="L380" i="1"/>
  <c r="K380" i="1"/>
  <c r="L378" i="1"/>
  <c r="K378" i="1"/>
  <c r="L376" i="1"/>
  <c r="K376" i="1"/>
  <c r="L369" i="1"/>
  <c r="K369" i="1"/>
  <c r="L366" i="1"/>
  <c r="K366" i="1"/>
  <c r="L361" i="1"/>
  <c r="K361" i="1"/>
  <c r="L360" i="1"/>
  <c r="L358" i="1"/>
  <c r="K358" i="1"/>
  <c r="L353" i="1"/>
  <c r="K353" i="1"/>
  <c r="K352" i="1"/>
  <c r="L350" i="1"/>
  <c r="K350" i="1"/>
  <c r="L348" i="1"/>
  <c r="K348" i="1"/>
  <c r="L346" i="1"/>
  <c r="K346" i="1"/>
  <c r="L340" i="1"/>
  <c r="K340" i="1"/>
  <c r="K339" i="1" s="1"/>
  <c r="L337" i="1"/>
  <c r="K337" i="1"/>
  <c r="L335" i="1"/>
  <c r="K335" i="1"/>
  <c r="L333" i="1"/>
  <c r="K333" i="1"/>
  <c r="L327" i="1"/>
  <c r="L326" i="1" s="1"/>
  <c r="K327" i="1"/>
  <c r="K326" i="1" s="1"/>
  <c r="L324" i="1"/>
  <c r="K324" i="1"/>
  <c r="L322" i="1"/>
  <c r="K322" i="1"/>
  <c r="K315" i="1" s="1"/>
  <c r="L316" i="1"/>
  <c r="K316" i="1"/>
  <c r="L310" i="1"/>
  <c r="L309" i="1" s="1"/>
  <c r="L308" i="1" s="1"/>
  <c r="L307" i="1" s="1"/>
  <c r="L306" i="1" s="1"/>
  <c r="K310" i="1"/>
  <c r="K309" i="1" s="1"/>
  <c r="K308" i="1" s="1"/>
  <c r="K307" i="1" s="1"/>
  <c r="K306" i="1" s="1"/>
  <c r="L295" i="1"/>
  <c r="K295" i="1"/>
  <c r="L293" i="1"/>
  <c r="K293" i="1"/>
  <c r="L292" i="1"/>
  <c r="L290" i="1"/>
  <c r="K290" i="1"/>
  <c r="L280" i="1"/>
  <c r="K280" i="1"/>
  <c r="K279" i="1" s="1"/>
  <c r="L276" i="1"/>
  <c r="K276" i="1"/>
  <c r="L274" i="1"/>
  <c r="K274" i="1"/>
  <c r="L263" i="1"/>
  <c r="K263" i="1"/>
  <c r="L261" i="1"/>
  <c r="K261" i="1"/>
  <c r="L250" i="1"/>
  <c r="L249" i="1" s="1"/>
  <c r="K250" i="1"/>
  <c r="L246" i="1"/>
  <c r="K246" i="1"/>
  <c r="L244" i="1"/>
  <c r="K244" i="1"/>
  <c r="L242" i="1"/>
  <c r="K242" i="1"/>
  <c r="L240" i="1"/>
  <c r="K240" i="1"/>
  <c r="L238" i="1"/>
  <c r="K238" i="1"/>
  <c r="L236" i="1"/>
  <c r="K236" i="1"/>
  <c r="L234" i="1"/>
  <c r="K234" i="1"/>
  <c r="L232" i="1"/>
  <c r="K232" i="1"/>
  <c r="L230" i="1"/>
  <c r="K230" i="1"/>
  <c r="L228" i="1"/>
  <c r="K228" i="1"/>
  <c r="L226" i="1"/>
  <c r="K226" i="1"/>
  <c r="L224" i="1"/>
  <c r="L223" i="1" s="1"/>
  <c r="L222" i="1" s="1"/>
  <c r="K224" i="1"/>
  <c r="L219" i="1"/>
  <c r="K219" i="1"/>
  <c r="K213" i="1" s="1"/>
  <c r="L214" i="1"/>
  <c r="K214" i="1"/>
  <c r="L211" i="1"/>
  <c r="K211" i="1"/>
  <c r="L206" i="1"/>
  <c r="L205" i="1" s="1"/>
  <c r="K206" i="1"/>
  <c r="L203" i="1"/>
  <c r="K203" i="1"/>
  <c r="L201" i="1"/>
  <c r="K201" i="1"/>
  <c r="L196" i="1"/>
  <c r="L195" i="1" s="1"/>
  <c r="K196" i="1"/>
  <c r="L193" i="1"/>
  <c r="K193" i="1"/>
  <c r="L191" i="1"/>
  <c r="K191" i="1"/>
  <c r="L189" i="1"/>
  <c r="K189" i="1"/>
  <c r="L184" i="1"/>
  <c r="K184" i="1"/>
  <c r="K183" i="1" s="1"/>
  <c r="L181" i="1"/>
  <c r="K181" i="1"/>
  <c r="L179" i="1"/>
  <c r="K179" i="1"/>
  <c r="L177" i="1"/>
  <c r="K177" i="1"/>
  <c r="L172" i="1"/>
  <c r="K172" i="1"/>
  <c r="L169" i="1"/>
  <c r="K169" i="1"/>
  <c r="L167" i="1"/>
  <c r="K167" i="1"/>
  <c r="L162" i="1"/>
  <c r="L161" i="1" s="1"/>
  <c r="K162" i="1"/>
  <c r="K161" i="1" s="1"/>
  <c r="L159" i="1"/>
  <c r="K159" i="1"/>
  <c r="L157" i="1"/>
  <c r="K157" i="1"/>
  <c r="L155" i="1"/>
  <c r="K155" i="1"/>
  <c r="L150" i="1"/>
  <c r="L149" i="1" s="1"/>
  <c r="K150" i="1"/>
  <c r="L146" i="1"/>
  <c r="K146" i="1"/>
  <c r="L144" i="1"/>
  <c r="K144" i="1"/>
  <c r="L141" i="1"/>
  <c r="K141" i="1"/>
  <c r="K140" i="1"/>
  <c r="L138" i="1"/>
  <c r="K138" i="1"/>
  <c r="L136" i="1"/>
  <c r="K136" i="1"/>
  <c r="K130" i="1" s="1"/>
  <c r="L131" i="1"/>
  <c r="K131" i="1"/>
  <c r="L126" i="1"/>
  <c r="K126" i="1"/>
  <c r="L124" i="1"/>
  <c r="K124" i="1"/>
  <c r="L121" i="1"/>
  <c r="K121" i="1"/>
  <c r="L116" i="1"/>
  <c r="K116" i="1"/>
  <c r="L115" i="1"/>
  <c r="L114" i="1" s="1"/>
  <c r="L113" i="1" s="1"/>
  <c r="L110" i="1"/>
  <c r="L109" i="1" s="1"/>
  <c r="L108" i="1" s="1"/>
  <c r="L107" i="1" s="1"/>
  <c r="L106" i="1" s="1"/>
  <c r="K110" i="1"/>
  <c r="K109" i="1"/>
  <c r="K108" i="1" s="1"/>
  <c r="K107" i="1" s="1"/>
  <c r="K106" i="1" s="1"/>
  <c r="L102" i="1"/>
  <c r="K102" i="1"/>
  <c r="L100" i="1"/>
  <c r="K100" i="1"/>
  <c r="L94" i="1"/>
  <c r="L93" i="1" s="1"/>
  <c r="K94" i="1"/>
  <c r="L91" i="1"/>
  <c r="K91" i="1"/>
  <c r="L86" i="1"/>
  <c r="K86" i="1"/>
  <c r="L82" i="1"/>
  <c r="K82" i="1"/>
  <c r="L80" i="1"/>
  <c r="K80" i="1"/>
  <c r="L75" i="1"/>
  <c r="K75" i="1"/>
  <c r="L72" i="1"/>
  <c r="K72" i="1"/>
  <c r="L70" i="1"/>
  <c r="K70" i="1"/>
  <c r="L68" i="1"/>
  <c r="K68" i="1"/>
  <c r="L62" i="1"/>
  <c r="K62" i="1"/>
  <c r="L58" i="1"/>
  <c r="K58" i="1"/>
  <c r="L56" i="1"/>
  <c r="K56" i="1"/>
  <c r="L51" i="1"/>
  <c r="L50" i="1" s="1"/>
  <c r="K51" i="1"/>
  <c r="L48" i="1"/>
  <c r="K48" i="1"/>
  <c r="L43" i="1"/>
  <c r="K43" i="1"/>
  <c r="L39" i="1"/>
  <c r="K39" i="1"/>
  <c r="L37" i="1"/>
  <c r="K37" i="1"/>
  <c r="L32" i="1"/>
  <c r="K32" i="1"/>
  <c r="L29" i="1"/>
  <c r="K29" i="1"/>
  <c r="L27" i="1"/>
  <c r="K27" i="1"/>
  <c r="L22" i="1"/>
  <c r="L21" i="1" s="1"/>
  <c r="K22" i="1"/>
  <c r="K21" i="1" s="1"/>
  <c r="G564" i="1"/>
  <c r="J564" i="1" s="1"/>
  <c r="G562" i="1"/>
  <c r="J562" i="1" s="1"/>
  <c r="G561" i="1"/>
  <c r="J561" i="1" s="1"/>
  <c r="G560" i="1"/>
  <c r="J560" i="1" s="1"/>
  <c r="G559" i="1"/>
  <c r="J559" i="1" s="1"/>
  <c r="G555" i="1"/>
  <c r="G553" i="1"/>
  <c r="G551" i="1"/>
  <c r="J551" i="1" s="1"/>
  <c r="G550" i="1"/>
  <c r="J550" i="1" s="1"/>
  <c r="G549" i="1"/>
  <c r="J549" i="1" s="1"/>
  <c r="G546" i="1"/>
  <c r="J546" i="1" s="1"/>
  <c r="G545" i="1"/>
  <c r="J545" i="1" s="1"/>
  <c r="G544" i="1"/>
  <c r="J544" i="1" s="1"/>
  <c r="G542" i="1"/>
  <c r="J542" i="1" s="1"/>
  <c r="G541" i="1"/>
  <c r="J541" i="1" s="1"/>
  <c r="J540" i="1" s="1"/>
  <c r="G539" i="1"/>
  <c r="J539" i="1" s="1"/>
  <c r="G537" i="1"/>
  <c r="J537" i="1" s="1"/>
  <c r="G536" i="1"/>
  <c r="J536" i="1" s="1"/>
  <c r="G534" i="1"/>
  <c r="J534" i="1" s="1"/>
  <c r="G533" i="1"/>
  <c r="J533" i="1" s="1"/>
  <c r="G532" i="1"/>
  <c r="J532" i="1" s="1"/>
  <c r="G531" i="1"/>
  <c r="J531" i="1" s="1"/>
  <c r="G530" i="1"/>
  <c r="J530" i="1" s="1"/>
  <c r="G529" i="1"/>
  <c r="J529" i="1" s="1"/>
  <c r="G526" i="1"/>
  <c r="J526" i="1" s="1"/>
  <c r="G525" i="1"/>
  <c r="J525" i="1" s="1"/>
  <c r="G523" i="1"/>
  <c r="G521" i="1"/>
  <c r="J521" i="1" s="1"/>
  <c r="G519" i="1"/>
  <c r="J519" i="1" s="1"/>
  <c r="G518" i="1"/>
  <c r="J518" i="1" s="1"/>
  <c r="J517" i="1" s="1"/>
  <c r="G516" i="1"/>
  <c r="J516" i="1" s="1"/>
  <c r="G515" i="1"/>
  <c r="J515" i="1" s="1"/>
  <c r="G514" i="1"/>
  <c r="J514" i="1" s="1"/>
  <c r="G513" i="1"/>
  <c r="J513" i="1" s="1"/>
  <c r="G512" i="1"/>
  <c r="J512" i="1" s="1"/>
  <c r="G511" i="1"/>
  <c r="J511" i="1" s="1"/>
  <c r="G504" i="1"/>
  <c r="G502" i="1"/>
  <c r="G500" i="1"/>
  <c r="J500" i="1" s="1"/>
  <c r="G499" i="1"/>
  <c r="J499" i="1" s="1"/>
  <c r="G498" i="1"/>
  <c r="J498" i="1" s="1"/>
  <c r="G497" i="1"/>
  <c r="J497" i="1" s="1"/>
  <c r="G494" i="1"/>
  <c r="J494" i="1" s="1"/>
  <c r="G492" i="1"/>
  <c r="J492" i="1" s="1"/>
  <c r="G490" i="1"/>
  <c r="J490" i="1" s="1"/>
  <c r="G489" i="1"/>
  <c r="J489" i="1" s="1"/>
  <c r="G488" i="1"/>
  <c r="J488" i="1" s="1"/>
  <c r="G487" i="1"/>
  <c r="J487" i="1" s="1"/>
  <c r="G484" i="1"/>
  <c r="J484" i="1" s="1"/>
  <c r="G482" i="1"/>
  <c r="J482" i="1" s="1"/>
  <c r="G480" i="1"/>
  <c r="J480" i="1" s="1"/>
  <c r="G479" i="1"/>
  <c r="J479" i="1" s="1"/>
  <c r="G478" i="1"/>
  <c r="J478" i="1" s="1"/>
  <c r="G477" i="1"/>
  <c r="J477" i="1" s="1"/>
  <c r="G474" i="1"/>
  <c r="G473" i="1" s="1"/>
  <c r="G472" i="1"/>
  <c r="J472" i="1" s="1"/>
  <c r="G470" i="1"/>
  <c r="J470" i="1" s="1"/>
  <c r="G469" i="1"/>
  <c r="J469" i="1" s="1"/>
  <c r="G468" i="1"/>
  <c r="J468" i="1" s="1"/>
  <c r="G467" i="1"/>
  <c r="J467" i="1" s="1"/>
  <c r="G464" i="1"/>
  <c r="G462" i="1"/>
  <c r="G461" i="1" s="1"/>
  <c r="G460" i="1"/>
  <c r="J460" i="1" s="1"/>
  <c r="G459" i="1"/>
  <c r="J459" i="1" s="1"/>
  <c r="G458" i="1"/>
  <c r="J458" i="1" s="1"/>
  <c r="G457" i="1"/>
  <c r="J457" i="1" s="1"/>
  <c r="G456" i="1"/>
  <c r="J456" i="1" s="1"/>
  <c r="G453" i="1"/>
  <c r="G452" i="1" s="1"/>
  <c r="G451" i="1"/>
  <c r="G450" i="1" s="1"/>
  <c r="G449" i="1"/>
  <c r="J449" i="1" s="1"/>
  <c r="G448" i="1"/>
  <c r="J448" i="1" s="1"/>
  <c r="G447" i="1"/>
  <c r="J447" i="1" s="1"/>
  <c r="G446" i="1"/>
  <c r="J446" i="1" s="1"/>
  <c r="G443" i="1"/>
  <c r="G441" i="1"/>
  <c r="G439" i="1"/>
  <c r="J439" i="1" s="1"/>
  <c r="G438" i="1"/>
  <c r="J438" i="1" s="1"/>
  <c r="G437" i="1"/>
  <c r="J437" i="1" s="1"/>
  <c r="G436" i="1"/>
  <c r="J436" i="1" s="1"/>
  <c r="G431" i="1"/>
  <c r="J431" i="1" s="1"/>
  <c r="G429" i="1"/>
  <c r="J429" i="1" s="1"/>
  <c r="G428" i="1"/>
  <c r="J428" i="1" s="1"/>
  <c r="G427" i="1"/>
  <c r="J427" i="1" s="1"/>
  <c r="G426" i="1"/>
  <c r="J426" i="1" s="1"/>
  <c r="G425" i="1"/>
  <c r="J425" i="1" s="1"/>
  <c r="G421" i="1"/>
  <c r="G419" i="1"/>
  <c r="G417" i="1"/>
  <c r="J417" i="1" s="1"/>
  <c r="G416" i="1"/>
  <c r="J416" i="1" s="1"/>
  <c r="G415" i="1"/>
  <c r="J415" i="1" s="1"/>
  <c r="G414" i="1"/>
  <c r="J414" i="1" s="1"/>
  <c r="G413" i="1"/>
  <c r="J413" i="1" s="1"/>
  <c r="G410" i="1"/>
  <c r="J410" i="1" s="1"/>
  <c r="G408" i="1"/>
  <c r="G406" i="1"/>
  <c r="J406" i="1" s="1"/>
  <c r="G405" i="1"/>
  <c r="J405" i="1" s="1"/>
  <c r="G403" i="1"/>
  <c r="J403" i="1" s="1"/>
  <c r="G402" i="1"/>
  <c r="J402" i="1" s="1"/>
  <c r="G401" i="1"/>
  <c r="J401" i="1" s="1"/>
  <c r="G400" i="1"/>
  <c r="J400" i="1" s="1"/>
  <c r="G399" i="1"/>
  <c r="J399" i="1" s="1"/>
  <c r="G396" i="1"/>
  <c r="G394" i="1"/>
  <c r="J394" i="1" s="1"/>
  <c r="G392" i="1"/>
  <c r="J392" i="1" s="1"/>
  <c r="G391" i="1"/>
  <c r="J391" i="1" s="1"/>
  <c r="G390" i="1"/>
  <c r="J390" i="1" s="1"/>
  <c r="G389" i="1"/>
  <c r="J389" i="1" s="1"/>
  <c r="G388" i="1"/>
  <c r="J388" i="1" s="1"/>
  <c r="G383" i="1"/>
  <c r="J383" i="1" s="1"/>
  <c r="G382" i="1"/>
  <c r="J382" i="1" s="1"/>
  <c r="G381" i="1"/>
  <c r="J381" i="1" s="1"/>
  <c r="G379" i="1"/>
  <c r="J379" i="1" s="1"/>
  <c r="G377" i="1"/>
  <c r="G375" i="1"/>
  <c r="J375" i="1" s="1"/>
  <c r="G374" i="1"/>
  <c r="J374" i="1" s="1"/>
  <c r="G373" i="1"/>
  <c r="J373" i="1" s="1"/>
  <c r="G372" i="1"/>
  <c r="J372" i="1" s="1"/>
  <c r="G371" i="1"/>
  <c r="J371" i="1" s="1"/>
  <c r="G370" i="1"/>
  <c r="J370" i="1" s="1"/>
  <c r="G367" i="1"/>
  <c r="J367" i="1" s="1"/>
  <c r="G365" i="1"/>
  <c r="J365" i="1" s="1"/>
  <c r="G364" i="1"/>
  <c r="J364" i="1" s="1"/>
  <c r="G363" i="1"/>
  <c r="J363" i="1" s="1"/>
  <c r="G362" i="1"/>
  <c r="J362" i="1" s="1"/>
  <c r="G359" i="1"/>
  <c r="J359" i="1" s="1"/>
  <c r="G357" i="1"/>
  <c r="J357" i="1" s="1"/>
  <c r="G356" i="1"/>
  <c r="J356" i="1" s="1"/>
  <c r="G355" i="1"/>
  <c r="J355" i="1" s="1"/>
  <c r="G354" i="1"/>
  <c r="J354" i="1" s="1"/>
  <c r="G351" i="1"/>
  <c r="G349" i="1"/>
  <c r="G347" i="1"/>
  <c r="J347" i="1" s="1"/>
  <c r="G345" i="1"/>
  <c r="J345" i="1" s="1"/>
  <c r="G344" i="1"/>
  <c r="J344" i="1" s="1"/>
  <c r="G343" i="1"/>
  <c r="J343" i="1" s="1"/>
  <c r="G342" i="1"/>
  <c r="J342" i="1" s="1"/>
  <c r="G341" i="1"/>
  <c r="J341" i="1" s="1"/>
  <c r="G338" i="1"/>
  <c r="G336" i="1"/>
  <c r="J336" i="1" s="1"/>
  <c r="G334" i="1"/>
  <c r="J334" i="1" s="1"/>
  <c r="G332" i="1"/>
  <c r="J332" i="1" s="1"/>
  <c r="G331" i="1"/>
  <c r="J331" i="1" s="1"/>
  <c r="G330" i="1"/>
  <c r="J330" i="1" s="1"/>
  <c r="G329" i="1"/>
  <c r="J329" i="1" s="1"/>
  <c r="G328" i="1"/>
  <c r="J328" i="1" s="1"/>
  <c r="G325" i="1"/>
  <c r="J325" i="1" s="1"/>
  <c r="G323" i="1"/>
  <c r="J323" i="1" s="1"/>
  <c r="G321" i="1"/>
  <c r="J321" i="1" s="1"/>
  <c r="G320" i="1"/>
  <c r="J320" i="1" s="1"/>
  <c r="G319" i="1"/>
  <c r="J319" i="1" s="1"/>
  <c r="G318" i="1"/>
  <c r="J318" i="1" s="1"/>
  <c r="G317" i="1"/>
  <c r="J317" i="1" s="1"/>
  <c r="G311" i="1"/>
  <c r="G305" i="1"/>
  <c r="J305" i="1" s="1"/>
  <c r="G304" i="1"/>
  <c r="J304" i="1" s="1"/>
  <c r="G303" i="1"/>
  <c r="J303" i="1" s="1"/>
  <c r="G302" i="1"/>
  <c r="J302" i="1" s="1"/>
  <c r="G301" i="1"/>
  <c r="J301" i="1" s="1"/>
  <c r="G300" i="1"/>
  <c r="J300" i="1" s="1"/>
  <c r="G299" i="1"/>
  <c r="J299" i="1" s="1"/>
  <c r="G298" i="1"/>
  <c r="J298" i="1" s="1"/>
  <c r="G297" i="1"/>
  <c r="J297" i="1" s="1"/>
  <c r="G296" i="1"/>
  <c r="J296" i="1" s="1"/>
  <c r="G294" i="1"/>
  <c r="G293" i="1" s="1"/>
  <c r="G291" i="1"/>
  <c r="G289" i="1"/>
  <c r="J289" i="1" s="1"/>
  <c r="G288" i="1"/>
  <c r="J288" i="1" s="1"/>
  <c r="G287" i="1"/>
  <c r="J287" i="1" s="1"/>
  <c r="G286" i="1"/>
  <c r="J286" i="1" s="1"/>
  <c r="G285" i="1"/>
  <c r="J285" i="1" s="1"/>
  <c r="G284" i="1"/>
  <c r="J284" i="1" s="1"/>
  <c r="G283" i="1"/>
  <c r="J283" i="1" s="1"/>
  <c r="G282" i="1"/>
  <c r="J282" i="1" s="1"/>
  <c r="G281" i="1"/>
  <c r="J281" i="1" s="1"/>
  <c r="G278" i="1"/>
  <c r="J278" i="1" s="1"/>
  <c r="G277" i="1"/>
  <c r="J277" i="1" s="1"/>
  <c r="G275" i="1"/>
  <c r="J275" i="1" s="1"/>
  <c r="G272" i="1"/>
  <c r="J272" i="1" s="1"/>
  <c r="G271" i="1"/>
  <c r="J271" i="1" s="1"/>
  <c r="G270" i="1"/>
  <c r="J270" i="1" s="1"/>
  <c r="G269" i="1"/>
  <c r="J269" i="1" s="1"/>
  <c r="G268" i="1"/>
  <c r="J268" i="1" s="1"/>
  <c r="G267" i="1"/>
  <c r="J267" i="1" s="1"/>
  <c r="G266" i="1"/>
  <c r="J266" i="1" s="1"/>
  <c r="G265" i="1"/>
  <c r="J265" i="1" s="1"/>
  <c r="G264" i="1"/>
  <c r="J264" i="1" s="1"/>
  <c r="G262" i="1"/>
  <c r="J262" i="1" s="1"/>
  <c r="G260" i="1"/>
  <c r="J260" i="1" s="1"/>
  <c r="G259" i="1"/>
  <c r="J259" i="1" s="1"/>
  <c r="G258" i="1"/>
  <c r="J258" i="1" s="1"/>
  <c r="G257" i="1"/>
  <c r="J257" i="1" s="1"/>
  <c r="G256" i="1"/>
  <c r="J256" i="1" s="1"/>
  <c r="G255" i="1"/>
  <c r="J255" i="1" s="1"/>
  <c r="G254" i="1"/>
  <c r="J254" i="1" s="1"/>
  <c r="G253" i="1"/>
  <c r="J253" i="1" s="1"/>
  <c r="G252" i="1"/>
  <c r="J252" i="1" s="1"/>
  <c r="G251" i="1"/>
  <c r="J251" i="1" s="1"/>
  <c r="G247" i="1"/>
  <c r="J247" i="1" s="1"/>
  <c r="G245" i="1"/>
  <c r="G243" i="1"/>
  <c r="J243" i="1" s="1"/>
  <c r="G241" i="1"/>
  <c r="G239" i="1"/>
  <c r="J239" i="1" s="1"/>
  <c r="G237" i="1"/>
  <c r="G235" i="1"/>
  <c r="J235" i="1" s="1"/>
  <c r="G233" i="1"/>
  <c r="G231" i="1"/>
  <c r="J231" i="1" s="1"/>
  <c r="G229" i="1"/>
  <c r="G227" i="1"/>
  <c r="J227" i="1" s="1"/>
  <c r="G225" i="1"/>
  <c r="G220" i="1"/>
  <c r="G219" i="1"/>
  <c r="G218" i="1"/>
  <c r="J218" i="1" s="1"/>
  <c r="G217" i="1"/>
  <c r="J217" i="1" s="1"/>
  <c r="G216" i="1"/>
  <c r="J216" i="1" s="1"/>
  <c r="G215" i="1"/>
  <c r="J215" i="1" s="1"/>
  <c r="G212" i="1"/>
  <c r="J212" i="1" s="1"/>
  <c r="G210" i="1"/>
  <c r="J210" i="1" s="1"/>
  <c r="G209" i="1"/>
  <c r="J209" i="1" s="1"/>
  <c r="G208" i="1"/>
  <c r="J208" i="1" s="1"/>
  <c r="G207" i="1"/>
  <c r="J207" i="1" s="1"/>
  <c r="G204" i="1"/>
  <c r="G203" i="1" s="1"/>
  <c r="G202" i="1"/>
  <c r="G200" i="1"/>
  <c r="J200" i="1" s="1"/>
  <c r="G199" i="1"/>
  <c r="J199" i="1" s="1"/>
  <c r="G198" i="1"/>
  <c r="J198" i="1" s="1"/>
  <c r="G197" i="1"/>
  <c r="J197" i="1" s="1"/>
  <c r="G194" i="1"/>
  <c r="J194" i="1" s="1"/>
  <c r="G192" i="1"/>
  <c r="G190" i="1"/>
  <c r="J190" i="1" s="1"/>
  <c r="G188" i="1"/>
  <c r="J188" i="1" s="1"/>
  <c r="G187" i="1"/>
  <c r="J187" i="1" s="1"/>
  <c r="G186" i="1"/>
  <c r="J186" i="1" s="1"/>
  <c r="G185" i="1"/>
  <c r="J185" i="1" s="1"/>
  <c r="G182" i="1"/>
  <c r="G180" i="1"/>
  <c r="J180" i="1" s="1"/>
  <c r="G178" i="1"/>
  <c r="G176" i="1"/>
  <c r="J176" i="1" s="1"/>
  <c r="G175" i="1"/>
  <c r="J175" i="1" s="1"/>
  <c r="G174" i="1"/>
  <c r="J174" i="1" s="1"/>
  <c r="G173" i="1"/>
  <c r="J173" i="1" s="1"/>
  <c r="G170" i="1"/>
  <c r="G169" i="1" s="1"/>
  <c r="G168" i="1"/>
  <c r="G166" i="1"/>
  <c r="J166" i="1" s="1"/>
  <c r="G165" i="1"/>
  <c r="J165" i="1" s="1"/>
  <c r="G164" i="1"/>
  <c r="J164" i="1" s="1"/>
  <c r="G163" i="1"/>
  <c r="J163" i="1" s="1"/>
  <c r="G160" i="1"/>
  <c r="J160" i="1" s="1"/>
  <c r="G158" i="1"/>
  <c r="G156" i="1"/>
  <c r="G155" i="1" s="1"/>
  <c r="G154" i="1"/>
  <c r="J154" i="1" s="1"/>
  <c r="G153" i="1"/>
  <c r="J153" i="1" s="1"/>
  <c r="G152" i="1"/>
  <c r="J152" i="1" s="1"/>
  <c r="G151" i="1"/>
  <c r="J151" i="1" s="1"/>
  <c r="G148" i="1"/>
  <c r="J148" i="1" s="1"/>
  <c r="G147" i="1"/>
  <c r="J147" i="1" s="1"/>
  <c r="G145" i="1"/>
  <c r="G143" i="1"/>
  <c r="J143" i="1" s="1"/>
  <c r="G142" i="1"/>
  <c r="J142" i="1" s="1"/>
  <c r="G139" i="1"/>
  <c r="G137" i="1"/>
  <c r="G135" i="1"/>
  <c r="J135" i="1" s="1"/>
  <c r="G134" i="1"/>
  <c r="J134" i="1" s="1"/>
  <c r="G133" i="1"/>
  <c r="J133" i="1" s="1"/>
  <c r="G132" i="1"/>
  <c r="J132" i="1" s="1"/>
  <c r="G127" i="1"/>
  <c r="J127" i="1" s="1"/>
  <c r="G125" i="1"/>
  <c r="G123" i="1"/>
  <c r="J123" i="1" s="1"/>
  <c r="G122" i="1"/>
  <c r="J122" i="1" s="1"/>
  <c r="G120" i="1"/>
  <c r="J120" i="1" s="1"/>
  <c r="G119" i="1"/>
  <c r="J119" i="1" s="1"/>
  <c r="G118" i="1"/>
  <c r="J118" i="1" s="1"/>
  <c r="G117" i="1"/>
  <c r="J117" i="1" s="1"/>
  <c r="G111" i="1"/>
  <c r="J111" i="1" s="1"/>
  <c r="G103" i="1"/>
  <c r="G101" i="1"/>
  <c r="G99" i="1"/>
  <c r="J99" i="1" s="1"/>
  <c r="G98" i="1"/>
  <c r="J98" i="1" s="1"/>
  <c r="G97" i="1"/>
  <c r="J97" i="1" s="1"/>
  <c r="G96" i="1"/>
  <c r="J96" i="1" s="1"/>
  <c r="G95" i="1"/>
  <c r="J95" i="1" s="1"/>
  <c r="G92" i="1"/>
  <c r="G91" i="1" s="1"/>
  <c r="G90" i="1"/>
  <c r="J90" i="1" s="1"/>
  <c r="G89" i="1"/>
  <c r="J89" i="1" s="1"/>
  <c r="G88" i="1"/>
  <c r="J88" i="1" s="1"/>
  <c r="G87" i="1"/>
  <c r="J87" i="1" s="1"/>
  <c r="J86" i="1" s="1"/>
  <c r="G83" i="1"/>
  <c r="G81" i="1"/>
  <c r="J81" i="1" s="1"/>
  <c r="G79" i="1"/>
  <c r="J79" i="1" s="1"/>
  <c r="G78" i="1"/>
  <c r="J78" i="1" s="1"/>
  <c r="G77" i="1"/>
  <c r="J77" i="1" s="1"/>
  <c r="G76" i="1"/>
  <c r="J76" i="1" s="1"/>
  <c r="G73" i="1"/>
  <c r="G71" i="1"/>
  <c r="G70" i="1" s="1"/>
  <c r="G69" i="1"/>
  <c r="J69" i="1" s="1"/>
  <c r="G67" i="1"/>
  <c r="J67" i="1" s="1"/>
  <c r="G66" i="1"/>
  <c r="J66" i="1" s="1"/>
  <c r="G65" i="1"/>
  <c r="J65" i="1" s="1"/>
  <c r="G64" i="1"/>
  <c r="J64" i="1" s="1"/>
  <c r="G63" i="1"/>
  <c r="J63" i="1" s="1"/>
  <c r="G59" i="1"/>
  <c r="G57" i="1"/>
  <c r="J57" i="1" s="1"/>
  <c r="G55" i="1"/>
  <c r="J55" i="1" s="1"/>
  <c r="G54" i="1"/>
  <c r="J54" i="1" s="1"/>
  <c r="G53" i="1"/>
  <c r="J53" i="1" s="1"/>
  <c r="G52" i="1"/>
  <c r="J52" i="1" s="1"/>
  <c r="G49" i="1"/>
  <c r="G47" i="1"/>
  <c r="J47" i="1" s="1"/>
  <c r="G46" i="1"/>
  <c r="J46" i="1" s="1"/>
  <c r="G45" i="1"/>
  <c r="J45" i="1" s="1"/>
  <c r="G44" i="1"/>
  <c r="J44" i="1" s="1"/>
  <c r="G40" i="1"/>
  <c r="J40" i="1" s="1"/>
  <c r="G38" i="1"/>
  <c r="G36" i="1"/>
  <c r="J36" i="1" s="1"/>
  <c r="G35" i="1"/>
  <c r="J35" i="1" s="1"/>
  <c r="G34" i="1"/>
  <c r="J34" i="1" s="1"/>
  <c r="G33" i="1"/>
  <c r="J33" i="1" s="1"/>
  <c r="G30" i="1"/>
  <c r="G29" i="1" s="1"/>
  <c r="G28" i="1"/>
  <c r="G26" i="1"/>
  <c r="J26" i="1" s="1"/>
  <c r="G25" i="1"/>
  <c r="J25" i="1" s="1"/>
  <c r="G24" i="1"/>
  <c r="J24" i="1" s="1"/>
  <c r="G23" i="1"/>
  <c r="J23" i="1" s="1"/>
  <c r="K61" i="1" l="1"/>
  <c r="J141" i="1"/>
  <c r="G100" i="1"/>
  <c r="J101" i="1"/>
  <c r="G48" i="1"/>
  <c r="J49" i="1"/>
  <c r="J48" i="1" s="1"/>
  <c r="G224" i="1"/>
  <c r="J225" i="1"/>
  <c r="J224" i="1" s="1"/>
  <c r="G232" i="1"/>
  <c r="J233" i="1"/>
  <c r="J232" i="1" s="1"/>
  <c r="G240" i="1"/>
  <c r="J241" i="1"/>
  <c r="J240" i="1" s="1"/>
  <c r="J290" i="1"/>
  <c r="J291" i="1"/>
  <c r="G310" i="1"/>
  <c r="G309" i="1" s="1"/>
  <c r="G308" i="1" s="1"/>
  <c r="G307" i="1" s="1"/>
  <c r="G306" i="1" s="1"/>
  <c r="J311" i="1"/>
  <c r="J310" i="1" s="1"/>
  <c r="J309" i="1" s="1"/>
  <c r="J308" i="1" s="1"/>
  <c r="J307" i="1" s="1"/>
  <c r="J306" i="1" s="1"/>
  <c r="G376" i="1"/>
  <c r="J377" i="1"/>
  <c r="J376" i="1" s="1"/>
  <c r="K42" i="1"/>
  <c r="K85" i="1"/>
  <c r="K115" i="1"/>
  <c r="K114" i="1" s="1"/>
  <c r="K113" i="1" s="1"/>
  <c r="K171" i="1"/>
  <c r="L273" i="1"/>
  <c r="L279" i="1"/>
  <c r="K292" i="1"/>
  <c r="K368" i="1"/>
  <c r="K386" i="1"/>
  <c r="K434" i="1"/>
  <c r="L485" i="1"/>
  <c r="I273" i="1"/>
  <c r="I292" i="1"/>
  <c r="J170" i="1"/>
  <c r="G27" i="1"/>
  <c r="J28" i="1"/>
  <c r="G37" i="1"/>
  <c r="J38" i="1"/>
  <c r="J37" i="1" s="1"/>
  <c r="G58" i="1"/>
  <c r="J59" i="1"/>
  <c r="J58" i="1" s="1"/>
  <c r="G72" i="1"/>
  <c r="J73" i="1"/>
  <c r="J72" i="1" s="1"/>
  <c r="G136" i="1"/>
  <c r="J137" i="1"/>
  <c r="G144" i="1"/>
  <c r="J145" i="1"/>
  <c r="G157" i="1"/>
  <c r="J158" i="1"/>
  <c r="J157" i="1" s="1"/>
  <c r="G177" i="1"/>
  <c r="J178" i="1"/>
  <c r="J177" i="1" s="1"/>
  <c r="G191" i="1"/>
  <c r="J192" i="1"/>
  <c r="J451" i="1"/>
  <c r="J450" i="1" s="1"/>
  <c r="J461" i="1"/>
  <c r="J462" i="1"/>
  <c r="J474" i="1"/>
  <c r="J473" i="1" s="1"/>
  <c r="G522" i="1"/>
  <c r="J523" i="1"/>
  <c r="G552" i="1"/>
  <c r="J553" i="1"/>
  <c r="J552" i="1" s="1"/>
  <c r="L31" i="1"/>
  <c r="L74" i="1"/>
  <c r="K149" i="1"/>
  <c r="L171" i="1"/>
  <c r="K205" i="1"/>
  <c r="K129" i="1" s="1"/>
  <c r="K128" i="1" s="1"/>
  <c r="K112" i="1" s="1"/>
  <c r="K249" i="1"/>
  <c r="L368" i="1"/>
  <c r="L386" i="1"/>
  <c r="L385" i="1" s="1"/>
  <c r="L423" i="1"/>
  <c r="L422" i="1" s="1"/>
  <c r="L434" i="1"/>
  <c r="K475" i="1"/>
  <c r="L547" i="1"/>
  <c r="I21" i="1"/>
  <c r="I50" i="1"/>
  <c r="I183" i="1"/>
  <c r="I195" i="1"/>
  <c r="J30" i="1"/>
  <c r="J29" i="1" s="1"/>
  <c r="J204" i="1"/>
  <c r="J203" i="1" s="1"/>
  <c r="J139" i="1"/>
  <c r="J138" i="1" s="1"/>
  <c r="G228" i="1"/>
  <c r="J229" i="1"/>
  <c r="J228" i="1" s="1"/>
  <c r="G236" i="1"/>
  <c r="J237" i="1"/>
  <c r="G244" i="1"/>
  <c r="J245" i="1"/>
  <c r="G348" i="1"/>
  <c r="J349" i="1"/>
  <c r="J348" i="1" s="1"/>
  <c r="G418" i="1"/>
  <c r="J419" i="1"/>
  <c r="J418" i="1" s="1"/>
  <c r="G440" i="1"/>
  <c r="J441" i="1"/>
  <c r="G463" i="1"/>
  <c r="J464" i="1"/>
  <c r="G501" i="1"/>
  <c r="J502" i="1"/>
  <c r="J501" i="1" s="1"/>
  <c r="G554" i="1"/>
  <c r="J555" i="1"/>
  <c r="J554" i="1" s="1"/>
  <c r="L248" i="1"/>
  <c r="L221" i="1" s="1"/>
  <c r="J92" i="1"/>
  <c r="J91" i="1" s="1"/>
  <c r="J85" i="1" s="1"/>
  <c r="J156" i="1"/>
  <c r="J155" i="1" s="1"/>
  <c r="G82" i="1"/>
  <c r="J83" i="1"/>
  <c r="G102" i="1"/>
  <c r="J103" i="1"/>
  <c r="J102" i="1" s="1"/>
  <c r="G124" i="1"/>
  <c r="J125" i="1"/>
  <c r="J124" i="1" s="1"/>
  <c r="G167" i="1"/>
  <c r="J168" i="1"/>
  <c r="G181" i="1"/>
  <c r="J182" i="1"/>
  <c r="G201" i="1"/>
  <c r="J202" i="1"/>
  <c r="J220" i="1"/>
  <c r="J219" i="1" s="1"/>
  <c r="G337" i="1"/>
  <c r="J338" i="1"/>
  <c r="G350" i="1"/>
  <c r="J351" i="1"/>
  <c r="J350" i="1" s="1"/>
  <c r="G395" i="1"/>
  <c r="J396" i="1"/>
  <c r="J395" i="1" s="1"/>
  <c r="G407" i="1"/>
  <c r="J408" i="1"/>
  <c r="J407" i="1" s="1"/>
  <c r="G420" i="1"/>
  <c r="J421" i="1"/>
  <c r="J420" i="1" s="1"/>
  <c r="G442" i="1"/>
  <c r="J443" i="1"/>
  <c r="G503" i="1"/>
  <c r="J504" i="1"/>
  <c r="J503" i="1" s="1"/>
  <c r="I454" i="1"/>
  <c r="I495" i="1"/>
  <c r="J71" i="1"/>
  <c r="J70" i="1" s="1"/>
  <c r="J294" i="1"/>
  <c r="J453" i="1"/>
  <c r="I444" i="1"/>
  <c r="I485" i="1"/>
  <c r="I434" i="1"/>
  <c r="I475" i="1"/>
  <c r="I509" i="1"/>
  <c r="I527" i="1"/>
  <c r="J250" i="1"/>
  <c r="J445" i="1"/>
  <c r="J466" i="1"/>
  <c r="J528" i="1"/>
  <c r="J543" i="1"/>
  <c r="J242" i="1"/>
  <c r="J276" i="1"/>
  <c r="J387" i="1"/>
  <c r="J558" i="1"/>
  <c r="J75" i="1"/>
  <c r="J369" i="1"/>
  <c r="J476" i="1"/>
  <c r="L20" i="1"/>
  <c r="K433" i="1"/>
  <c r="K432" i="1" s="1"/>
  <c r="I433" i="1"/>
  <c r="I432" i="1" s="1"/>
  <c r="I42" i="1"/>
  <c r="I61" i="1"/>
  <c r="I60" i="1" s="1"/>
  <c r="I249" i="1"/>
  <c r="I368" i="1"/>
  <c r="G517" i="1"/>
  <c r="G524" i="1"/>
  <c r="L140" i="1"/>
  <c r="L129" i="1" s="1"/>
  <c r="L128" i="1" s="1"/>
  <c r="L183" i="1"/>
  <c r="K195" i="1"/>
  <c r="L315" i="1"/>
  <c r="L352" i="1"/>
  <c r="K360" i="1"/>
  <c r="L465" i="1"/>
  <c r="L509" i="1"/>
  <c r="L508" i="1" s="1"/>
  <c r="L507" i="1" s="1"/>
  <c r="L506" i="1" s="1"/>
  <c r="L505" i="1" s="1"/>
  <c r="K557" i="1"/>
  <c r="K556" i="1" s="1"/>
  <c r="I115" i="1"/>
  <c r="I114" i="1" s="1"/>
  <c r="I113" i="1" s="1"/>
  <c r="I171" i="1"/>
  <c r="I397" i="1"/>
  <c r="K508" i="1"/>
  <c r="K507" i="1" s="1"/>
  <c r="K506" i="1" s="1"/>
  <c r="K505" i="1" s="1"/>
  <c r="G138" i="1"/>
  <c r="K31" i="1"/>
  <c r="L42" i="1"/>
  <c r="L41" i="1" s="1"/>
  <c r="K50" i="1"/>
  <c r="L61" i="1"/>
  <c r="L60" i="1" s="1"/>
  <c r="K74" i="1"/>
  <c r="K60" i="1" s="1"/>
  <c r="L85" i="1"/>
  <c r="L84" i="1" s="1"/>
  <c r="K93" i="1"/>
  <c r="K84" i="1" s="1"/>
  <c r="L130" i="1"/>
  <c r="L213" i="1"/>
  <c r="K223" i="1"/>
  <c r="K222" i="1" s="1"/>
  <c r="K273" i="1"/>
  <c r="L339" i="1"/>
  <c r="K397" i="1"/>
  <c r="K385" i="1" s="1"/>
  <c r="K423" i="1"/>
  <c r="K422" i="1" s="1"/>
  <c r="L454" i="1"/>
  <c r="L433" i="1" s="1"/>
  <c r="L432" i="1" s="1"/>
  <c r="L495" i="1"/>
  <c r="I31" i="1"/>
  <c r="I20" i="1" s="1"/>
  <c r="I93" i="1"/>
  <c r="I84" i="1" s="1"/>
  <c r="I161" i="1"/>
  <c r="I129" i="1" s="1"/>
  <c r="I128" i="1" s="1"/>
  <c r="I205" i="1"/>
  <c r="I360" i="1"/>
  <c r="I314" i="1" s="1"/>
  <c r="I313" i="1" s="1"/>
  <c r="I386" i="1"/>
  <c r="I385" i="1" s="1"/>
  <c r="I384" i="1" s="1"/>
  <c r="I423" i="1"/>
  <c r="I422" i="1" s="1"/>
  <c r="I223" i="1"/>
  <c r="I222" i="1" s="1"/>
  <c r="I248" i="1"/>
  <c r="I221" i="1" s="1"/>
  <c r="I112" i="1" s="1"/>
  <c r="I41" i="1"/>
  <c r="I508" i="1"/>
  <c r="I507" i="1" s="1"/>
  <c r="I506" i="1" s="1"/>
  <c r="I505" i="1" s="1"/>
  <c r="L384" i="1"/>
  <c r="K20" i="1"/>
  <c r="K248" i="1"/>
  <c r="K221" i="1" s="1"/>
  <c r="K314" i="1"/>
  <c r="K313" i="1" s="1"/>
  <c r="G242" i="1"/>
  <c r="G290" i="1"/>
  <c r="J146" i="1"/>
  <c r="J335" i="1"/>
  <c r="G335" i="1"/>
  <c r="G39" i="1"/>
  <c r="J39" i="1"/>
  <c r="G80" i="1"/>
  <c r="J80" i="1"/>
  <c r="G110" i="1"/>
  <c r="G109" i="1" s="1"/>
  <c r="G108" i="1" s="1"/>
  <c r="G107" i="1" s="1"/>
  <c r="G106" i="1" s="1"/>
  <c r="J110" i="1"/>
  <c r="J109" i="1" s="1"/>
  <c r="J108" i="1" s="1"/>
  <c r="J107" i="1" s="1"/>
  <c r="J106" i="1" s="1"/>
  <c r="G126" i="1"/>
  <c r="J126" i="1"/>
  <c r="G159" i="1"/>
  <c r="J159" i="1"/>
  <c r="G179" i="1"/>
  <c r="J179" i="1"/>
  <c r="G193" i="1"/>
  <c r="J193" i="1"/>
  <c r="G211" i="1"/>
  <c r="J211" i="1"/>
  <c r="G226" i="1"/>
  <c r="J226" i="1"/>
  <c r="G234" i="1"/>
  <c r="J234" i="1"/>
  <c r="G274" i="1"/>
  <c r="J274" i="1"/>
  <c r="G324" i="1"/>
  <c r="J324" i="1"/>
  <c r="J353" i="1"/>
  <c r="J162" i="1"/>
  <c r="J116" i="1"/>
  <c r="J121" i="1"/>
  <c r="J115" i="1" s="1"/>
  <c r="J114" i="1" s="1"/>
  <c r="J113" i="1" s="1"/>
  <c r="J131" i="1"/>
  <c r="J409" i="1"/>
  <c r="G409" i="1"/>
  <c r="J424" i="1"/>
  <c r="G491" i="1"/>
  <c r="J491" i="1"/>
  <c r="J510" i="1"/>
  <c r="G520" i="1"/>
  <c r="J520" i="1"/>
  <c r="J509" i="1" s="1"/>
  <c r="G538" i="1"/>
  <c r="J538" i="1"/>
  <c r="G563" i="1"/>
  <c r="J563" i="1"/>
  <c r="J557" i="1" s="1"/>
  <c r="J556" i="1" s="1"/>
  <c r="J43" i="1"/>
  <c r="J42" i="1" s="1"/>
  <c r="J94" i="1"/>
  <c r="J172" i="1"/>
  <c r="J22" i="1"/>
  <c r="J184" i="1"/>
  <c r="J346" i="1"/>
  <c r="G346" i="1"/>
  <c r="J361" i="1"/>
  <c r="G366" i="1"/>
  <c r="J366" i="1"/>
  <c r="G378" i="1"/>
  <c r="J378" i="1"/>
  <c r="G404" i="1"/>
  <c r="J404" i="1"/>
  <c r="J486" i="1"/>
  <c r="J62" i="1"/>
  <c r="J206" i="1"/>
  <c r="J214" i="1"/>
  <c r="J263" i="1"/>
  <c r="J327" i="1"/>
  <c r="J435" i="1"/>
  <c r="G68" i="1"/>
  <c r="J68" i="1"/>
  <c r="J196" i="1"/>
  <c r="J273" i="1"/>
  <c r="J380" i="1"/>
  <c r="G393" i="1"/>
  <c r="J393" i="1"/>
  <c r="J386" i="1" s="1"/>
  <c r="J412" i="1"/>
  <c r="J411" i="1" s="1"/>
  <c r="G430" i="1"/>
  <c r="J430" i="1"/>
  <c r="G493" i="1"/>
  <c r="J493" i="1"/>
  <c r="J32" i="1"/>
  <c r="J51" i="1"/>
  <c r="J136" i="1"/>
  <c r="J201" i="1"/>
  <c r="J195" i="1" s="1"/>
  <c r="J316" i="1"/>
  <c r="J337" i="1"/>
  <c r="J398" i="1"/>
  <c r="G56" i="1"/>
  <c r="J56" i="1"/>
  <c r="G94" i="1"/>
  <c r="G93" i="1" s="1"/>
  <c r="G121" i="1"/>
  <c r="G189" i="1"/>
  <c r="J189" i="1"/>
  <c r="G230" i="1"/>
  <c r="J230" i="1"/>
  <c r="G238" i="1"/>
  <c r="J238" i="1"/>
  <c r="G261" i="1"/>
  <c r="J261" i="1"/>
  <c r="G333" i="1"/>
  <c r="J333" i="1"/>
  <c r="J340" i="1"/>
  <c r="J339" i="1" s="1"/>
  <c r="G481" i="1"/>
  <c r="J481" i="1"/>
  <c r="J496" i="1"/>
  <c r="J495" i="1" s="1"/>
  <c r="G548" i="1"/>
  <c r="G547" i="1" s="1"/>
  <c r="J27" i="1"/>
  <c r="J82" i="1"/>
  <c r="J100" i="1"/>
  <c r="J144" i="1"/>
  <c r="J150" i="1"/>
  <c r="J167" i="1"/>
  <c r="J181" i="1"/>
  <c r="J244" i="1"/>
  <c r="J280" i="1"/>
  <c r="J279" i="1" s="1"/>
  <c r="J440" i="1"/>
  <c r="J522" i="1"/>
  <c r="G246" i="1"/>
  <c r="J246" i="1"/>
  <c r="J295" i="1"/>
  <c r="G322" i="1"/>
  <c r="J322" i="1"/>
  <c r="G358" i="1"/>
  <c r="J358" i="1"/>
  <c r="J455" i="1"/>
  <c r="G471" i="1"/>
  <c r="J471" i="1"/>
  <c r="G483" i="1"/>
  <c r="J483" i="1"/>
  <c r="J535" i="1"/>
  <c r="J169" i="1"/>
  <c r="J191" i="1"/>
  <c r="J236" i="1"/>
  <c r="J293" i="1"/>
  <c r="J442" i="1"/>
  <c r="J452" i="1"/>
  <c r="J463" i="1"/>
  <c r="J524" i="1"/>
  <c r="J548" i="1"/>
  <c r="J547" i="1" s="1"/>
  <c r="J93" i="1"/>
  <c r="G43" i="1"/>
  <c r="G42" i="1" s="1"/>
  <c r="G131" i="1"/>
  <c r="G130" i="1" s="1"/>
  <c r="G146" i="1"/>
  <c r="G276" i="1"/>
  <c r="G273" i="1" s="1"/>
  <c r="G206" i="1"/>
  <c r="G205" i="1" s="1"/>
  <c r="G141" i="1"/>
  <c r="G184" i="1"/>
  <c r="G340" i="1"/>
  <c r="G496" i="1"/>
  <c r="G495" i="1" s="1"/>
  <c r="G540" i="1"/>
  <c r="G22" i="1"/>
  <c r="G21" i="1" s="1"/>
  <c r="G51" i="1"/>
  <c r="G62" i="1"/>
  <c r="G75" i="1"/>
  <c r="G74" i="1" s="1"/>
  <c r="G116" i="1"/>
  <c r="G162" i="1"/>
  <c r="G161" i="1" s="1"/>
  <c r="G295" i="1"/>
  <c r="G292" i="1" s="1"/>
  <c r="G316" i="1"/>
  <c r="G327" i="1"/>
  <c r="G353" i="1"/>
  <c r="G369" i="1"/>
  <c r="G398" i="1"/>
  <c r="G466" i="1"/>
  <c r="G465" i="1" s="1"/>
  <c r="G535" i="1"/>
  <c r="G558" i="1"/>
  <c r="G86" i="1"/>
  <c r="G85" i="1" s="1"/>
  <c r="G196" i="1"/>
  <c r="G195" i="1" s="1"/>
  <c r="G263" i="1"/>
  <c r="G387" i="1"/>
  <c r="G412" i="1"/>
  <c r="G411" i="1" s="1"/>
  <c r="G424" i="1"/>
  <c r="G423" i="1" s="1"/>
  <c r="G422" i="1" s="1"/>
  <c r="G435" i="1"/>
  <c r="G434" i="1" s="1"/>
  <c r="G476" i="1"/>
  <c r="G510" i="1"/>
  <c r="G509" i="1" s="1"/>
  <c r="G528" i="1"/>
  <c r="G543" i="1"/>
  <c r="G32" i="1"/>
  <c r="G150" i="1"/>
  <c r="G149" i="1" s="1"/>
  <c r="G172" i="1"/>
  <c r="G214" i="1"/>
  <c r="G213" i="1" s="1"/>
  <c r="G250" i="1"/>
  <c r="G280" i="1"/>
  <c r="G279" i="1" s="1"/>
  <c r="G361" i="1"/>
  <c r="G380" i="1"/>
  <c r="G445" i="1"/>
  <c r="G444" i="1" s="1"/>
  <c r="G455" i="1"/>
  <c r="G454" i="1" s="1"/>
  <c r="G486" i="1"/>
  <c r="G485" i="1" s="1"/>
  <c r="G171" i="1"/>
  <c r="K41" i="1" l="1"/>
  <c r="J84" i="1"/>
  <c r="J444" i="1"/>
  <c r="L112" i="1"/>
  <c r="G140" i="1"/>
  <c r="I312" i="1"/>
  <c r="I19" i="1"/>
  <c r="I18" i="1" s="1"/>
  <c r="I17" i="1" s="1"/>
  <c r="I16" i="1" s="1"/>
  <c r="K384" i="1"/>
  <c r="K312" i="1" s="1"/>
  <c r="K105" i="1" s="1"/>
  <c r="K104" i="1" s="1"/>
  <c r="G249" i="1"/>
  <c r="G248" i="1" s="1"/>
  <c r="G221" i="1" s="1"/>
  <c r="G368" i="1"/>
  <c r="J213" i="1"/>
  <c r="J21" i="1"/>
  <c r="J465" i="1"/>
  <c r="L314" i="1"/>
  <c r="L313" i="1" s="1"/>
  <c r="J140" i="1"/>
  <c r="L312" i="1"/>
  <c r="L105" i="1" s="1"/>
  <c r="L104" i="1" s="1"/>
  <c r="G397" i="1"/>
  <c r="J183" i="1"/>
  <c r="I105" i="1"/>
  <c r="I104" i="1" s="1"/>
  <c r="G475" i="1"/>
  <c r="G433" i="1" s="1"/>
  <c r="G432" i="1" s="1"/>
  <c r="L19" i="1"/>
  <c r="L18" i="1" s="1"/>
  <c r="L17" i="1" s="1"/>
  <c r="L16" i="1" s="1"/>
  <c r="I15" i="1"/>
  <c r="K19" i="1"/>
  <c r="K18" i="1" s="1"/>
  <c r="K17" i="1" s="1"/>
  <c r="K16" i="1" s="1"/>
  <c r="J149" i="1"/>
  <c r="G223" i="1"/>
  <c r="G222" i="1" s="1"/>
  <c r="G360" i="1"/>
  <c r="G326" i="1"/>
  <c r="G115" i="1"/>
  <c r="G114" i="1" s="1"/>
  <c r="G113" i="1" s="1"/>
  <c r="G84" i="1"/>
  <c r="J50" i="1"/>
  <c r="J41" i="1" s="1"/>
  <c r="J249" i="1"/>
  <c r="J485" i="1"/>
  <c r="J171" i="1"/>
  <c r="J74" i="1"/>
  <c r="J223" i="1"/>
  <c r="J222" i="1" s="1"/>
  <c r="J368" i="1"/>
  <c r="J397" i="1"/>
  <c r="J385" i="1" s="1"/>
  <c r="J384" i="1" s="1"/>
  <c r="J360" i="1"/>
  <c r="J527" i="1"/>
  <c r="J508" i="1" s="1"/>
  <c r="J507" i="1" s="1"/>
  <c r="J506" i="1" s="1"/>
  <c r="J505" i="1" s="1"/>
  <c r="J454" i="1"/>
  <c r="J475" i="1"/>
  <c r="J31" i="1"/>
  <c r="J20" i="1" s="1"/>
  <c r="G385" i="1"/>
  <c r="G384" i="1" s="1"/>
  <c r="J423" i="1"/>
  <c r="J422" i="1" s="1"/>
  <c r="G315" i="1"/>
  <c r="J315" i="1"/>
  <c r="G31" i="1"/>
  <c r="G20" i="1" s="1"/>
  <c r="G386" i="1"/>
  <c r="G557" i="1"/>
  <c r="G556" i="1" s="1"/>
  <c r="G61" i="1"/>
  <c r="G60" i="1" s="1"/>
  <c r="G339" i="1"/>
  <c r="J292" i="1"/>
  <c r="J434" i="1"/>
  <c r="J205" i="1"/>
  <c r="J161" i="1"/>
  <c r="G527" i="1"/>
  <c r="G352" i="1"/>
  <c r="G50" i="1"/>
  <c r="G41" i="1" s="1"/>
  <c r="G183" i="1"/>
  <c r="G129" i="1" s="1"/>
  <c r="G128" i="1" s="1"/>
  <c r="J326" i="1"/>
  <c r="J61" i="1"/>
  <c r="J130" i="1"/>
  <c r="J352" i="1"/>
  <c r="G508" i="1"/>
  <c r="H13" i="2" a="1"/>
  <c r="H13" i="2" s="1"/>
  <c r="I13" i="2" s="1"/>
  <c r="F26" i="2"/>
  <c r="B38" i="3" s="1"/>
  <c r="L15" i="1" l="1"/>
  <c r="J433" i="1"/>
  <c r="J432" i="1" s="1"/>
  <c r="J60" i="1"/>
  <c r="G314" i="1"/>
  <c r="G313" i="1" s="1"/>
  <c r="G312" i="1" s="1"/>
  <c r="K15" i="1"/>
  <c r="J248" i="1"/>
  <c r="J221" i="1" s="1"/>
  <c r="J314" i="1"/>
  <c r="J313" i="1" s="1"/>
  <c r="J129" i="1"/>
  <c r="J128" i="1" s="1"/>
  <c r="G19" i="1"/>
  <c r="G18" i="1" s="1"/>
  <c r="G17" i="1" s="1"/>
  <c r="G16" i="1" s="1"/>
  <c r="G112" i="1"/>
  <c r="J19" i="1"/>
  <c r="J18" i="1" s="1"/>
  <c r="J17" i="1" s="1"/>
  <c r="J16" i="1" s="1"/>
  <c r="G507" i="1"/>
  <c r="G506" i="1" s="1"/>
  <c r="G505" i="1" s="1"/>
  <c r="H12" i="2" a="1"/>
  <c r="H12" i="2" s="1"/>
  <c r="J312" i="1" l="1"/>
  <c r="J112" i="1"/>
  <c r="J105" i="1" s="1"/>
  <c r="J104" i="1" s="1"/>
  <c r="J15" i="1" s="1"/>
  <c r="G105" i="1"/>
  <c r="G104" i="1"/>
  <c r="G15" i="1" s="1"/>
  <c r="C12" i="1" l="1"/>
  <c r="H9" i="2" l="1" a="1"/>
  <c r="H9" i="2" s="1"/>
  <c r="H15" i="2" a="1"/>
  <c r="H15" i="2" s="1"/>
  <c r="H10" i="2" l="1" a="1"/>
  <c r="H10" i="2" s="1"/>
  <c r="H19" i="2" a="1"/>
  <c r="H19" i="2" s="1"/>
  <c r="I19" i="2" s="1"/>
  <c r="C4" i="3"/>
  <c r="C3" i="3"/>
  <c r="F32" i="2"/>
  <c r="B44" i="3" s="1"/>
  <c r="F33" i="2"/>
  <c r="B45" i="3" s="1"/>
  <c r="F25" i="2"/>
  <c r="B37" i="3" s="1"/>
  <c r="F24" i="2"/>
  <c r="B36" i="3" s="1"/>
  <c r="E6" i="2"/>
  <c r="J19" i="2" l="1"/>
  <c r="J10" i="2"/>
  <c r="J13" i="2"/>
  <c r="J9" i="2"/>
  <c r="J15" i="2"/>
  <c r="J12" i="2" l="1"/>
  <c r="H18" i="2" a="1"/>
  <c r="H18" i="2" s="1"/>
  <c r="I18" i="2" l="1"/>
  <c r="H16" i="2" a="1"/>
  <c r="H16" i="2" s="1"/>
  <c r="J18" i="2" l="1"/>
  <c r="J16" i="2"/>
  <c r="E13" i="2" l="1" a="1"/>
  <c r="E13" i="2" s="1"/>
  <c r="E15" i="2" a="1"/>
  <c r="E15" i="2" s="1"/>
  <c r="E10" i="2" a="1"/>
  <c r="E10" i="2" s="1"/>
  <c r="E19" i="2" a="1"/>
  <c r="E19" i="2" s="1"/>
  <c r="E16" i="2" a="1"/>
  <c r="E16" i="2" s="1"/>
  <c r="E18" i="2" a="1"/>
  <c r="E18" i="2" s="1"/>
  <c r="E12" i="2" a="1"/>
  <c r="E12" i="2" s="1"/>
  <c r="E9" i="2" a="1"/>
  <c r="E9" i="2" s="1"/>
  <c r="E17" i="2" l="1"/>
  <c r="E14" i="2"/>
  <c r="F16" i="2" a="1"/>
  <c r="F16" i="2" s="1"/>
  <c r="F13" i="2" a="1"/>
  <c r="F13" i="2" s="1"/>
  <c r="E20" i="2"/>
  <c r="G13" i="2" a="1"/>
  <c r="G13" i="2" s="1"/>
  <c r="E11" i="2"/>
  <c r="G12" i="2" a="1"/>
  <c r="G12" i="2" s="1"/>
  <c r="F15" i="2" a="1"/>
  <c r="F15" i="2" s="1"/>
  <c r="G16" i="2" a="1"/>
  <c r="G16" i="2" s="1"/>
  <c r="F18" i="2" a="1"/>
  <c r="F18" i="2" s="1"/>
  <c r="F9" i="2" a="1"/>
  <c r="F9" i="2" s="1"/>
  <c r="G19" i="2" a="1"/>
  <c r="G19" i="2" s="1"/>
  <c r="F19" i="2" a="1"/>
  <c r="F19" i="2" s="1"/>
  <c r="F10" i="2" a="1"/>
  <c r="F10" i="2" s="1"/>
  <c r="G18" i="2" a="1"/>
  <c r="G18" i="2" s="1"/>
  <c r="G9" i="2" a="1"/>
  <c r="G9" i="2" s="1"/>
  <c r="G15" i="2" a="1"/>
  <c r="G15" i="2" s="1"/>
  <c r="G10" i="2" a="1"/>
  <c r="G10" i="2" s="1"/>
  <c r="F12" i="2" a="1"/>
  <c r="F12" i="2" s="1"/>
  <c r="E21" i="2" l="1"/>
  <c r="F17" i="2"/>
  <c r="F14" i="2"/>
  <c r="G20" i="2"/>
  <c r="G17" i="2"/>
  <c r="G14" i="2"/>
  <c r="G11" i="2"/>
  <c r="F20" i="2"/>
  <c r="F11" i="2"/>
  <c r="G21" i="2" l="1"/>
  <c r="C11" i="1"/>
  <c r="K11" i="3" a="1"/>
  <c r="N27" i="3" l="1"/>
  <c r="N28" i="3"/>
  <c r="M27" i="3"/>
  <c r="M14" i="3"/>
  <c r="M18" i="3"/>
  <c r="M22" i="3"/>
  <c r="M26" i="3"/>
  <c r="M17" i="3"/>
  <c r="M25" i="3"/>
  <c r="M28" i="3"/>
  <c r="M15" i="3"/>
  <c r="M19" i="3"/>
  <c r="M23" i="3"/>
  <c r="M21" i="3"/>
  <c r="M12" i="3"/>
  <c r="M16" i="3"/>
  <c r="M20" i="3"/>
  <c r="M24" i="3"/>
  <c r="M13" i="3"/>
  <c r="N19" i="3"/>
  <c r="N23" i="3"/>
  <c r="N12" i="3"/>
  <c r="N16" i="3"/>
  <c r="N21" i="3"/>
  <c r="N14" i="3"/>
  <c r="N26" i="3"/>
  <c r="N20" i="3"/>
  <c r="N24" i="3"/>
  <c r="N13" i="3"/>
  <c r="N17" i="3"/>
  <c r="N25" i="3"/>
  <c r="N18" i="3"/>
  <c r="N22" i="3"/>
  <c r="N15" i="3"/>
  <c r="K11" i="3"/>
  <c r="M11" i="3" l="1"/>
  <c r="N1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tc={C405D841-BFEB-49D4-8CE3-A2CA2D5830B0}</author>
    <author>tc={0B88A4B6-047A-4794-AA12-15DD239858C8}</author>
  </authors>
  <commentList>
    <comment ref="C260" authorId="0" shapeId="0" xr:uid="{C405D841-BFEB-49D4-8CE3-A2CA2D5830B0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C305" authorId="1" shapeId="0" xr:uid="{0B88A4B6-047A-4794-AA12-15DD239858C8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<sst xmlns="http://schemas.openxmlformats.org/spreadsheetml/2006/main" count="1863" uniqueCount="988">
  <si>
    <t>KODE</t>
  </si>
  <si>
    <t>URAIAN</t>
  </si>
  <si>
    <t>VOL</t>
  </si>
  <si>
    <t>SATUAN</t>
  </si>
  <si>
    <t>H. SATUAN</t>
  </si>
  <si>
    <t>JUMLAH</t>
  </si>
  <si>
    <t>Akun</t>
  </si>
  <si>
    <t>PUSAT PENDIDIKAN KELAUTAN DAN PERIKANAN</t>
  </si>
  <si>
    <t>032.12.DL</t>
  </si>
  <si>
    <t>Program Pendidikan dan Pelatihan Vokasi</t>
  </si>
  <si>
    <t>DL.2376</t>
  </si>
  <si>
    <t>Pendidikan Kelautan dan Perikanan</t>
  </si>
  <si>
    <t>DL.2376.AFA</t>
  </si>
  <si>
    <t>2376.AFA</t>
  </si>
  <si>
    <t>NSPK</t>
  </si>
  <si>
    <t>DL.2376.AFA.001</t>
  </si>
  <si>
    <t>2376.AFA.001</t>
  </si>
  <si>
    <t>Norma, Standard, Prosedur dan Kriteria Pendidikan Kelautan dan Perikanan</t>
  </si>
  <si>
    <t>DL.2376.AFA.001.051</t>
  </si>
  <si>
    <t>051</t>
  </si>
  <si>
    <t>NSPK Metode dan Kurikulum Pendidikan KP</t>
  </si>
  <si>
    <t>DL.2376.AFA.001.051.A</t>
  </si>
  <si>
    <t>A</t>
  </si>
  <si>
    <t>Bimbingan dan Pembinaan Metode dan Kurikulum</t>
  </si>
  <si>
    <t>DL.2376.AFA.001.051.A.521211</t>
  </si>
  <si>
    <t>Belanja Bahan</t>
  </si>
  <si>
    <t>DL.2376.AFA.001.051.A.521211.1</t>
  </si>
  <si>
    <t>OK</t>
  </si>
  <si>
    <t>DL.2376.AFA.001.051.A.521211.2</t>
  </si>
  <si>
    <t>DL.2376.AFA.001.051.A.521211.3</t>
  </si>
  <si>
    <t>DL.2376.AFA.001.051.A.521211.4</t>
  </si>
  <si>
    <t>DL.2376.AFA.001.051.A.522151</t>
  </si>
  <si>
    <t>Belanja Jasa Profesi</t>
  </si>
  <si>
    <t>DL.2376.AFA.001.051.A.522151.1</t>
  </si>
  <si>
    <t>OJ</t>
  </si>
  <si>
    <t>DL.2376.AFA.001.051.A.524111</t>
  </si>
  <si>
    <t>Belanja Perjalanan Dinas Biasa</t>
  </si>
  <si>
    <t>DL.2376.AFA.001.051.A.524111.1</t>
  </si>
  <si>
    <t>DL.2376.AFA.001.051.B</t>
  </si>
  <si>
    <t>B</t>
  </si>
  <si>
    <t>Penyusunan NSPK Metode dan Kurikulum</t>
  </si>
  <si>
    <t>DL.2376.AFA.001.051.B.521211</t>
  </si>
  <si>
    <t>DL.2376.AFA.001.051.B.521211.1</t>
  </si>
  <si>
    <t>DL.2376.AFA.001.051.B.521211.2</t>
  </si>
  <si>
    <t>DL.2376.AFA.001.051.B.521211.3</t>
  </si>
  <si>
    <t>DL.2376.AFA.001.051.B.521211.4</t>
  </si>
  <si>
    <t>DL.2376.AFA.001.051.B.522151</t>
  </si>
  <si>
    <t>DL.2376.AFA.001.051.B.522151.1</t>
  </si>
  <si>
    <t>DL.2376.AFA.001.051.B.524111</t>
  </si>
  <si>
    <t>DL.2376.AFA.001.051.B.524111.1</t>
  </si>
  <si>
    <t>DL.2376.AFA.001.052</t>
  </si>
  <si>
    <t>052</t>
  </si>
  <si>
    <t>NSPK Peserta Didik Sarana dan Prasarana Pendidikan KP</t>
  </si>
  <si>
    <t>DL.2376.AFA.001.052.A</t>
  </si>
  <si>
    <t>DL.2376.AFA.001.052.A.521211</t>
  </si>
  <si>
    <t>DL.2376.AFA.001.052.A.521211.1</t>
  </si>
  <si>
    <t>ok</t>
  </si>
  <si>
    <t>DL.2376.AFA.001.052.A.521211.2</t>
  </si>
  <si>
    <t>DL.2376.AFA.001.052.A.521211.3</t>
  </si>
  <si>
    <t>DL.2376.AFA.001.052.A.521211.4</t>
  </si>
  <si>
    <t>Ekspl</t>
  </si>
  <si>
    <t>DL.2376.AFA.001.052.A.524111</t>
  </si>
  <si>
    <t>DL.2376.AFA.001.052.A.524111.1</t>
  </si>
  <si>
    <t>DL.2376.AFA.001.052.B</t>
  </si>
  <si>
    <t>DL.2376.AFA.001.052.B.524111</t>
  </si>
  <si>
    <t>DL.2376.AFA.001.052.B.524111.1</t>
  </si>
  <si>
    <t>DL.2376.AFA.001.053</t>
  </si>
  <si>
    <t>053</t>
  </si>
  <si>
    <t>NSPK Kelembagaan Pendidikan KP</t>
  </si>
  <si>
    <t>DL.2376.AFA.001.053.A</t>
  </si>
  <si>
    <t>DL.2376.AFA.001.053.A.521211</t>
  </si>
  <si>
    <t>DL.2376.AFA.001.053.A.521211.1</t>
  </si>
  <si>
    <t>DL.2376.AFA.001.053.A.521211.2</t>
  </si>
  <si>
    <t>DL.2376.AFA.001.053.A.521211.3</t>
  </si>
  <si>
    <t>Belanja Barang Non Operasional Lainnya</t>
  </si>
  <si>
    <t>Belanja Barang Persediaan Barang Konsumsi</t>
  </si>
  <si>
    <t>DL.2376.AFA.001.053.A.522151</t>
  </si>
  <si>
    <t>DL.2376.AFA.001.053.A.522151.1</t>
  </si>
  <si>
    <t>DL.2376.AFA.001.053.A.524111</t>
  </si>
  <si>
    <t>DL.2376.AFA.001.053.A.524111.1</t>
  </si>
  <si>
    <t>DL.2376.AFA.001.053.A.524113</t>
  </si>
  <si>
    <t>Belanja Perjalanan Dinas Dalam Kota</t>
  </si>
  <si>
    <t>DL.2376.AFA.001.053.A.524113.1</t>
  </si>
  <si>
    <t>DL.2376.AFA.001.053.B</t>
  </si>
  <si>
    <t>DL.2376.AFA.001.053.B.521211</t>
  </si>
  <si>
    <t>DL.2376.AFA.001.053.B.521211.1</t>
  </si>
  <si>
    <t>DL.2376.AFA.001.053.B.521211.2</t>
  </si>
  <si>
    <t>DL.2376.AFA.001.053.B.522151</t>
  </si>
  <si>
    <t>DL.2376.AFA.001.053.B.522151.1</t>
  </si>
  <si>
    <t>Thn</t>
  </si>
  <si>
    <t>DL.2376.AFA.001.053.B.524111</t>
  </si>
  <si>
    <t>DL.2376.AFA.001.053.B.524111.1</t>
  </si>
  <si>
    <t>C</t>
  </si>
  <si>
    <t>Penyusunan NSPK Kelembagaan Pendidikan</t>
  </si>
  <si>
    <t>DL.2376.AFA.001.054</t>
  </si>
  <si>
    <t>054</t>
  </si>
  <si>
    <t>NSPK Ketenagaan Pendidikan KP</t>
  </si>
  <si>
    <t>DL.2376.AFA.001.054.A</t>
  </si>
  <si>
    <t>Evaluasi Beban Kerja Guru dan Dosen</t>
  </si>
  <si>
    <t>DL.2376.AFA.001.054.A.521211</t>
  </si>
  <si>
    <t>DL.2376.AFA.001.054.A.521211.1</t>
  </si>
  <si>
    <t>DL.2376.AFA.001.054.A.521211.2</t>
  </si>
  <si>
    <t>DL.2376.AFA.001.054.A.521211.3</t>
  </si>
  <si>
    <t>DL.2376.AFA.001.054.A.521211.4</t>
  </si>
  <si>
    <t>DL.2376.AFA.001.054.A.524111</t>
  </si>
  <si>
    <t>DL.2376.AFA.001.054.A.524111.1</t>
  </si>
  <si>
    <t>032.12.WA</t>
  </si>
  <si>
    <t>Program Dukungan Manajemen</t>
  </si>
  <si>
    <t>WA.2378</t>
  </si>
  <si>
    <t>Dukungan Manajemen Internal Lingkup Badan Riset dan Sumber Daya Manusia Kelautan dan Perikanan</t>
  </si>
  <si>
    <t>WA.2378.CAN</t>
  </si>
  <si>
    <t>2378.CAN</t>
  </si>
  <si>
    <t>Unit</t>
  </si>
  <si>
    <t>WA.2378.CAN.001</t>
  </si>
  <si>
    <t>2378.CAN.001</t>
  </si>
  <si>
    <t>WA.2378.CAN.001.301</t>
  </si>
  <si>
    <t>Sarana Teknologi Informasi dan Komunikasi (TIK) Pendidikan Kelautan dan Perikanan</t>
  </si>
  <si>
    <t>WA.2378.CAN.001.301.A</t>
  </si>
  <si>
    <t>WA.2378.CAN.001.301.A.532111</t>
  </si>
  <si>
    <t>Belanja Modal Peralatan dan Mesin</t>
  </si>
  <si>
    <t>WA.2378.CAN.001.301.A.532111.1</t>
  </si>
  <si>
    <t>PKT</t>
  </si>
  <si>
    <t>WA.2378.EBA</t>
  </si>
  <si>
    <t>2378.EBA</t>
  </si>
  <si>
    <t>Layanan</t>
  </si>
  <si>
    <t>WA.2378.EBA.958</t>
  </si>
  <si>
    <t>2378.EBA.958</t>
  </si>
  <si>
    <t>Layanan Hubungan Masyarakat</t>
  </si>
  <si>
    <t>Pelayanan Kerja Sama Pendidikan Kelautan dan Perikanan</t>
  </si>
  <si>
    <t>Kerjasama Pendidikan KP</t>
  </si>
  <si>
    <t>WA.2378.EBA.962</t>
  </si>
  <si>
    <t>2378.EBA.962</t>
  </si>
  <si>
    <t>Layanan Umum</t>
  </si>
  <si>
    <t>WA.2378.EBA.962.301</t>
  </si>
  <si>
    <t>Pelayanan Tata Usaha dan Kerumahtanggaan Pendidikan Kelautan dan Perikanan</t>
  </si>
  <si>
    <t>WA.2378.EBA.962.301.A</t>
  </si>
  <si>
    <t>WA.2378.EBA.962.301.A.521211</t>
  </si>
  <si>
    <t>WA.2378.EBA.962.301.A.521211.1</t>
  </si>
  <si>
    <t>WA.2378.EBA.962.301.A.521211.2</t>
  </si>
  <si>
    <t>WA.2378.EBA.962.301.A.521211.3</t>
  </si>
  <si>
    <t>WA.2378.EBA.962.301.A.524111</t>
  </si>
  <si>
    <t>WA.2378.EBA.962.301.A.524111.1</t>
  </si>
  <si>
    <t>WA.2378.EBA.962.301.A.524113</t>
  </si>
  <si>
    <t>WA.2378.EBA.962.301.A.524113.1</t>
  </si>
  <si>
    <t>WA.2378.EBA.962.301.B</t>
  </si>
  <si>
    <t>WA.2378.EBA.962.301.B.521211</t>
  </si>
  <si>
    <t>WA.2378.EBA.962.301.B.521211.1</t>
  </si>
  <si>
    <t>WA.2378.EBA.962.301.B.521211.2</t>
  </si>
  <si>
    <t>THN</t>
  </si>
  <si>
    <t>WA.2378.EBA.962.301.B.524111</t>
  </si>
  <si>
    <t>WA.2378.EBA.962.301.B.524111.1</t>
  </si>
  <si>
    <t>WA.2378.EBA.962.301.B.524111.2</t>
  </si>
  <si>
    <t>WA.2378.EBA.962.301.C</t>
  </si>
  <si>
    <t>Pengelolaan Kearsipan, Tata Naskah Dinas dan Persuratan Pusat Pendidikan KP</t>
  </si>
  <si>
    <t>WA.2378.EBA.962.301.C.521211</t>
  </si>
  <si>
    <t>WA.2378.EBA.962.301.C.521211.1</t>
  </si>
  <si>
    <t>WA.2378.EBA.962.301.C.521211.2</t>
  </si>
  <si>
    <t>WA.2378.EBA.962.301.C.521211.3</t>
  </si>
  <si>
    <t>WA.2378.EBA.962.301.C.521211.4</t>
  </si>
  <si>
    <t>WA.2378.EBA.962.301.C.522141</t>
  </si>
  <si>
    <t>Belanja Sewa</t>
  </si>
  <si>
    <t>WA.2378.EBA.962.301.C.522141.1</t>
  </si>
  <si>
    <t>UH</t>
  </si>
  <si>
    <t>WA.2378.EBA.962.301.C.524111</t>
  </si>
  <si>
    <t>WA.2378.EBA.962.301.C.524111.1</t>
  </si>
  <si>
    <t>WA.2378.EBA.962.301.C.524113</t>
  </si>
  <si>
    <t>WA.2378.EBA.962.301.C.524113.1</t>
  </si>
  <si>
    <t>WA.2378.EBA.962.301.D</t>
  </si>
  <si>
    <t>D</t>
  </si>
  <si>
    <t>Penyusunan Bahan Tindak Lanjut dan Pemutakhiran Data</t>
  </si>
  <si>
    <t>WA.2378.EBA.962.301.D.521211</t>
  </si>
  <si>
    <t>WA.2378.EBA.962.301.D.521211.1</t>
  </si>
  <si>
    <t>WA.2378.EBA.962.301.D.521211.2</t>
  </si>
  <si>
    <t>WA.2378.EBA.962.301.D.521211.3</t>
  </si>
  <si>
    <t>WA.2378.EBA.962.301.D.521211.4</t>
  </si>
  <si>
    <t>WA.2378.EBA.962.301.D.524111</t>
  </si>
  <si>
    <t>WA.2378.EBA.962.301.D.524111.1</t>
  </si>
  <si>
    <t>WA.2378.EBA.962.301.E</t>
  </si>
  <si>
    <t>E</t>
  </si>
  <si>
    <t>Pengelolaan Administrasi Kepegawaian Pusdik KP</t>
  </si>
  <si>
    <t>WA.2378.EBA.962.301.E.521211</t>
  </si>
  <si>
    <t>WA.2378.EBA.962.301.E.521211.1</t>
  </si>
  <si>
    <t>WA.2378.EBA.962.301.E.521211.2</t>
  </si>
  <si>
    <t>WA.2378.EBA.962.301.E.521211.3</t>
  </si>
  <si>
    <t>WA.2378.EBA.962.301.E.521211.4</t>
  </si>
  <si>
    <t>OB</t>
  </si>
  <si>
    <t>Belanja Jasa Lainnya</t>
  </si>
  <si>
    <t>WA.2378.EBA.962.301.E.524111</t>
  </si>
  <si>
    <t>WA.2378.EBA.962.301.E.524111.1</t>
  </si>
  <si>
    <t>WA.2378.EBA.962.301.E.524113</t>
  </si>
  <si>
    <t>WA.2378.EBA.962.301.E.524113.1</t>
  </si>
  <si>
    <t>WA.2378.EBA.962.301.F</t>
  </si>
  <si>
    <t>F</t>
  </si>
  <si>
    <t>WA.2378.EBA.962.301.F.521211</t>
  </si>
  <si>
    <t>WA.2378.EBA.962.301.F.521211.1</t>
  </si>
  <si>
    <t>WA.2378.EBA.962.301.F.521211.2</t>
  </si>
  <si>
    <t>WA.2378.EBA.962.301.F.521211.3</t>
  </si>
  <si>
    <t>WA.2378.EBA.962.301.F.521219</t>
  </si>
  <si>
    <t>WA.2378.EBA.962.301.F.521219.1</t>
  </si>
  <si>
    <t>WA.2378.EBA.962.301.F.522151</t>
  </si>
  <si>
    <t>WA.2378.EBA.962.301.F.522151.1</t>
  </si>
  <si>
    <t>WA.2378.EBA.962.301.F.524111</t>
  </si>
  <si>
    <t>WA.2378.EBA.962.301.F.524111.1</t>
  </si>
  <si>
    <t>WA.2378.EBA.962.301.G</t>
  </si>
  <si>
    <t>G</t>
  </si>
  <si>
    <t>Pembinaan Pelaksanaan Kewirausahaan dan TEFA</t>
  </si>
  <si>
    <t>WA.2378.EBA.962.301.G.521211</t>
  </si>
  <si>
    <t>WA.2378.EBA.962.301.G.521211.1</t>
  </si>
  <si>
    <t>WA.2378.EBA.962.301.G.521211.2</t>
  </si>
  <si>
    <t>WA.2378.EBA.962.301.G.521211.3</t>
  </si>
  <si>
    <t>WA.2378.EBA.962.301.G.521219</t>
  </si>
  <si>
    <t>WA.2378.EBA.962.301.G.521219.1</t>
  </si>
  <si>
    <t>WA.2378.EBA.962.301.G.524111</t>
  </si>
  <si>
    <t>WA.2378.EBA.962.301.G.524111.1</t>
  </si>
  <si>
    <t>WA.2378.EBA.962.301.H</t>
  </si>
  <si>
    <t>H</t>
  </si>
  <si>
    <t>WA.2378.EBA.962.301.H.521211</t>
  </si>
  <si>
    <t>WA.2378.EBA.962.301.H.521211.1</t>
  </si>
  <si>
    <t>WA.2378.EBA.962.301.H.521211.2</t>
  </si>
  <si>
    <t>WA.2378.EBA.962.301.H.521211.3</t>
  </si>
  <si>
    <t>WA.2378.EBA.962.301.H.521211.4</t>
  </si>
  <si>
    <t>WA.2378.EBA.962.301.H.524111</t>
  </si>
  <si>
    <t>WA.2378.EBA.962.301.H.524111.1</t>
  </si>
  <si>
    <t>WA.2378.EBA.962.301.I</t>
  </si>
  <si>
    <t>I</t>
  </si>
  <si>
    <t>WA.2378.EBA.962.301.I.521211</t>
  </si>
  <si>
    <t>WA.2378.EBA.962.301.I.521211.1</t>
  </si>
  <si>
    <t>WA.2378.EBA.962.301.I.521211.2</t>
  </si>
  <si>
    <t>WA.2378.EBA.962.301.I.521211.3</t>
  </si>
  <si>
    <t>WA.2378.EBA.962.301.I.521211.4</t>
  </si>
  <si>
    <t>WA.2378.EBA.962.301.I.524111</t>
  </si>
  <si>
    <t>WA.2378.EBA.962.301.I.524111.1</t>
  </si>
  <si>
    <t>WA.2378.EBA.994</t>
  </si>
  <si>
    <t>2378.EBA.994</t>
  </si>
  <si>
    <t>Layanan Perkantoran</t>
  </si>
  <si>
    <t>WA.2378.EBA.994.002</t>
  </si>
  <si>
    <t>002</t>
  </si>
  <si>
    <t>Operasional dan Pemeliharaan Kantor</t>
  </si>
  <si>
    <t>WA.2378.EBA.994.002.GA</t>
  </si>
  <si>
    <t>GA</t>
  </si>
  <si>
    <t>Operasional dan Pemeliharaan Kantor Pusat Pendidikan KP</t>
  </si>
  <si>
    <t>WA.2378.EBA.994.002.GA.521111</t>
  </si>
  <si>
    <t>Belanja Keperluan Perkantoran</t>
  </si>
  <si>
    <t>WA.2378.EBA.994.002.GA.521111.1</t>
  </si>
  <si>
    <t>WA.2378.EBA.994.002.GA.521111.2</t>
  </si>
  <si>
    <t>WA.2378.EBA.994.002.GA.521111.3</t>
  </si>
  <si>
    <t>WA.2378.EBA.994.002.GA.521111.4</t>
  </si>
  <si>
    <t>WA.2378.EBA.994.002.GA.521111.5</t>
  </si>
  <si>
    <t>Bulan</t>
  </si>
  <si>
    <t>WA.2378.EBA.994.002.GA.521111.6</t>
  </si>
  <si>
    <t>WA.2378.EBA.994.002.GA.521111.7</t>
  </si>
  <si>
    <t>WA.2378.EBA.994.002.GA.521111.8</t>
  </si>
  <si>
    <t>WA.2378.EBA.994.002.GA.521111.9</t>
  </si>
  <si>
    <t>WA.2378.EBA.994.002.GA.521811</t>
  </si>
  <si>
    <t>WA.2378.EBA.994.002.GA.521811.1</t>
  </si>
  <si>
    <t>WA.2378.EBA.994.002.GA.521811.2</t>
  </si>
  <si>
    <t>WA.2378.EBA.994.002.GA.521811.3</t>
  </si>
  <si>
    <t>WA.2378.EBA.994.002.GA.521811.4</t>
  </si>
  <si>
    <t>WA.2378.EBA.994.002.GA.521811.5</t>
  </si>
  <si>
    <t>rim</t>
  </si>
  <si>
    <t>WA.2378.EBA.994.002.GA.521811.6</t>
  </si>
  <si>
    <t>WA.2378.EBA.994.002.GA.521811.7</t>
  </si>
  <si>
    <t>Lbr</t>
  </si>
  <si>
    <t>WA.2378.EBA.994.002.GA.521811.8</t>
  </si>
  <si>
    <t>box</t>
  </si>
  <si>
    <t>WA.2378.EBA.994.002.GA.521811.9</t>
  </si>
  <si>
    <t>WA.2378.EBA.994.002.GB</t>
  </si>
  <si>
    <t>GB</t>
  </si>
  <si>
    <t>Langganan Daya dan Jasa Pusat Pendidikan KP</t>
  </si>
  <si>
    <t>WA.2378.EBA.994.002.GB.521114</t>
  </si>
  <si>
    <t>Belanja Pengiriman Surat Dinas Pos Pusat</t>
  </si>
  <si>
    <t>WA.2378.EBA.994.002.GB.521114.1</t>
  </si>
  <si>
    <t>WA.2378.EBA.994.002.GB.522141</t>
  </si>
  <si>
    <t>WA.2378.EBA.994.002.GB.522141.1</t>
  </si>
  <si>
    <t>WA.2378.EBA.994.002.GB.522141.2</t>
  </si>
  <si>
    <t>WA.2378.EBA.994.002.GC</t>
  </si>
  <si>
    <t>GC</t>
  </si>
  <si>
    <t>Pemeliharaan Kantor Pusat Pendidikan KP</t>
  </si>
  <si>
    <t>WA.2378.EBA.994.002.GC.523121</t>
  </si>
  <si>
    <t>Belanja Pemeliharaan Peralatan dan Mesin</t>
  </si>
  <si>
    <t>WA.2378.EBA.994.002.GC.523121.1</t>
  </si>
  <si>
    <t>WA.2378.EBA.994.002.GC.523121.2</t>
  </si>
  <si>
    <t>WA.2378.EBA.994.002.GC.523121.3</t>
  </si>
  <si>
    <t>WA.2378.EBA.994.002.GC.523121.4</t>
  </si>
  <si>
    <t>WA.2378.EBA.994.002.GC.523121.5</t>
  </si>
  <si>
    <t>WA.2378.EBA.994.002.GC.523121.6</t>
  </si>
  <si>
    <t>WA.2378.EBA.994.002.GC.523121.7</t>
  </si>
  <si>
    <t>WA.2378.EBA.994.002.GC.523121.8</t>
  </si>
  <si>
    <t>WA.2378.EBA.994.002.GC.523121.9</t>
  </si>
  <si>
    <t>WA.2378.EBA.994.002.GC.523199</t>
  </si>
  <si>
    <t>Belanja Pemeliharaan Lainnya</t>
  </si>
  <si>
    <t>WA.2378.EBA.994.002.GC.523199.1</t>
  </si>
  <si>
    <t>UB</t>
  </si>
  <si>
    <t>WA.2378.EBA.994.002.GD</t>
  </si>
  <si>
    <t>GD</t>
  </si>
  <si>
    <t>Pembayaran Pelaksanaan Operasional Kantor Pusat Pendidikan KP</t>
  </si>
  <si>
    <t>WA.2378.EBA.994.002.GD.521111</t>
  </si>
  <si>
    <t>WA.2378.EBA.994.002.GD.521111.1</t>
  </si>
  <si>
    <t>Stel</t>
  </si>
  <si>
    <t>WA.2378.EBA.994.002.GD.521115</t>
  </si>
  <si>
    <t>Belanja Honor Operasional Satuan Kerja</t>
  </si>
  <si>
    <t>WA.2378.EBA.994.002.GD.521115.1</t>
  </si>
  <si>
    <t>WA.2378.EBA.994.002.GD.521115.2</t>
  </si>
  <si>
    <t>WA.2378.EBA.994.002.GD.521115.3</t>
  </si>
  <si>
    <t>WA.2378.EBA.994.002.GD.521115.4</t>
  </si>
  <si>
    <t>WA.2378.EBA.994.002.GD.521115.5</t>
  </si>
  <si>
    <t>WA.2378.EBA.994.002.GD.521115.6</t>
  </si>
  <si>
    <t>WA.2378.EBA.994.002.GD.521115.7</t>
  </si>
  <si>
    <t>WA.2378.EBA.994.002.GD.521115.8</t>
  </si>
  <si>
    <t>WA.2378.EBA.994.002.GD.521115.9</t>
  </si>
  <si>
    <t>WA.2378.EBA.994.002.GD.521115.10</t>
  </si>
  <si>
    <t>WA.2378.EBB</t>
  </si>
  <si>
    <t>2378.EBB</t>
  </si>
  <si>
    <t>WA.2378.EBB.951</t>
  </si>
  <si>
    <t>2378.EBB.951</t>
  </si>
  <si>
    <t>Layanan Sarana Internal</t>
  </si>
  <si>
    <t>WA.2378.EBD</t>
  </si>
  <si>
    <t>2378.EBD</t>
  </si>
  <si>
    <t>Dokumen</t>
  </si>
  <si>
    <t>WA.2378.EBD.952</t>
  </si>
  <si>
    <t>2378.EBD.952</t>
  </si>
  <si>
    <t>Layanan Perencanaan dan Penganggaran</t>
  </si>
  <si>
    <t>WA.2378.EBD.952.301</t>
  </si>
  <si>
    <t>Pelayanan Perencanaan dan Penganggaran Internal Pendidikan Kelautan</t>
  </si>
  <si>
    <t>WA.2378.EBD.952.301.A</t>
  </si>
  <si>
    <t>WA.2378.EBD.952.301.A.521211</t>
  </si>
  <si>
    <t>WA.2378.EBD.952.301.A.521211.1</t>
  </si>
  <si>
    <t>WA.2378.EBD.952.301.A.521219</t>
  </si>
  <si>
    <t>WA.2378.EBD.952.301.A.521219.1</t>
  </si>
  <si>
    <t>WA.2378.EBD.952.301.A.524111</t>
  </si>
  <si>
    <t>WA.2378.EBD.952.301.A.524111.1</t>
  </si>
  <si>
    <t>WA.2378.EBD.952.301.B</t>
  </si>
  <si>
    <t>Sinkronisasi Kegiatan Pendidikan KP</t>
  </si>
  <si>
    <t>WA.2378.EBD.952.301.B.521211</t>
  </si>
  <si>
    <t>WA.2378.EBD.952.301.B.521211.1</t>
  </si>
  <si>
    <t>WA.2378.EBD.952.301.B.521211.2</t>
  </si>
  <si>
    <t>WA.2378.EBD.952.301.B.521219</t>
  </si>
  <si>
    <t>WA.2378.EBD.952.301.B.521219.1</t>
  </si>
  <si>
    <t>WA.2378.EBD.952.301.B.522151</t>
  </si>
  <si>
    <t>WA.2378.EBD.952.301.B.522151.1</t>
  </si>
  <si>
    <t>WA.2378.EBD.952.301.B.524111</t>
  </si>
  <si>
    <t>WA.2378.EBD.952.301.B.524111.1</t>
  </si>
  <si>
    <t>WA.2378.EBD.952.301.C</t>
  </si>
  <si>
    <t>WA.2378.EBD.952.301.C.521211</t>
  </si>
  <si>
    <t>WA.2378.EBD.952.301.C.521211.1</t>
  </si>
  <si>
    <t>WA.2378.EBD.952.301.C.521211.2</t>
  </si>
  <si>
    <t>WA.2378.EBD.952.301.C.524111</t>
  </si>
  <si>
    <t>WA.2378.EBD.952.301.C.524111.1</t>
  </si>
  <si>
    <t>WA.2378.EBD.952.301.D</t>
  </si>
  <si>
    <t>WA.2378.EBD.952.301.D.524111</t>
  </si>
  <si>
    <t>WA.2378.EBD.952.301.D.524111.1</t>
  </si>
  <si>
    <t>WA.2378.EBD.953</t>
  </si>
  <si>
    <t>2378.EBD.953</t>
  </si>
  <si>
    <t>Layanan Pemantauan dan Evaluasi</t>
  </si>
  <si>
    <t>WA.2378.EBD.953.301</t>
  </si>
  <si>
    <t>Pelayanan Monitoring dan Evaluasi Pendidikan Kelautan dan Perikanan</t>
  </si>
  <si>
    <t>WA.2378.EBD.953.301.A</t>
  </si>
  <si>
    <t>WA.2378.EBD.953.301.A.521211</t>
  </si>
  <si>
    <t>WA.2378.EBD.953.301.A.521211.1</t>
  </si>
  <si>
    <t>WA.2378.EBD.953.301.A.521211.2</t>
  </si>
  <si>
    <t>WA.2378.EBD.953.301.A.521211.3</t>
  </si>
  <si>
    <t>WA.2378.EBD.953.301.A.521211.4</t>
  </si>
  <si>
    <t>WA.2378.EBD.953.301.A.521219</t>
  </si>
  <si>
    <t>WA.2378.EBD.953.301.A.521219.1</t>
  </si>
  <si>
    <t>WA.2378.EBD.953.301.A.524111</t>
  </si>
  <si>
    <t>WA.2378.EBD.953.301.A.524111.1</t>
  </si>
  <si>
    <t>WA.2378.EBD.953.301.B</t>
  </si>
  <si>
    <t>WA.2378.EBD.953.301.B.521211</t>
  </si>
  <si>
    <t>WA.2378.EBD.953.301.B.521211.1</t>
  </si>
  <si>
    <t>WA.2378.EBD.953.301.B.521211.2</t>
  </si>
  <si>
    <t>WA.2378.EBD.953.301.B.521211.3</t>
  </si>
  <si>
    <t>WA.2378.EBD.953.301.B.521211.4</t>
  </si>
  <si>
    <t>WA.2378.EBD.953.301.B.521211.5</t>
  </si>
  <si>
    <t>WA.2378.EBD.953.301.B.521219</t>
  </si>
  <si>
    <t>WA.2378.EBD.953.301.B.521219.1</t>
  </si>
  <si>
    <t>WA.2378.EBD.953.301.B.524111</t>
  </si>
  <si>
    <t>WA.2378.EBD.953.301.B.524111.1</t>
  </si>
  <si>
    <t>WA.2378.EBD.953.301.C</t>
  </si>
  <si>
    <t>WA.2378.EBD.953.301.C.524111</t>
  </si>
  <si>
    <t>WA.2378.EBD.953.301.C.524111.1</t>
  </si>
  <si>
    <t>WA.2378.EBD.953.302</t>
  </si>
  <si>
    <t>Pelayanan Pelaporan Kinerja Pendidikan Kelautan dan Perikanan</t>
  </si>
  <si>
    <t>WA.2378.EBD.953.302.A</t>
  </si>
  <si>
    <t>WA.2378.EBD.953.302.A.521211</t>
  </si>
  <si>
    <t>WA.2378.EBD.953.302.A.521211.1</t>
  </si>
  <si>
    <t>WA.2378.EBD.953.302.A.521211.2</t>
  </si>
  <si>
    <t>WA.2378.EBD.953.302.A.521211.3</t>
  </si>
  <si>
    <t>WA.2378.EBD.953.302.A.521211.4</t>
  </si>
  <si>
    <t>WA.2378.EBD.953.302.A.521211.5</t>
  </si>
  <si>
    <t>thn</t>
  </si>
  <si>
    <t>WA.2378.EBD.953.302.A.524111</t>
  </si>
  <si>
    <t>WA.2378.EBD.953.302.A.524111.1</t>
  </si>
  <si>
    <t>WA.2378.EBD.955</t>
  </si>
  <si>
    <t>2378.EBD.955</t>
  </si>
  <si>
    <t>Layanan Manajemen Keuangan</t>
  </si>
  <si>
    <t>WA.2378.EBD.955.301</t>
  </si>
  <si>
    <t>Pelayanan Keuangan Pendidikan Kelautan dan Perikanan</t>
  </si>
  <si>
    <t>WA.2378.EBD.955.301.A</t>
  </si>
  <si>
    <t>WA.2378.EBD.955.301.A.521211</t>
  </si>
  <si>
    <t>WA.2378.EBD.955.301.A.521211.1</t>
  </si>
  <si>
    <t>WA.2378.EBD.955.301.A.521211.2</t>
  </si>
  <si>
    <t>WA.2378.EBD.955.301.A.521211.3</t>
  </si>
  <si>
    <t>WA.2378.EBD.955.301.A.521211.4</t>
  </si>
  <si>
    <t>WA.2378.EBD.955.301.A.524111</t>
  </si>
  <si>
    <t>WA.2378.EBD.955.301.A.524111.1</t>
  </si>
  <si>
    <t>WA.2378.EBD.955.301.B</t>
  </si>
  <si>
    <t>WA.2378.EBD.955.301.B.521211</t>
  </si>
  <si>
    <t>WA.2378.EBD.955.301.B.521211.1</t>
  </si>
  <si>
    <t>WA.2378.EBD.955.301.B.521211.2</t>
  </si>
  <si>
    <t>WA.2378.EBD.955.301.B.524111</t>
  </si>
  <si>
    <t>WA.2378.EBD.955.301.B.524111.1</t>
  </si>
  <si>
    <t>WA.2378.EBD.955.301.C</t>
  </si>
  <si>
    <t>WA.2378.EBD.955.301.C.521211</t>
  </si>
  <si>
    <t>WA.2378.EBD.955.301.C.521211.1</t>
  </si>
  <si>
    <t>WA.2378.EBD.955.301.C.521211.2</t>
  </si>
  <si>
    <t>WA.2378.EBD.955.301.D</t>
  </si>
  <si>
    <t>WA.2378.EBD.955.301.D.521211</t>
  </si>
  <si>
    <t>WA.2378.EBD.955.301.D.521211.1</t>
  </si>
  <si>
    <t>WA.2378.EBD.955.301.D.521211.2</t>
  </si>
  <si>
    <t>WA.2378.EBD.955.301.D.521211.3</t>
  </si>
  <si>
    <t>WA.2378.EBD.955.301.D.524111</t>
  </si>
  <si>
    <t>WA.2378.EBD.955.301.D.524111.1</t>
  </si>
  <si>
    <t>WA.2378.EBD.955.301.E</t>
  </si>
  <si>
    <t>WA.2378.EBD.955.301.E.521211</t>
  </si>
  <si>
    <t>WA.2378.EBD.955.301.E.521211.1</t>
  </si>
  <si>
    <t>WA.2378.EBD.955.301.E.521211.2</t>
  </si>
  <si>
    <t>WA.2378.EBD.955.301.F</t>
  </si>
  <si>
    <t>Verifikasi dan Validasi Pertanggung Jawaban Kegiatan</t>
  </si>
  <si>
    <t>WA.2378.EBD.955.301.F.521211</t>
  </si>
  <si>
    <t>WA.2378.EBD.955.301.F.521211.1</t>
  </si>
  <si>
    <t>WA.2378.EBD.955.301.F.524111</t>
  </si>
  <si>
    <t>WA.2378.EBD.955.301.F.524111.1</t>
  </si>
  <si>
    <t>WA.2378.EBD.955.301.G</t>
  </si>
  <si>
    <t>WA.4345</t>
  </si>
  <si>
    <t>Pendidikan dan Pelatihan Aparatur KP</t>
  </si>
  <si>
    <t>WA.4345.EBC</t>
  </si>
  <si>
    <t>4345.EBC</t>
  </si>
  <si>
    <t>Orang</t>
  </si>
  <si>
    <t>WA.4345.EBC.996</t>
  </si>
  <si>
    <t>4345.EBC.996</t>
  </si>
  <si>
    <t>Layanan Pendidikan dan Pelatihan</t>
  </si>
  <si>
    <t>WA.4345.EBC.996.301</t>
  </si>
  <si>
    <t>Aparatur KKP yang Diberikan Beasiswa</t>
  </si>
  <si>
    <t>WA.4345.EBC.996.301.A</t>
  </si>
  <si>
    <t>Tugas Belajar Baru</t>
  </si>
  <si>
    <t>WA.4345.EBC.996.301.A.521211</t>
  </si>
  <si>
    <t>WA.4345.EBC.996.301.A.521211.1</t>
  </si>
  <si>
    <t>WA.4345.EBC.996.301.A.521211.2</t>
  </si>
  <si>
    <t>WA.4345.EBC.996.301.A.521211.3</t>
  </si>
  <si>
    <t>WA.4345.EBC.996.301.A.521211.4</t>
  </si>
  <si>
    <t>WA.4345.EBC.996.301.A.521211.5</t>
  </si>
  <si>
    <t>WA.4345.EBC.996.301.A.521219</t>
  </si>
  <si>
    <t>WA.4345.EBC.996.301.A.521219.1</t>
  </si>
  <si>
    <t>WA.4345.EBC.996.301.A.521219.2</t>
  </si>
  <si>
    <t>WA.4345.EBC.996.301.A.522151</t>
  </si>
  <si>
    <t>WA.4345.EBC.996.301.A.522151.1</t>
  </si>
  <si>
    <t>WA.4345.EBC.996.301.A.522191</t>
  </si>
  <si>
    <t>WA.4345.EBC.996.301.A.522191.1</t>
  </si>
  <si>
    <t>WA.4345.EBC.996.301.A.524111</t>
  </si>
  <si>
    <t>WA.4345.EBC.996.301.A.524111.1</t>
  </si>
  <si>
    <t>WA.4345.EBC.996.301.A.524111.2</t>
  </si>
  <si>
    <t>WA.4345.EBC.996.301.B</t>
  </si>
  <si>
    <t>Lanjutan Tugas Belajar</t>
  </si>
  <si>
    <t>WA.4345.EBC.996.301.B.521211</t>
  </si>
  <si>
    <t>WA.4345.EBC.996.301.B.521211.1</t>
  </si>
  <si>
    <t>WA.4345.EBC.996.301.B.521211.2</t>
  </si>
  <si>
    <t>WA.4345.EBC.996.301.B.521211.3</t>
  </si>
  <si>
    <t>WA.4345.EBC.996.301.B.521211.4</t>
  </si>
  <si>
    <t>WA.4345.EBC.996.301.B.521211.5</t>
  </si>
  <si>
    <t>WA.4345.EBC.996.301.B.521219</t>
  </si>
  <si>
    <t>WA.4345.EBC.996.301.B.521219.1</t>
  </si>
  <si>
    <t>WA.4345.EBC.996.301.B.521219.2</t>
  </si>
  <si>
    <t>WA.4345.EBC.996.301.B.522151</t>
  </si>
  <si>
    <t>WA.4345.EBC.996.301.B.522151.1</t>
  </si>
  <si>
    <t>WA.4345.EBC.996.301.B.524111</t>
  </si>
  <si>
    <t>WA.4345.EBC.996.301.B.524111.1</t>
  </si>
  <si>
    <t>WA.4345.EBC.996.301.B.524111.2</t>
  </si>
  <si>
    <t>WA.4345.EBC.996.301.B.524119</t>
  </si>
  <si>
    <t>Belanja Perjalanan Dinas Paket Meeting Luar Kota</t>
  </si>
  <si>
    <t>WA.4345.EBC.996.301.B.524119.1</t>
  </si>
  <si>
    <t>OH</t>
  </si>
  <si>
    <t>WA.4345.EBC.996.301.B.524119.2</t>
  </si>
  <si>
    <t>WA.4345.EBC.996.301.B.524119.3</t>
  </si>
  <si>
    <t>WA.4345.EBC.996.301.C</t>
  </si>
  <si>
    <t>Tugas Belajar Luar Negeri</t>
  </si>
  <si>
    <t>WA.4345.EBC.996.301.C.521211</t>
  </si>
  <si>
    <t>WA.4345.EBC.996.301.C.521211.1</t>
  </si>
  <si>
    <t>WA.4345.EBC.996.301.C.521211.2</t>
  </si>
  <si>
    <t>WA.4345.EBC.996.301.C.521211.3</t>
  </si>
  <si>
    <t>WA.4345.EBC.996.301.C.521219</t>
  </si>
  <si>
    <t>WA.4345.EBC.996.301.C.521219.1</t>
  </si>
  <si>
    <t>WA.4345.EBC.996.301.C.524211</t>
  </si>
  <si>
    <t>Belanja Perjalanan Dinas Biasa - Luar Negeri</t>
  </si>
  <si>
    <t>WA.4345.EBC.996.301.C.524211.1</t>
  </si>
  <si>
    <t>WA.4345.EBC.996.302</t>
  </si>
  <si>
    <t>Aparatur KKP yang Diberikan Izin Belajar</t>
  </si>
  <si>
    <t>WA.4345.EBC.996.302.A</t>
  </si>
  <si>
    <t>WA.4345.EBC.996.302.A.521211</t>
  </si>
  <si>
    <t>WA.4345.EBC.996.302.A.521211.1</t>
  </si>
  <si>
    <t>WA.4345.EBC.996.302.A.521211.2</t>
  </si>
  <si>
    <t>Penyelenggaraan Pendidikan</t>
  </si>
  <si>
    <t>Metode dan Kurikulum</t>
  </si>
  <si>
    <t>Peserta Didik dan Sarana Prasarana</t>
  </si>
  <si>
    <t>Kelembagaan dan Ketenagaan</t>
  </si>
  <si>
    <t>Kelembagaan</t>
  </si>
  <si>
    <t>Ketenagaan</t>
  </si>
  <si>
    <t>Tata Usaha</t>
  </si>
  <si>
    <t>Umum</t>
  </si>
  <si>
    <t>Perencanaan dan Evaluasi</t>
  </si>
  <si>
    <t>Perencanaan</t>
  </si>
  <si>
    <t>Evaluasi</t>
  </si>
  <si>
    <t>Keuangan</t>
  </si>
  <si>
    <t>Lampiran 1</t>
  </si>
  <si>
    <t>Nomor</t>
  </si>
  <si>
    <t>Tanggal</t>
  </si>
  <si>
    <t>Sumber Dana Rupiah Murni</t>
  </si>
  <si>
    <t>Satuan Kerja</t>
  </si>
  <si>
    <t>: (626402)  Sekretariat Riset dan Sumber Daya Manusia Kelautan dan Perikanan</t>
  </si>
  <si>
    <t>Unit Kerja</t>
  </si>
  <si>
    <t>: Pusat Pendidikan Kelautan dan Perikanan</t>
  </si>
  <si>
    <t>Sisa Dana</t>
  </si>
  <si>
    <t>Pusat Pendidikan KP</t>
  </si>
  <si>
    <t>Akun :</t>
  </si>
  <si>
    <t>Semua</t>
  </si>
  <si>
    <t>No</t>
  </si>
  <si>
    <t>Koordinator</t>
  </si>
  <si>
    <t>Sub Koordinator</t>
  </si>
  <si>
    <t>LINGKUP PUSAT PENDIDIKAN KP</t>
  </si>
  <si>
    <t>Jumlah Bidang PP</t>
  </si>
  <si>
    <t>Jumlah Bidang PE</t>
  </si>
  <si>
    <t>Jumlah Bidang KK</t>
  </si>
  <si>
    <t>Jumlah Bidang TU</t>
  </si>
  <si>
    <t>Jumlah</t>
  </si>
  <si>
    <t>Lampiran 2</t>
  </si>
  <si>
    <t>Program, Kegiatan dan Output</t>
  </si>
  <si>
    <t>Program, Kegiatan dan KRO</t>
  </si>
  <si>
    <t xml:space="preserve">Jumlah </t>
  </si>
  <si>
    <t>521211</t>
  </si>
  <si>
    <t>521219</t>
  </si>
  <si>
    <t>524111</t>
  </si>
  <si>
    <t>DL.2376.AFA Total</t>
  </si>
  <si>
    <t>WA.2378.EBA Total</t>
  </si>
  <si>
    <t>Grand Total</t>
  </si>
  <si>
    <t>Disetujui KPPN</t>
  </si>
  <si>
    <t xml:space="preserve">Disetujui KPPN </t>
  </si>
  <si>
    <t>Dr. Bambang Suprakto, A.Pi, S.Pi, MT</t>
  </si>
  <si>
    <t>NIP 19630602 198802 1 001</t>
  </si>
  <si>
    <t>522151</t>
  </si>
  <si>
    <t>524119</t>
  </si>
  <si>
    <t>elektronik</t>
  </si>
  <si>
    <t>Ditandatangani secara</t>
  </si>
  <si>
    <t>KOORDINATOR</t>
  </si>
  <si>
    <t>SUBKOORDINATOR</t>
  </si>
  <si>
    <t>522141</t>
  </si>
  <si>
    <t>524211</t>
  </si>
  <si>
    <t>Pejabat Pembuat Komitmen</t>
  </si>
  <si>
    <t>TUP 6 Disetujui</t>
  </si>
  <si>
    <t>WA.2378.EBA.994.001</t>
  </si>
  <si>
    <t>001</t>
  </si>
  <si>
    <t>Gaji dan Tunjangan</t>
  </si>
  <si>
    <t>Gaji dan Tunjangan Pusat Pendidikan KP</t>
  </si>
  <si>
    <t>Belanja Gaji Pokok PNS</t>
  </si>
  <si>
    <t>Belanja Pembulatan Gaji PNS</t>
  </si>
  <si>
    <t>Belanja Tunj. Suami/Istri PNS</t>
  </si>
  <si>
    <t>Belanja Tunj. Anak PNS</t>
  </si>
  <si>
    <t>Belanja Tunj. Struktural PNS</t>
  </si>
  <si>
    <t>Belanja Tunj. Fungsional PNS</t>
  </si>
  <si>
    <t>Belanja Tunj. PPh PNS</t>
  </si>
  <si>
    <t>Belanja Tunj. Beras PNS</t>
  </si>
  <si>
    <t>Belanja Uang Makan PNS</t>
  </si>
  <si>
    <t>Belanja Tunjangan Umum PNS</t>
  </si>
  <si>
    <t>Belanja Pegawai (Tunjangan Khusus/Kegiatan/Kinerja)</t>
  </si>
  <si>
    <t>Rincian Usulan TUP 1, Pusat Pendidikan KP</t>
  </si>
  <si>
    <t>Berdasarkan DIPA Awal TA. 2023 (Tanggal 30 November 2022)</t>
  </si>
  <si>
    <t>2376</t>
  </si>
  <si>
    <t>Norma, Standard, Prosedur dan Kriteria[Base Line]</t>
  </si>
  <si>
    <t>NSPK, Rancangan Standar, Pedoman, Standar</t>
  </si>
  <si>
    <t/>
  </si>
  <si>
    <t>01 - Konsumsi/bahan makanan</t>
  </si>
  <si>
    <t>02 - Penggadaan</t>
  </si>
  <si>
    <t>03 - Bahan Komputer</t>
  </si>
  <si>
    <t>04 - ATK</t>
  </si>
  <si>
    <t>01 - Narasumber/Pembahas</t>
  </si>
  <si>
    <t>01 - Perjalanan Bimbingan dan Pembinaan Metode dan Kurikulum</t>
  </si>
  <si>
    <t>01 - Perjalanan Fasilitasi/koordinasi Penyusunan NSPK</t>
  </si>
  <si>
    <t>NSPK Peserta Didik</t>
  </si>
  <si>
    <t>02 - Bahan Komputer</t>
  </si>
  <si>
    <t>03 - ATK</t>
  </si>
  <si>
    <t>04 - Cetak</t>
  </si>
  <si>
    <t>01 - NSPK Peserta Didik Standar Sarana dan Prasarana Pendidikan KP</t>
  </si>
  <si>
    <t>Pengendalian Sarana Prasarana</t>
  </si>
  <si>
    <t>DL.2376.AFA.001.052.B.521211</t>
  </si>
  <si>
    <t>DL.2376.AFA.001.052.B.521211.1</t>
  </si>
  <si>
    <t>DL.2376.AFA.001.052.B.521211.2</t>
  </si>
  <si>
    <t>DL.2376.AFA.001.052.B.521211.3</t>
  </si>
  <si>
    <t>DL.2376.AFA.001.052.B.521211.4</t>
  </si>
  <si>
    <t>04 - Cetakan</t>
  </si>
  <si>
    <t>DL.2376.AFA.001.052.B.522151</t>
  </si>
  <si>
    <t>DL.2376.AFA.001.052.B.522151.1</t>
  </si>
  <si>
    <t>01 - Perjalanan Pengendalian Sarana Prasarana</t>
  </si>
  <si>
    <t>Pengembangan Kelembagaan Pendidikan KP</t>
  </si>
  <si>
    <t>DL.2376.AFA.001.053.A.521211.4</t>
  </si>
  <si>
    <t>DL.2376.AFA.001.053.A.521211.5</t>
  </si>
  <si>
    <t>05 - Cetakan Kelembagaan Pendidikan Vokasi</t>
  </si>
  <si>
    <t>Ekpl</t>
  </si>
  <si>
    <t>01 - Perjalanan Pembentukan Kelembagaan Pendidikan KP</t>
  </si>
  <si>
    <t>524113</t>
  </si>
  <si>
    <t>01 - Transport lokal</t>
  </si>
  <si>
    <t>DL.2376.AFA.001.053.B.521211.3</t>
  </si>
  <si>
    <t>DL.2376.AFA.001.053.B.521211.4</t>
  </si>
  <si>
    <t>01 - Penyusunan NSPK Kelembagaan Pendidikan</t>
  </si>
  <si>
    <t>Penyiapan Pendidik dan Tenaga Kependidikan</t>
  </si>
  <si>
    <t>01 - Perjalanan Penyiapan Pendidik dan Tenaga Kependidikan</t>
  </si>
  <si>
    <t>DL.2376.AFA.001.054.B</t>
  </si>
  <si>
    <t>DL.2376.AFA.001.054.B.521211</t>
  </si>
  <si>
    <t>DL.2376.AFA.001.054.B.521211.1</t>
  </si>
  <si>
    <t>DL.2376.AFA.001.054.B.521211.2</t>
  </si>
  <si>
    <t>DL.2376.AFA.001.054.B.521211.3</t>
  </si>
  <si>
    <t>DL.2376.AFA.001.054.B.521211.4</t>
  </si>
  <si>
    <t>DL.2376.AFA.001.054.B.521211.5</t>
  </si>
  <si>
    <t>05 - Perlengkapan Kegiatan Beban Kerja Guru dan Dosen</t>
  </si>
  <si>
    <t>DL.2376.AFA.001.054.B.522151</t>
  </si>
  <si>
    <t>DL.2376.AFA.001.054.B.522151.1</t>
  </si>
  <si>
    <t>DL.2376.AFA.001.054.B.524111</t>
  </si>
  <si>
    <t>DL.2376.AFA.001.054.B.524111.1</t>
  </si>
  <si>
    <t>01 - Perjalanan Evaluasi Beban Kerja Guru dan Dosen</t>
  </si>
  <si>
    <t>2378</t>
  </si>
  <si>
    <t>Sarana Bidang Teknologi Informasi dan Komunikasi[Base Line]</t>
  </si>
  <si>
    <t>Sarana Teknologi Informasi dan Komunikasi Bidang Riset dan SDM KP</t>
  </si>
  <si>
    <t>301</t>
  </si>
  <si>
    <t>Sarana Teknologi Informasi dan Komunikasi</t>
  </si>
  <si>
    <t>532111</t>
  </si>
  <si>
    <t>01 - Peralatan Teknologi Informasi dan Komunikasi Pusdik KP</t>
  </si>
  <si>
    <t>Layanan Dukungan Manajemen Internal[Base Line]</t>
  </si>
  <si>
    <t>Layanan, Laporan, Dokumen, Rekomendasi, Unit</t>
  </si>
  <si>
    <t>WA.2378.EBA.958.306</t>
  </si>
  <si>
    <t>306</t>
  </si>
  <si>
    <t>WA.2378.EBA.958.306.A</t>
  </si>
  <si>
    <t>WA.2378.EBA.958.306.A.521211</t>
  </si>
  <si>
    <t>WA.2378.EBA.958.306.A.521211.1</t>
  </si>
  <si>
    <t>WA.2378.EBA.958.306.A.521211.2</t>
  </si>
  <si>
    <t>WA.2378.EBA.958.306.A.521211.3</t>
  </si>
  <si>
    <t>WA.2378.EBA.958.306.A.521211.4</t>
  </si>
  <si>
    <t>WA.2378.EBA.958.306.A.521219</t>
  </si>
  <si>
    <t>WA.2378.EBA.958.306.A.521219.1</t>
  </si>
  <si>
    <t>01 - Langganan biaya video conference</t>
  </si>
  <si>
    <t>WA.2378.EBA.958.306.A.521219.2</t>
  </si>
  <si>
    <t>02 - Dukungan Kerjasama Pendidikan KP</t>
  </si>
  <si>
    <t>WA.2378.EBA.958.306.A.522151</t>
  </si>
  <si>
    <t>WA.2378.EBA.958.306.A.522151.1</t>
  </si>
  <si>
    <t>WA.2378.EBA.958.306.A.524111</t>
  </si>
  <si>
    <t>WA.2378.EBA.958.306.A.524111.1</t>
  </si>
  <si>
    <t>01 - Perjalanan Kerjasama Pendidikan KP</t>
  </si>
  <si>
    <t>Pengelolaan dan Implementasi BMN</t>
  </si>
  <si>
    <t>01 - Penggadaan</t>
  </si>
  <si>
    <t>WA.2378.EBA.962.301.A.521211.4</t>
  </si>
  <si>
    <t>04 - Cetakan Kegiatan Administrasi SIMAK BMN</t>
  </si>
  <si>
    <t>Ekplr</t>
  </si>
  <si>
    <t>01 - Perjalanan Implementasi SIMAK - BMN</t>
  </si>
  <si>
    <t>01 - Koordinasi Implementasi SIMAK - BMN</t>
  </si>
  <si>
    <t>Pembinaan dan Koordinasi Kepala Pusdik KP</t>
  </si>
  <si>
    <t>01 - Bahan Komputer</t>
  </si>
  <si>
    <t>02 - ATK</t>
  </si>
  <si>
    <t>WA.2378.EBA.962.301.B.521219</t>
  </si>
  <si>
    <t>WA.2378.EBA.962.301.B.521219.1</t>
  </si>
  <si>
    <t>01 - Perjalanan Pembinaan dan Wisuda Kepala Pusdik KP</t>
  </si>
  <si>
    <t>02 - Perjalanan Koordinasi, Sinkronisasi, Wisuda dan Pendampingan Kepala Pusdik KP</t>
  </si>
  <si>
    <t>04 - Cetakan Kegiatan dan Laporan</t>
  </si>
  <si>
    <t>01 - Sewa Kendaraan / Mobil (2 kali)</t>
  </si>
  <si>
    <t>01 - Perjalanan Pengelolaan Penatausahaan Arsip dan Sinkronisasi Tata Naskah dan Persuratan</t>
  </si>
  <si>
    <t>01 - Perjalanan Koordinasi</t>
  </si>
  <si>
    <t>01 - Perjalanan Penyusunan Bahan Tindak Lanjut dan Pemutakhiran Data</t>
  </si>
  <si>
    <t>WA.2378.EBA.962.301.D.524113</t>
  </si>
  <si>
    <t>WA.2378.EBA.962.301.D.524113.1</t>
  </si>
  <si>
    <t>WA.2378.EBA.962.301.E.521219</t>
  </si>
  <si>
    <t>WA.2378.EBA.962.301.E.521219.1</t>
  </si>
  <si>
    <t>01 - Peningkatan Kapasitas Pegawai</t>
  </si>
  <si>
    <t>01 - Perjalanan Pengelolaan SDM Aparatur</t>
  </si>
  <si>
    <t>Penjaminan Mutu Kelembagaan</t>
  </si>
  <si>
    <t>WA.2378.EBA.962.301.F.521211.4</t>
  </si>
  <si>
    <t>01 - Perjalanan Penjaminan mutu pendidikan KP</t>
  </si>
  <si>
    <t>Bimbingan Penelitian Dan Pengabdian Kepada Masyarakat</t>
  </si>
  <si>
    <t>WA.2378.EBA.962.301.G.521211.4</t>
  </si>
  <si>
    <t>01 - Perjalanan Bimbingan Penelitian dan Pengabdian Kepada Masyarakat</t>
  </si>
  <si>
    <t>Serapan  Lulusan Pendidikan KP</t>
  </si>
  <si>
    <t>01 - Perjalanan Serapan Lulusan Pendidikan KP</t>
  </si>
  <si>
    <t>Publikasi dan Kehumasan Pusat Pendidikan KP  (OII)</t>
  </si>
  <si>
    <t>01 - Perjalanan Kehumasan Pusat Pendidikan KP</t>
  </si>
  <si>
    <t>WA.2378.EBA.994.001.DB</t>
  </si>
  <si>
    <t>DB</t>
  </si>
  <si>
    <t>WA.2378.EBA.994.001.DB.511111</t>
  </si>
  <si>
    <t>511111</t>
  </si>
  <si>
    <t>WA.2378.EBA.994.001.DB.511111.1</t>
  </si>
  <si>
    <t>01 - Belanja Gaji Pokok PNS</t>
  </si>
  <si>
    <t>bln</t>
  </si>
  <si>
    <t>WA.2378.EBA.994.001.DB.511119</t>
  </si>
  <si>
    <t>511119</t>
  </si>
  <si>
    <t>WA.2378.EBA.994.001.DB.511119.1</t>
  </si>
  <si>
    <t>01 - Belanja Pembulatan Gaji PNS</t>
  </si>
  <si>
    <t>WA.2378.EBA.994.001.DB.511121</t>
  </si>
  <si>
    <t>511121</t>
  </si>
  <si>
    <t>WA.2378.EBA.994.001.DB.511121.1</t>
  </si>
  <si>
    <t>01 - Belanja Tunj. Suami/Istri PNS</t>
  </si>
  <si>
    <t>WA.2378.EBA.994.001.DB.511122</t>
  </si>
  <si>
    <t>511122</t>
  </si>
  <si>
    <t>WA.2378.EBA.994.001.DB.511122.1</t>
  </si>
  <si>
    <t>01 - Belanja Tunj. Anak PNS</t>
  </si>
  <si>
    <t>WA.2378.EBA.994.001.DB.511123</t>
  </si>
  <si>
    <t>511123</t>
  </si>
  <si>
    <t>WA.2378.EBA.994.001.DB.511123.1</t>
  </si>
  <si>
    <t>01 - Belanja Tunj. Struktural PNS</t>
  </si>
  <si>
    <t>WA.2378.EBA.994.001.DB.511124</t>
  </si>
  <si>
    <t>511124</t>
  </si>
  <si>
    <t>WA.2378.EBA.994.001.DB.511124.1</t>
  </si>
  <si>
    <t>01 - Belanja Tunj. Fungsional PNS</t>
  </si>
  <si>
    <t>WA.2378.EBA.994.001.DB.511125</t>
  </si>
  <si>
    <t>511125</t>
  </si>
  <si>
    <t>WA.2378.EBA.994.001.DB.511125.1</t>
  </si>
  <si>
    <t>01 - Belanja Tunj. PPh PNS</t>
  </si>
  <si>
    <t>WA.2378.EBA.994.001.DB.511126</t>
  </si>
  <si>
    <t>511126</t>
  </si>
  <si>
    <t>WA.2378.EBA.994.001.DB.511126.1</t>
  </si>
  <si>
    <t>01 - Belanja Tunj. Beras PNS</t>
  </si>
  <si>
    <t>WA.2378.EBA.994.001.DB.511129</t>
  </si>
  <si>
    <t>511129</t>
  </si>
  <si>
    <t>WA.2378.EBA.994.001.DB.511129.1</t>
  </si>
  <si>
    <t>01 - Belanja Uang Makan PNS</t>
  </si>
  <si>
    <t>WA.2378.EBA.994.001.DB.511151</t>
  </si>
  <si>
    <t>511151</t>
  </si>
  <si>
    <t>WA.2378.EBA.994.001.DB.511151.1</t>
  </si>
  <si>
    <t>01 - Belanja Tunjangan Umum PNS</t>
  </si>
  <si>
    <t>WA.2378.EBA.994.001.DB.512211</t>
  </si>
  <si>
    <t>512211</t>
  </si>
  <si>
    <t>Belanja Uang Lembur</t>
  </si>
  <si>
    <t>WA.2378.EBA.994.001.DB.512211.1</t>
  </si>
  <si>
    <t>01 - Uang Lembur dan Uang Makan Lembur</t>
  </si>
  <si>
    <t>WA.2378.EBA.994.001.DB.512411</t>
  </si>
  <si>
    <t>512411</t>
  </si>
  <si>
    <t>WA.2378.EBA.994.001.DB.512411.1</t>
  </si>
  <si>
    <t>01 - Belanja Pegawai (Tunjangan Khusus/Kegiatan/Kinerja)</t>
  </si>
  <si>
    <t>521111</t>
  </si>
  <si>
    <t>01 - Keperluan sehari hari perkantoran</t>
  </si>
  <si>
    <t>OT</t>
  </si>
  <si>
    <t>02 - Jamuan</t>
  </si>
  <si>
    <t>03 - Pramubakti (12 org x 12 bulan)</t>
  </si>
  <si>
    <t>04 - Pengemudi (1 org x 12 bulan)</t>
  </si>
  <si>
    <t>05 - BPJS Ketenagakerjaan Pengemudi dan Pramubhakti</t>
  </si>
  <si>
    <t>06 - Pencetakan/Publikasi</t>
  </si>
  <si>
    <t>07 - Langganan Majalah dan Surat Kabar</t>
  </si>
  <si>
    <t>08 - Langganan biaya video conference dan Zoho</t>
  </si>
  <si>
    <t>09 - Estetika Kantor dan Pengharum Ruangan</t>
  </si>
  <si>
    <t>WA.2378.EBA.994.002.GA.521111.10</t>
  </si>
  <si>
    <t>10 - Uang Lembur PPNPN</t>
  </si>
  <si>
    <t>WA.2378.EBA.994.002.GA.521131</t>
  </si>
  <si>
    <t>521131</t>
  </si>
  <si>
    <t>Belanja Barang Operasional - Penanganan Pandemi COVID-19</t>
  </si>
  <si>
    <t>WA.2378.EBA.994.002.GA.521131.1</t>
  </si>
  <si>
    <t>01 - Masker, hand sanitizer, desinfektan, multivitami/suplemen (59 peg x 7 kali)</t>
  </si>
  <si>
    <t>521811</t>
  </si>
  <si>
    <t>01 - ATK</t>
  </si>
  <si>
    <t>03 - Kertas Fotocopy A4</t>
  </si>
  <si>
    <t>04 - Kertas Fotocopy F4</t>
  </si>
  <si>
    <t>05 - Kertas Kop A4 (4 warna)</t>
  </si>
  <si>
    <t>06 - Kertas Kop F4 (4 warna)</t>
  </si>
  <si>
    <t>07 - Amplop Kop Besar</t>
  </si>
  <si>
    <t>LBR</t>
  </si>
  <si>
    <t>08 - Amplop Kop Kecil</t>
  </si>
  <si>
    <t>09 - Map Pusdik KP</t>
  </si>
  <si>
    <t>521114</t>
  </si>
  <si>
    <t>01 - Pengiriman surat dan dokumen/barang lainnya</t>
  </si>
  <si>
    <t>01 - Sewa Mesin Photocopy</t>
  </si>
  <si>
    <t>02 - Sewa Ruang Arsip dan Penyimpanan BMN</t>
  </si>
  <si>
    <t>523121</t>
  </si>
  <si>
    <t>01 - Pemeliharaan dan Operasional Kendaraan Pejabat Eselon II</t>
  </si>
  <si>
    <t>02 - Pemeliharaan dan Operasional Kendaraan Roda 4</t>
  </si>
  <si>
    <t xml:space="preserve"> Unit</t>
  </si>
  <si>
    <t>03 - Pemeliharaan dan Operasional Kendaraan Roda Dua</t>
  </si>
  <si>
    <t>04 - Laptop/Notebook</t>
  </si>
  <si>
    <t>05 - Komputer PC</t>
  </si>
  <si>
    <t>06 - Printer</t>
  </si>
  <si>
    <t>07 - LCD</t>
  </si>
  <si>
    <t>08 - Kamera</t>
  </si>
  <si>
    <t>09 - Perawatan Barang Inventaris Kantor</t>
  </si>
  <si>
    <t>523199</t>
  </si>
  <si>
    <t>01 - Pemeliharaan Aquarium (2 unit)</t>
  </si>
  <si>
    <t>01 - Pakaian Dinas Pegawai (59 orang x 2 stell)</t>
  </si>
  <si>
    <t>521115</t>
  </si>
  <si>
    <t>01 - PPK Pusat Pendiidikan</t>
  </si>
  <si>
    <t>02 - Bendahara Pengeluaran Pembantu (1 ORG x 12 BLN)</t>
  </si>
  <si>
    <t>03 - Staf Pengelola Keuangan KPA ( 1 ORG x 12 BLN)</t>
  </si>
  <si>
    <t>04 - Pejabat Pengadaan Barang dan Jasa (1 ORG x 12 BLN)</t>
  </si>
  <si>
    <t>05 - Penyimpan BMN Pembantu (1 ORG x 12 BLN)</t>
  </si>
  <si>
    <t>06 - Pengelola SAK Pembantu (1 ORG x 12 BLN)</t>
  </si>
  <si>
    <t>07 - Pengelola BMN Pembantu (1 ORG x 12 BLN)</t>
  </si>
  <si>
    <t>08 - Ketua Tim Penghapusan BMN</t>
  </si>
  <si>
    <t>09 - Sekretaris Tim Penghapusan BMN</t>
  </si>
  <si>
    <t>10 - Anggota Tim Penghapusan BMN (3 ORANG x 1 KEG)</t>
  </si>
  <si>
    <t>Layanan Sarana dan Prasarana Internal[Base Line]</t>
  </si>
  <si>
    <t>Unit, m2, Paket</t>
  </si>
  <si>
    <t>WA.2378.EBB.951.303</t>
  </si>
  <si>
    <t>303</t>
  </si>
  <si>
    <t>Peralatan Fasilitas Perkantoran Pendidikan Kelautan dan Perikanan</t>
  </si>
  <si>
    <t>WA.2378.EBB.951.303.A</t>
  </si>
  <si>
    <t>WA.2378.EBB.951.303.A.532111</t>
  </si>
  <si>
    <t>WA.2378.EBB.951.303.A.532111.1</t>
  </si>
  <si>
    <t>01 - Peralatan dan Meubelair Pusdik</t>
  </si>
  <si>
    <t>Layanan Manajemen Kinerja Internal[Base Line]</t>
  </si>
  <si>
    <t>Dokumen, Layanan, Laporan, Rekomendasi</t>
  </si>
  <si>
    <t>Perencanaan Kinerja Pendidikan KP</t>
  </si>
  <si>
    <t>WA.2378.EBD.952.301.A.521211.2</t>
  </si>
  <si>
    <t>WA.2378.EBD.952.301.A.521211.3</t>
  </si>
  <si>
    <t>WA.2378.EBD.952.301.A.521211.4</t>
  </si>
  <si>
    <t>WA.2378.EBD.952.301.A.521211.5</t>
  </si>
  <si>
    <t>05 - Pencetakan</t>
  </si>
  <si>
    <t>01 - Perjalanan Penyusunan Perencanaan Kinerja Pendidikan KP</t>
  </si>
  <si>
    <t>WA.2378.EBD.952.301.B.521211.3</t>
  </si>
  <si>
    <t>WA.2378.EBD.952.301.B.521211.4</t>
  </si>
  <si>
    <t>WA.2378.EBD.952.301.B.521211.5</t>
  </si>
  <si>
    <t>01 - Perjalanan Sinkronisasi Kegiatan Pendidikan KP</t>
  </si>
  <si>
    <t>Penyusunan Anggaran Pendidikan KP</t>
  </si>
  <si>
    <t>WA.2378.EBD.952.301.C.521211.3</t>
  </si>
  <si>
    <t>WA.2378.EBD.952.301.C.521211.4</t>
  </si>
  <si>
    <t>WA.2378.EBD.952.301.C.521211.5</t>
  </si>
  <si>
    <t>WA.2378.EBD.952.301.C.521219</t>
  </si>
  <si>
    <t>WA.2378.EBD.952.301.C.521219.1</t>
  </si>
  <si>
    <t>WA.2378.EBD.952.301.C.522151</t>
  </si>
  <si>
    <t>WA.2378.EBD.952.301.C.522151.1</t>
  </si>
  <si>
    <t>01 - Perjalanan Penyusunan Anggaran Pendidikan KP</t>
  </si>
  <si>
    <t>Rencana Kerja Pendidikan KP</t>
  </si>
  <si>
    <t>WA.2378.EBD.952.301.D.521211</t>
  </si>
  <si>
    <t>WA.2378.EBD.952.301.D.521211.1</t>
  </si>
  <si>
    <t>WA.2378.EBD.952.301.D.521211.2</t>
  </si>
  <si>
    <t>WA.2378.EBD.952.301.D.521211.3</t>
  </si>
  <si>
    <t>WA.2378.EBD.952.301.D.521211.4</t>
  </si>
  <si>
    <t>01 - Perjalanan Penyusunan Rencana Kerja Pendidikan KP</t>
  </si>
  <si>
    <t>WA.2378.EBD.952.301.E</t>
  </si>
  <si>
    <t>Revisi Anggaran Pendidikan KP</t>
  </si>
  <si>
    <t>WA.2378.EBD.952.301.E.521211</t>
  </si>
  <si>
    <t>WA.2378.EBD.952.301.E.521211.1</t>
  </si>
  <si>
    <t>WA.2378.EBD.952.301.E.521211.2</t>
  </si>
  <si>
    <t>WA.2378.EBD.952.301.E.521211.3</t>
  </si>
  <si>
    <t>WA.2378.EBD.952.301.E.521211.4</t>
  </si>
  <si>
    <t>WA.2378.EBD.952.301.E.524111</t>
  </si>
  <si>
    <t>WA.2378.EBD.952.301.E.524111.1</t>
  </si>
  <si>
    <t>01 - Perjalanan Revisi Anggaran Pendidikan KP</t>
  </si>
  <si>
    <t>WA.2378.EBD.952.301.F</t>
  </si>
  <si>
    <t>Rapat Kerja Teknis Pendidikan KP</t>
  </si>
  <si>
    <t>WA.2378.EBD.952.301.F.521211</t>
  </si>
  <si>
    <t>WA.2378.EBD.952.301.F.521211.1</t>
  </si>
  <si>
    <t>WA.2378.EBD.952.301.F.521211.2</t>
  </si>
  <si>
    <t>WA.2378.EBD.952.301.F.521211.3</t>
  </si>
  <si>
    <t>WA.2378.EBD.952.301.F.521211.4</t>
  </si>
  <si>
    <t>WA.2378.EBD.952.301.F.521211.5</t>
  </si>
  <si>
    <t>05 - Cetakan</t>
  </si>
  <si>
    <t>WA.2378.EBD.952.301.F.521211.6</t>
  </si>
  <si>
    <t>06 - Perlengkapan Peserta</t>
  </si>
  <si>
    <t>WA.2378.EBD.952.301.F.522151</t>
  </si>
  <si>
    <t>WA.2378.EBD.952.301.F.522151.1</t>
  </si>
  <si>
    <t>WA.2378.EBD.952.301.F.524111</t>
  </si>
  <si>
    <t>WA.2378.EBD.952.301.F.524111.1</t>
  </si>
  <si>
    <t>01 - Perjalanan Persiapan Rateknis Pendidikan KP</t>
  </si>
  <si>
    <t>WA.2378.EBD.952.301.F.524119</t>
  </si>
  <si>
    <t>WA.2378.EBD.952.301.F.524119.1</t>
  </si>
  <si>
    <t>01 - Paket Fullboard Meeting (80 Org X 2 Hari)</t>
  </si>
  <si>
    <t>WA.2378.EBD.952.301.F.524119.2</t>
  </si>
  <si>
    <t>02 - Uang Harian Fullboard Meeting (80 orang x 3 Hari)</t>
  </si>
  <si>
    <t>WA.2378.EBD.952.301.F.524119.3</t>
  </si>
  <si>
    <t>03 - Perjalanan Fullboard Meeting</t>
  </si>
  <si>
    <t>Monitoring Evaluasi Kinerja Pendidikan KP</t>
  </si>
  <si>
    <t>WA.2378.EBD.953.301.A.521211.5</t>
  </si>
  <si>
    <t>01 - Langganan biaya aplikasi komunikasi daring (zoom/linktree/zoho)</t>
  </si>
  <si>
    <t>01 - Perjalanan Monitoring Evaluasi Kinerja Pendidikan KP</t>
  </si>
  <si>
    <t>Monitoring Evaluasi Kegiatan dan Anggaran Pendidikan KP dan OII</t>
  </si>
  <si>
    <t>05 - Cetakan Buku Pusat Pendidikan Dalam Angka</t>
  </si>
  <si>
    <t>WA.2378.EBD.953.301.B.521219.2</t>
  </si>
  <si>
    <t>02 - Dukungan Kegiatan Data dan Informasi Pendidikan KP</t>
  </si>
  <si>
    <t>WA.2378.EBD.953.301.B.522151</t>
  </si>
  <si>
    <t>WA.2378.EBD.953.301.B.522151.1</t>
  </si>
  <si>
    <t>01 - Perjalanan Monitoring Evaluasi Kegiatan dan Anggaran Pendidikan KP</t>
  </si>
  <si>
    <t>Monitoring Evaluasi Penyelenggaraan Pendidikan KP</t>
  </si>
  <si>
    <t>WA.2378.EBD.953.301.C.521211</t>
  </si>
  <si>
    <t>WA.2378.EBD.953.301.C.521211.1</t>
  </si>
  <si>
    <t>WA.2378.EBD.953.301.C.521211.2</t>
  </si>
  <si>
    <t>WA.2378.EBD.953.301.C.521211.3</t>
  </si>
  <si>
    <t>WA.2378.EBD.953.301.C.521211.4</t>
  </si>
  <si>
    <t>WA.2378.EBD.953.301.C.521211.5</t>
  </si>
  <si>
    <t>WA.2378.EBD.953.301.C.521219</t>
  </si>
  <si>
    <t>WA.2378.EBD.953.301.C.521219.1</t>
  </si>
  <si>
    <t>01 - Perjalanan Monitoring Evaluasi Pendidikan KP</t>
  </si>
  <si>
    <t>302</t>
  </si>
  <si>
    <t>Laporan Kinerja Lingkup Pendidikan KP</t>
  </si>
  <si>
    <t>01 - Perjalanan Penyusunan Laporan Kinerja</t>
  </si>
  <si>
    <t>Penyusunan Laporan Keuangan dan PIPK</t>
  </si>
  <si>
    <t>01 - Penyusunan Program dan Anggaran Lingkup Pusdik KP</t>
  </si>
  <si>
    <t>WA.2378.EBD.955.301.A.524113</t>
  </si>
  <si>
    <t>WA.2378.EBD.955.301.A.524113.1</t>
  </si>
  <si>
    <t>01 - Transport Lokal</t>
  </si>
  <si>
    <t>Penyusunan Sistem Pengendalian Intern Pemerintah (SPIP)</t>
  </si>
  <si>
    <t>WA.2378.EBD.955.301.B.521211.3</t>
  </si>
  <si>
    <t>WA.2378.EBD.955.301.B.521211.4</t>
  </si>
  <si>
    <t>01 - Evaluasi dan Penyusunan SPIP MR</t>
  </si>
  <si>
    <t>WA.2378.EBD.955.301.B.524113</t>
  </si>
  <si>
    <t>WA.2378.EBD.955.301.B.524113.1</t>
  </si>
  <si>
    <t>02 - Cetakan formulir verifikasi SPJ</t>
  </si>
  <si>
    <t>WA.2378.EBD.955.301.C.521211.3</t>
  </si>
  <si>
    <t>03 - Penggandaan/Penjilidan</t>
  </si>
  <si>
    <t>WA.2378.EBD.955.301.C.521211.4</t>
  </si>
  <si>
    <t>04 - Bahan Komputer</t>
  </si>
  <si>
    <t>WA.2378.EBD.955.301.C.521211.5</t>
  </si>
  <si>
    <t>05 - ATK</t>
  </si>
  <si>
    <t>WA.2378.EBD.955.301.C.524111</t>
  </si>
  <si>
    <t>WA.2378.EBD.955.301.C.524111.1</t>
  </si>
  <si>
    <t>01 - Perjalanan Verifikasi dan Validasi Pertanggung Jawaban Kegiatan</t>
  </si>
  <si>
    <t>WA.2378.EBD.955.301.C.524113</t>
  </si>
  <si>
    <t>WA.2378.EBD.955.301.C.524113.1</t>
  </si>
  <si>
    <t>Pengelolaan PNBP Lingkup Satuan Pendidikan KP</t>
  </si>
  <si>
    <t>02 - Penggandaan/Penjilidan</t>
  </si>
  <si>
    <t>WA.2378.EBD.955.301.D.521211.4</t>
  </si>
  <si>
    <t>01 - Perjalanan Pengelolaan PNBP Lingkup Satuan Pendidikan KP</t>
  </si>
  <si>
    <t>WA.2378.EBD.955.301.D.524113</t>
  </si>
  <si>
    <t>WA.2378.EBD.955.301.D.524113.1</t>
  </si>
  <si>
    <t>Pemutakhiran data Administrasi Keuangan</t>
  </si>
  <si>
    <t>WA.2378.EBD.955.301.E.521211.3</t>
  </si>
  <si>
    <t>WA.2378.EBD.955.301.E.521211.4</t>
  </si>
  <si>
    <t>WA.2378.EBD.955.301.E.524111</t>
  </si>
  <si>
    <t>WA.2378.EBD.955.301.E.524111.1</t>
  </si>
  <si>
    <t>01 - Perjalanan Penyelesaian Administrasi Keuangan</t>
  </si>
  <si>
    <t>WA.2378.EBD.955.301.E.524113</t>
  </si>
  <si>
    <t>WA.2378.EBD.955.301.E.524113.1</t>
  </si>
  <si>
    <t>Dukungan Kegiatan BRSDMKP</t>
  </si>
  <si>
    <t>WA.2378.EBD.955.301.F.521211.2</t>
  </si>
  <si>
    <t>WA.2378.EBD.955.301.F.521211.3</t>
  </si>
  <si>
    <t>WA.2378.EBD.955.301.F.521211.4</t>
  </si>
  <si>
    <t>WA.2378.EBD.955.301.F.522151</t>
  </si>
  <si>
    <t>WA.2378.EBD.955.301.F.522151.1</t>
  </si>
  <si>
    <t>01 - Perjalanan Dukungan Kegiatan BRSDMKP</t>
  </si>
  <si>
    <t>WA.2378.EBD.955.301.G.521211</t>
  </si>
  <si>
    <t>WA.2378.EBD.955.301.G.521211.1</t>
  </si>
  <si>
    <t>WA.2378.EBD.955.301.G.521211.2</t>
  </si>
  <si>
    <t>WA.2378.EBD.955.301.G.521211.3</t>
  </si>
  <si>
    <t>WA.2378.EBD.955.301.G.521211.4</t>
  </si>
  <si>
    <t>WA.2378.EBD.955.301.G.522151</t>
  </si>
  <si>
    <t>WA.2378.EBD.955.301.G.522151.1</t>
  </si>
  <si>
    <t>WA.2378.EBD.955.301.G.524111</t>
  </si>
  <si>
    <t>WA.2378.EBD.955.301.G.524111.1</t>
  </si>
  <si>
    <t>01 - Perjalanan Pembinaan Kewirausahaan dan Tefa</t>
  </si>
  <si>
    <t>4345</t>
  </si>
  <si>
    <t>Layanan Manajemen SDM Internal[Base Line]</t>
  </si>
  <si>
    <t>Orang, Layanan, Rekomendasi</t>
  </si>
  <si>
    <t>05 - Perlengkapan TPA Toefl</t>
  </si>
  <si>
    <t>WA.4345.EBC.996.301.A.521211.6</t>
  </si>
  <si>
    <t>06 - Buku TPA Toefl</t>
  </si>
  <si>
    <t>01 - Dukungan Penyelenggaraan Tugas Belajar</t>
  </si>
  <si>
    <t>02 - Langganan biaya video conference</t>
  </si>
  <si>
    <t>522191</t>
  </si>
  <si>
    <t>01 - Pelaksanaan TOEFL/TPA</t>
  </si>
  <si>
    <t>01 - Perjalanan Koordinasi dan pengadministrasian Tugas Belajar</t>
  </si>
  <si>
    <t>02 - Perjalanan Peserta Tugas Belajar</t>
  </si>
  <si>
    <t>WA.4345.EBC.996.301.B.521211.6</t>
  </si>
  <si>
    <t>Org</t>
  </si>
  <si>
    <t>01 - Paket meeting fullboard (54 org x 2 hari)</t>
  </si>
  <si>
    <t>02 - Uang harian paket meeting</t>
  </si>
  <si>
    <t>03 - Perjalanan peserta</t>
  </si>
  <si>
    <t>01 - Dukungan Penyelenggaraan Tugas Belajar Luar Negeri</t>
  </si>
  <si>
    <t>01 - Perjalanan peserta tugas belajar, Koordinasi dan Pendampingan tugas belajar</t>
  </si>
  <si>
    <t>WA.4345.EBC.996.302.A.521211.3</t>
  </si>
  <si>
    <t>WA.4345.EBC.996.302.A.521211.4</t>
  </si>
  <si>
    <t>WA.4345.EBC.996.302.A.524111</t>
  </si>
  <si>
    <t>WA.4345.EBC.996.302.A.524111.1</t>
  </si>
  <si>
    <t>01 - Perjalanan Koordinasi dan pengadministrasian izin Belajar</t>
  </si>
  <si>
    <t>Dana yang 
dimintakan TUP 1</t>
  </si>
  <si>
    <t>Realisasi 
s.d 10 Jan 2023</t>
  </si>
  <si>
    <t>Sisa Dana 
s.d 10 Jan 2023</t>
  </si>
  <si>
    <t>Rekapitulasi Usulan TUP 1</t>
  </si>
  <si>
    <t>Usulan TUP 1</t>
  </si>
  <si>
    <t>TUP 1
(Disetujui KPPN)</t>
  </si>
  <si>
    <t>Prediksi Realisasi TUP 1</t>
  </si>
  <si>
    <t>Sisa TUP 1
(Pengembalian)</t>
  </si>
  <si>
    <t>(blank)</t>
  </si>
  <si>
    <t>(blank) Total</t>
  </si>
  <si>
    <t>Jumlah TUP 1</t>
  </si>
  <si>
    <t>:                 /BRSDM.4/KU.220/I/2023</t>
  </si>
  <si>
    <t>:         Januari 2023</t>
  </si>
  <si>
    <t>Rekapitulasi Usulan TUP ke 1, Pusat Pendidikan KP</t>
  </si>
  <si>
    <t>Jakarta,        Januari 2023</t>
  </si>
  <si>
    <t>Pusat Pendidikan KP,</t>
  </si>
  <si>
    <t>Elektronik</t>
  </si>
  <si>
    <t>Ditandatangani Secara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</si>
</sst>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_-;\-* #,##0_-;_-* &quot;-&quot;_-;_-@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1"/>
      <color theme="1"/>
      <name val="Calibri"/>
      <family val="2"/>
      <scheme val="minor"/>
    </font>
    <font>
      <b/>
      <sz val="12"/>
      <color theme="4"/>
      <name val="Arial"/>
      <family val="2"/>
    </font>
    <font>
      <b/>
      <sz val="12"/>
      <color rgb="FF000000"/>
      <name val="Arial"/>
      <family val="2"/>
    </font>
    <font>
      <b/>
      <sz val="12"/>
      <color theme="0"/>
      <name val="Arial"/>
      <family val="2"/>
    </font>
    <font>
      <sz val="12"/>
      <name val="Arial"/>
      <family val="2"/>
    </font>
    <font>
      <sz val="12"/>
      <color theme="0"/>
      <name val="Arial"/>
      <family val="2"/>
    </font>
    <font>
      <sz val="12"/>
      <color rgb="FF000000"/>
      <name val="Arial"/>
      <family val="2"/>
    </font>
    <font>
      <b/>
      <i/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sz val="9"/>
      <color theme="1"/>
      <name val="Arial"/>
      <family val="2"/>
    </font>
    <font>
      <sz val="8"/>
      <name val="Calibri"/>
      <family val="2"/>
      <scheme val="minor"/>
    </font>
    <font>
      <b/>
      <i/>
      <sz val="8"/>
      <color theme="1"/>
      <name val="Arial"/>
      <family val="2"/>
    </font>
    <font>
      <sz val="10"/>
      <name val="Arial"/>
      <family val="2"/>
    </font>
    <font>
      <b/>
      <sz val="11"/>
      <color rgb="FFFFFFFF"/>
      <name val="Calibri"/>
      <family val="2"/>
      <scheme val="minor"/>
    </font>
    <font>
      <b/>
      <sz val="10"/>
      <color theme="0"/>
      <name val="Arial"/>
      <family val="2"/>
    </font>
    <font>
      <b/>
      <sz val="7"/>
      <color theme="1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002060"/>
        <bgColor rgb="FF002060"/>
      </patternFill>
    </fill>
    <fill>
      <patternFill patternType="solid">
        <fgColor rgb="FF8EA9DB"/>
        <bgColor rgb="FF8EA9DB"/>
      </patternFill>
    </fill>
    <fill>
      <patternFill patternType="solid">
        <fgColor rgb="FFC55A11"/>
        <bgColor rgb="FFC55A11"/>
      </patternFill>
    </fill>
    <fill>
      <patternFill patternType="solid">
        <fgColor rgb="FFF7CAAC"/>
        <bgColor rgb="FFF7CAAC"/>
      </patternFill>
    </fill>
    <fill>
      <patternFill patternType="solid">
        <fgColor rgb="FFCCCCCC"/>
        <bgColor rgb="FFCCCCCC"/>
      </patternFill>
    </fill>
    <fill>
      <patternFill patternType="solid">
        <fgColor rgb="FFFF0000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FFFF00"/>
        <bgColor rgb="FFDDEBF7"/>
      </patternFill>
    </fill>
    <fill>
      <patternFill patternType="solid">
        <fgColor rgb="FFFF0000"/>
        <bgColor rgb="FFDDEBF7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rgb="FFFFD965"/>
      </patternFill>
    </fill>
    <fill>
      <patternFill patternType="solid">
        <fgColor theme="0" tint="-0.14999847407452621"/>
        <bgColor rgb="FFFFC000"/>
      </patternFill>
    </fill>
    <fill>
      <patternFill patternType="solid">
        <fgColor rgb="FF92D050"/>
        <bgColor rgb="FFDDEBF7"/>
      </patternFill>
    </fill>
    <fill>
      <patternFill patternType="solid">
        <fgColor rgb="FF92D050"/>
        <bgColor indexed="64"/>
      </patternFill>
    </fill>
    <fill>
      <patternFill patternType="solid">
        <fgColor rgb="FFFFD965"/>
        <bgColor rgb="FFFFD965"/>
      </patternFill>
    </fill>
    <fill>
      <patternFill patternType="solid">
        <fgColor rgb="FF1F4E78"/>
        <bgColor rgb="FF002060"/>
      </patternFill>
    </fill>
    <fill>
      <patternFill patternType="solid">
        <fgColor rgb="FFDDEBF7"/>
        <bgColor rgb="FF8EA9DB"/>
      </patternFill>
    </fill>
    <fill>
      <patternFill patternType="solid">
        <fgColor rgb="FFFCE4D6"/>
        <bgColor rgb="FFF7CAAC"/>
      </patternFill>
    </fill>
    <fill>
      <patternFill patternType="solid">
        <fgColor rgb="FFFFFFFF"/>
        <bgColor rgb="FFCCCCCC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rgb="FFCCCCCC"/>
      </patternFill>
    </fill>
    <fill>
      <patternFill patternType="solid">
        <fgColor rgb="FFFFFFFF"/>
        <bgColor rgb="FFF7CAAC"/>
      </patternFill>
    </fill>
    <fill>
      <patternFill patternType="solid">
        <fgColor rgb="FFC55A11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1F4E78"/>
        <bgColor rgb="FFCCCCCC"/>
      </patternFill>
    </fill>
    <fill>
      <patternFill patternType="solid">
        <fgColor rgb="FFDDEBF7"/>
        <bgColor indexed="64"/>
      </patternFill>
    </fill>
    <fill>
      <patternFill patternType="solid">
        <fgColor rgb="FFC55A11"/>
        <bgColor rgb="FFCCCCCC"/>
      </patternFill>
    </fill>
    <fill>
      <patternFill patternType="solid">
        <fgColor rgb="FF1F4E78"/>
        <bgColor rgb="FF00B050"/>
      </patternFill>
    </fill>
    <fill>
      <patternFill patternType="solid">
        <fgColor rgb="FFDDEBF7"/>
        <bgColor rgb="FF92D050"/>
      </patternFill>
    </fill>
    <fill>
      <patternFill patternType="solid">
        <fgColor rgb="FFC55A11"/>
        <bgColor rgb="FF002060"/>
      </patternFill>
    </fill>
    <fill>
      <patternFill patternType="solid">
        <fgColor rgb="FFFCE4D6"/>
        <bgColor rgb="FF8EA9DB"/>
      </patternFill>
    </fill>
    <fill>
      <patternFill patternType="solid">
        <fgColor rgb="FFFFFFFF"/>
        <bgColor rgb="FFC55A11"/>
      </patternFill>
    </fill>
    <fill>
      <patternFill patternType="solid">
        <fgColor rgb="FFFFFFFF"/>
        <bgColor rgb="FF8EA9DB"/>
      </patternFill>
    </fill>
    <fill>
      <patternFill patternType="solid">
        <fgColor rgb="FFFCE4D6"/>
        <bgColor rgb="FFC55A11"/>
      </patternFill>
    </fill>
    <fill>
      <patternFill patternType="solid">
        <fgColor rgb="FFDDEBF7"/>
        <bgColor rgb="FFCCCCCC"/>
      </patternFill>
    </fill>
    <fill>
      <patternFill patternType="solid">
        <fgColor rgb="FF1F4E78"/>
        <bgColor indexed="64"/>
      </patternFill>
    </fill>
    <fill>
      <patternFill patternType="solid">
        <fgColor rgb="FFFFFFFF"/>
        <bgColor rgb="FF002060"/>
      </patternFill>
    </fill>
    <fill>
      <patternFill patternType="solid">
        <fgColor rgb="FFC55A11"/>
        <bgColor rgb="FFF7CAAC"/>
      </patternFill>
    </fill>
    <fill>
      <patternFill patternType="solid">
        <fgColor rgb="FF92D050"/>
        <bgColor rgb="FFCCCCCC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41" fontId="10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3">
    <xf numFmtId="0" fontId="0" fillId="0" borderId="0" xfId="0"/>
    <xf numFmtId="0" fontId="2" fillId="0" borderId="0" xfId="1" applyFont="1" applyAlignment="1">
      <alignment vertical="top"/>
    </xf>
    <xf numFmtId="0" fontId="1" fillId="0" borderId="0" xfId="1" applyAlignment="1">
      <alignment vertical="top"/>
    </xf>
    <xf numFmtId="0" fontId="1" fillId="0" borderId="0" xfId="1"/>
    <xf numFmtId="0" fontId="7" fillId="0" borderId="0" xfId="1" applyFont="1" applyAlignment="1">
      <alignment horizontal="center" vertical="top"/>
    </xf>
    <xf numFmtId="0" fontId="2" fillId="0" borderId="0" xfId="1" applyFont="1"/>
    <xf numFmtId="0" fontId="2" fillId="0" borderId="0" xfId="1" applyFont="1" applyAlignment="1">
      <alignment vertical="top" wrapText="1"/>
    </xf>
    <xf numFmtId="0" fontId="2" fillId="0" borderId="0" xfId="1" applyFont="1" applyAlignment="1">
      <alignment horizontal="center" vertical="top"/>
    </xf>
    <xf numFmtId="164" fontId="2" fillId="0" borderId="0" xfId="1" applyNumberFormat="1" applyFont="1" applyAlignment="1">
      <alignment vertical="top"/>
    </xf>
    <xf numFmtId="164" fontId="9" fillId="4" borderId="5" xfId="1" applyNumberFormat="1" applyFont="1" applyFill="1" applyBorder="1" applyAlignment="1">
      <alignment vertical="top"/>
    </xf>
    <xf numFmtId="164" fontId="8" fillId="5" borderId="5" xfId="1" applyNumberFormat="1" applyFont="1" applyFill="1" applyBorder="1" applyAlignment="1">
      <alignment vertical="top"/>
    </xf>
    <xf numFmtId="164" fontId="9" fillId="6" borderId="5" xfId="1" applyNumberFormat="1" applyFont="1" applyFill="1" applyBorder="1" applyAlignment="1">
      <alignment vertical="top"/>
    </xf>
    <xf numFmtId="164" fontId="8" fillId="7" borderId="5" xfId="1" applyNumberFormat="1" applyFont="1" applyFill="1" applyBorder="1" applyAlignment="1">
      <alignment vertical="top"/>
    </xf>
    <xf numFmtId="164" fontId="8" fillId="8" borderId="5" xfId="1" applyNumberFormat="1" applyFont="1" applyFill="1" applyBorder="1" applyAlignment="1">
      <alignment vertical="top"/>
    </xf>
    <xf numFmtId="164" fontId="2" fillId="0" borderId="5" xfId="1" applyNumberFormat="1" applyFont="1" applyBorder="1" applyAlignment="1">
      <alignment vertical="top"/>
    </xf>
    <xf numFmtId="41" fontId="1" fillId="0" borderId="0" xfId="2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Continuous" vertical="top"/>
    </xf>
    <xf numFmtId="164" fontId="2" fillId="0" borderId="0" xfId="0" applyNumberFormat="1" applyFont="1" applyAlignment="1">
      <alignment vertical="top"/>
    </xf>
    <xf numFmtId="0" fontId="4" fillId="0" borderId="0" xfId="1" applyFont="1"/>
    <xf numFmtId="0" fontId="3" fillId="0" borderId="0" xfId="1" applyFont="1" applyAlignment="1">
      <alignment horizontal="center"/>
    </xf>
    <xf numFmtId="0" fontId="3" fillId="0" borderId="0" xfId="1" applyFont="1"/>
    <xf numFmtId="0" fontId="12" fillId="10" borderId="13" xfId="1" applyFont="1" applyFill="1" applyBorder="1" applyAlignment="1">
      <alignment horizontal="center" vertical="top"/>
    </xf>
    <xf numFmtId="0" fontId="12" fillId="10" borderId="10" xfId="1" applyFont="1" applyFill="1" applyBorder="1" applyAlignment="1">
      <alignment vertical="top"/>
    </xf>
    <xf numFmtId="0" fontId="12" fillId="10" borderId="15" xfId="1" applyFont="1" applyFill="1" applyBorder="1" applyAlignment="1">
      <alignment vertical="top"/>
    </xf>
    <xf numFmtId="0" fontId="3" fillId="0" borderId="0" xfId="1" applyFont="1" applyAlignment="1">
      <alignment vertical="top"/>
    </xf>
    <xf numFmtId="0" fontId="16" fillId="0" borderId="0" xfId="1" applyFont="1" applyAlignment="1">
      <alignment horizontal="left" vertical="center" indent="1"/>
    </xf>
    <xf numFmtId="3" fontId="16" fillId="0" borderId="4" xfId="1" applyNumberFormat="1" applyFont="1" applyBorder="1" applyAlignment="1">
      <alignment vertical="center"/>
    </xf>
    <xf numFmtId="41" fontId="16" fillId="0" borderId="10" xfId="3" applyFont="1" applyBorder="1" applyAlignment="1">
      <alignment vertical="center"/>
    </xf>
    <xf numFmtId="41" fontId="4" fillId="0" borderId="10" xfId="3" applyFont="1" applyBorder="1" applyAlignment="1">
      <alignment vertical="center"/>
    </xf>
    <xf numFmtId="41" fontId="4" fillId="0" borderId="10" xfId="1" applyNumberFormat="1" applyFont="1" applyBorder="1" applyAlignment="1">
      <alignment horizontal="left" vertical="top" indent="2"/>
    </xf>
    <xf numFmtId="0" fontId="4" fillId="0" borderId="0" xfId="1" applyFont="1" applyAlignment="1">
      <alignment vertical="center"/>
    </xf>
    <xf numFmtId="0" fontId="16" fillId="0" borderId="18" xfId="1" applyFont="1" applyBorder="1" applyAlignment="1">
      <alignment horizontal="left" vertical="center" indent="1"/>
    </xf>
    <xf numFmtId="0" fontId="16" fillId="0" borderId="19" xfId="1" applyFont="1" applyBorder="1" applyAlignment="1">
      <alignment horizontal="left" vertical="center" indent="1"/>
    </xf>
    <xf numFmtId="10" fontId="4" fillId="0" borderId="0" xfId="4" applyNumberFormat="1" applyFont="1" applyBorder="1"/>
    <xf numFmtId="0" fontId="1" fillId="0" borderId="0" xfId="1" applyAlignment="1">
      <alignment horizontal="left"/>
    </xf>
    <xf numFmtId="41" fontId="1" fillId="0" borderId="0" xfId="3" applyFont="1"/>
    <xf numFmtId="41" fontId="1" fillId="0" borderId="0" xfId="1" applyNumberFormat="1"/>
    <xf numFmtId="0" fontId="1" fillId="0" borderId="0" xfId="1" applyAlignment="1">
      <alignment horizontal="left" indent="5"/>
    </xf>
    <xf numFmtId="0" fontId="2" fillId="0" borderId="0" xfId="0" applyFont="1"/>
    <xf numFmtId="0" fontId="2" fillId="0" borderId="0" xfId="0" applyFont="1" applyAlignment="1">
      <alignment horizontal="left"/>
    </xf>
    <xf numFmtId="0" fontId="7" fillId="0" borderId="0" xfId="0" applyFont="1" applyAlignment="1">
      <alignment horizontal="centerContinuous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5" fillId="0" borderId="0" xfId="1" applyFont="1" applyAlignment="1">
      <alignment horizontal="center"/>
    </xf>
    <xf numFmtId="41" fontId="1" fillId="0" borderId="0" xfId="2" applyFont="1" applyAlignment="1">
      <alignment vertical="top"/>
    </xf>
    <xf numFmtId="41" fontId="1" fillId="0" borderId="0" xfId="2" applyFont="1" applyFill="1"/>
    <xf numFmtId="164" fontId="2" fillId="0" borderId="0" xfId="1" applyNumberFormat="1" applyFont="1"/>
    <xf numFmtId="164" fontId="8" fillId="7" borderId="14" xfId="1" applyNumberFormat="1" applyFont="1" applyFill="1" applyBorder="1" applyAlignment="1">
      <alignment vertical="top"/>
    </xf>
    <xf numFmtId="1" fontId="17" fillId="0" borderId="0" xfId="1" applyNumberFormat="1" applyFont="1" applyAlignment="1">
      <alignment horizontal="center" vertical="top"/>
    </xf>
    <xf numFmtId="0" fontId="19" fillId="0" borderId="0" xfId="1" applyFont="1"/>
    <xf numFmtId="0" fontId="18" fillId="0" borderId="0" xfId="1" applyFont="1" applyAlignment="1">
      <alignment vertical="top"/>
    </xf>
    <xf numFmtId="0" fontId="19" fillId="0" borderId="0" xfId="1" applyFont="1" applyAlignment="1">
      <alignment vertical="top"/>
    </xf>
    <xf numFmtId="0" fontId="18" fillId="0" borderId="0" xfId="1" applyFont="1"/>
    <xf numFmtId="0" fontId="1" fillId="0" borderId="10" xfId="0" pivotButton="1" applyFont="1" applyBorder="1" applyAlignment="1">
      <alignment horizontal="center"/>
    </xf>
    <xf numFmtId="0" fontId="1" fillId="0" borderId="22" xfId="0" applyFont="1" applyBorder="1"/>
    <xf numFmtId="41" fontId="1" fillId="0" borderId="15" xfId="0" applyNumberFormat="1" applyFont="1" applyBorder="1"/>
    <xf numFmtId="0" fontId="1" fillId="0" borderId="24" xfId="0" applyFont="1" applyBorder="1"/>
    <xf numFmtId="41" fontId="1" fillId="0" borderId="25" xfId="0" applyNumberFormat="1" applyFont="1" applyBorder="1"/>
    <xf numFmtId="0" fontId="1" fillId="0" borderId="16" xfId="0" applyFont="1" applyBorder="1" applyAlignment="1">
      <alignment horizontal="centerContinuous"/>
    </xf>
    <xf numFmtId="0" fontId="1" fillId="0" borderId="25" xfId="0" applyFont="1" applyBorder="1" applyAlignment="1">
      <alignment horizontal="centerContinuous"/>
    </xf>
    <xf numFmtId="41" fontId="1" fillId="0" borderId="27" xfId="0" applyNumberFormat="1" applyFont="1" applyBorder="1"/>
    <xf numFmtId="0" fontId="1" fillId="13" borderId="16" xfId="0" applyFont="1" applyFill="1" applyBorder="1" applyAlignment="1">
      <alignment horizontal="centerContinuous"/>
    </xf>
    <xf numFmtId="0" fontId="1" fillId="13" borderId="25" xfId="0" applyFont="1" applyFill="1" applyBorder="1" applyAlignment="1">
      <alignment horizontal="centerContinuous"/>
    </xf>
    <xf numFmtId="41" fontId="1" fillId="13" borderId="10" xfId="0" applyNumberFormat="1" applyFont="1" applyFill="1" applyBorder="1"/>
    <xf numFmtId="0" fontId="1" fillId="0" borderId="1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41" fontId="1" fillId="0" borderId="22" xfId="0" applyNumberFormat="1" applyFont="1" applyBorder="1"/>
    <xf numFmtId="41" fontId="1" fillId="0" borderId="10" xfId="0" applyNumberFormat="1" applyFont="1" applyBorder="1"/>
    <xf numFmtId="0" fontId="1" fillId="0" borderId="0" xfId="0" applyFont="1" applyAlignment="1">
      <alignment horizontal="centerContinuous"/>
    </xf>
    <xf numFmtId="41" fontId="1" fillId="0" borderId="0" xfId="0" applyNumberFormat="1" applyFont="1"/>
    <xf numFmtId="0" fontId="12" fillId="15" borderId="19" xfId="1" applyFont="1" applyFill="1" applyBorder="1" applyAlignment="1">
      <alignment horizontal="center" vertical="center"/>
    </xf>
    <xf numFmtId="3" fontId="12" fillId="15" borderId="20" xfId="1" applyNumberFormat="1" applyFont="1" applyFill="1" applyBorder="1" applyAlignment="1">
      <alignment vertical="center"/>
    </xf>
    <xf numFmtId="41" fontId="12" fillId="15" borderId="10" xfId="3" applyFont="1" applyFill="1" applyBorder="1" applyAlignment="1">
      <alignment vertical="center"/>
    </xf>
    <xf numFmtId="0" fontId="20" fillId="0" borderId="0" xfId="1" applyFont="1" applyAlignment="1">
      <alignment vertical="top"/>
    </xf>
    <xf numFmtId="41" fontId="1" fillId="0" borderId="23" xfId="0" applyNumberFormat="1" applyFont="1" applyBorder="1"/>
    <xf numFmtId="0" fontId="17" fillId="0" borderId="26" xfId="1" applyFont="1" applyBorder="1" applyAlignment="1">
      <alignment horizontal="center"/>
    </xf>
    <xf numFmtId="0" fontId="17" fillId="0" borderId="15" xfId="1" applyFont="1" applyBorder="1" applyAlignment="1">
      <alignment horizontal="center"/>
    </xf>
    <xf numFmtId="0" fontId="17" fillId="0" borderId="0" xfId="1" applyFont="1" applyAlignment="1">
      <alignment horizontal="center"/>
    </xf>
    <xf numFmtId="0" fontId="1" fillId="0" borderId="0" xfId="1" applyAlignment="1">
      <alignment horizontal="left" vertical="top"/>
    </xf>
    <xf numFmtId="0" fontId="5" fillId="0" borderId="0" xfId="1" applyFont="1" applyAlignment="1">
      <alignment horizontal="left" vertical="top"/>
    </xf>
    <xf numFmtId="164" fontId="7" fillId="0" borderId="14" xfId="1" applyNumberFormat="1" applyFont="1" applyBorder="1" applyAlignment="1">
      <alignment vertical="top"/>
    </xf>
    <xf numFmtId="164" fontId="8" fillId="2" borderId="14" xfId="1" applyNumberFormat="1" applyFont="1" applyFill="1" applyBorder="1" applyAlignment="1">
      <alignment vertical="top"/>
    </xf>
    <xf numFmtId="164" fontId="8" fillId="3" borderId="14" xfId="1" applyNumberFormat="1" applyFont="1" applyFill="1" applyBorder="1" applyAlignment="1">
      <alignment vertical="top"/>
    </xf>
    <xf numFmtId="164" fontId="9" fillId="4" borderId="14" xfId="1" applyNumberFormat="1" applyFont="1" applyFill="1" applyBorder="1" applyAlignment="1">
      <alignment vertical="top"/>
    </xf>
    <xf numFmtId="164" fontId="8" fillId="5" borderId="14" xfId="1" applyNumberFormat="1" applyFont="1" applyFill="1" applyBorder="1" applyAlignment="1">
      <alignment vertical="top"/>
    </xf>
    <xf numFmtId="164" fontId="9" fillId="6" borderId="14" xfId="1" applyNumberFormat="1" applyFont="1" applyFill="1" applyBorder="1" applyAlignment="1">
      <alignment vertical="top"/>
    </xf>
    <xf numFmtId="164" fontId="8" fillId="8" borderId="14" xfId="1" applyNumberFormat="1" applyFont="1" applyFill="1" applyBorder="1" applyAlignment="1">
      <alignment vertical="top"/>
    </xf>
    <xf numFmtId="164" fontId="2" fillId="0" borderId="14" xfId="1" applyNumberFormat="1" applyFont="1" applyBorder="1" applyAlignment="1">
      <alignment vertical="top"/>
    </xf>
    <xf numFmtId="0" fontId="23" fillId="0" borderId="0" xfId="1" applyFont="1" applyAlignment="1">
      <alignment vertical="top"/>
    </xf>
    <xf numFmtId="41" fontId="1" fillId="17" borderId="10" xfId="0" applyNumberFormat="1" applyFont="1" applyFill="1" applyBorder="1"/>
    <xf numFmtId="0" fontId="1" fillId="17" borderId="22" xfId="0" applyFont="1" applyFill="1" applyBorder="1" applyAlignment="1">
      <alignment horizontal="center"/>
    </xf>
    <xf numFmtId="0" fontId="5" fillId="0" borderId="0" xfId="0" applyFont="1" applyAlignment="1">
      <alignment horizontal="centerContinuous"/>
    </xf>
    <xf numFmtId="0" fontId="16" fillId="0" borderId="21" xfId="1" applyFont="1" applyBorder="1" applyAlignment="1">
      <alignment horizontal="left" vertical="center" indent="1"/>
    </xf>
    <xf numFmtId="3" fontId="16" fillId="0" borderId="28" xfId="1" applyNumberFormat="1" applyFont="1" applyBorder="1" applyAlignment="1">
      <alignment vertical="center"/>
    </xf>
    <xf numFmtId="41" fontId="16" fillId="0" borderId="22" xfId="3" applyFont="1" applyBorder="1" applyAlignment="1">
      <alignment vertical="center"/>
    </xf>
    <xf numFmtId="41" fontId="4" fillId="0" borderId="0" xfId="1" applyNumberFormat="1" applyFont="1" applyAlignment="1">
      <alignment vertical="center"/>
    </xf>
    <xf numFmtId="3" fontId="4" fillId="0" borderId="0" xfId="1" applyNumberFormat="1" applyFont="1" applyAlignment="1">
      <alignment vertical="center"/>
    </xf>
    <xf numFmtId="0" fontId="4" fillId="0" borderId="0" xfId="1" quotePrefix="1" applyFont="1" applyAlignment="1">
      <alignment vertical="center"/>
    </xf>
    <xf numFmtId="164" fontId="7" fillId="14" borderId="11" xfId="1" applyNumberFormat="1" applyFont="1" applyFill="1" applyBorder="1" applyAlignment="1">
      <alignment vertical="center" wrapText="1"/>
    </xf>
    <xf numFmtId="164" fontId="7" fillId="14" borderId="33" xfId="1" applyNumberFormat="1" applyFont="1" applyFill="1" applyBorder="1" applyAlignment="1">
      <alignment vertical="center"/>
    </xf>
    <xf numFmtId="0" fontId="1" fillId="0" borderId="0" xfId="1" applyAlignment="1">
      <alignment horizontal="center" vertical="top"/>
    </xf>
    <xf numFmtId="0" fontId="5" fillId="18" borderId="6" xfId="1" applyFont="1" applyFill="1" applyBorder="1" applyAlignment="1">
      <alignment horizontal="center" vertical="center"/>
    </xf>
    <xf numFmtId="0" fontId="5" fillId="18" borderId="7" xfId="1" applyFont="1" applyFill="1" applyBorder="1" applyAlignment="1">
      <alignment horizontal="center" vertical="center" wrapText="1"/>
    </xf>
    <xf numFmtId="0" fontId="5" fillId="18" borderId="7" xfId="1" applyFont="1" applyFill="1" applyBorder="1" applyAlignment="1">
      <alignment horizontal="center" vertical="center"/>
    </xf>
    <xf numFmtId="164" fontId="5" fillId="18" borderId="7" xfId="1" applyNumberFormat="1" applyFont="1" applyFill="1" applyBorder="1" applyAlignment="1">
      <alignment horizontal="center" vertical="center"/>
    </xf>
    <xf numFmtId="164" fontId="5" fillId="18" borderId="8" xfId="1" applyNumberFormat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top"/>
    </xf>
    <xf numFmtId="1" fontId="22" fillId="0" borderId="29" xfId="1" applyNumberFormat="1" applyFont="1" applyBorder="1" applyAlignment="1">
      <alignment horizontal="center" vertical="top"/>
    </xf>
    <xf numFmtId="1" fontId="22" fillId="0" borderId="3" xfId="1" applyNumberFormat="1" applyFont="1" applyBorder="1" applyAlignment="1">
      <alignment horizontal="center" vertical="top"/>
    </xf>
    <xf numFmtId="0" fontId="22" fillId="0" borderId="3" xfId="1" applyFont="1" applyBorder="1" applyAlignment="1">
      <alignment horizontal="center" vertical="top"/>
    </xf>
    <xf numFmtId="1" fontId="22" fillId="0" borderId="30" xfId="1" applyNumberFormat="1" applyFont="1" applyBorder="1" applyAlignment="1">
      <alignment horizontal="center" vertical="top"/>
    </xf>
    <xf numFmtId="0" fontId="7" fillId="0" borderId="17" xfId="1" applyFont="1" applyBorder="1" applyAlignment="1">
      <alignment vertical="top"/>
    </xf>
    <xf numFmtId="0" fontId="7" fillId="0" borderId="1" xfId="1" applyFont="1" applyBorder="1" applyAlignment="1">
      <alignment horizontal="left" vertical="top" wrapText="1"/>
    </xf>
    <xf numFmtId="0" fontId="7" fillId="0" borderId="1" xfId="1" applyFont="1" applyBorder="1" applyAlignment="1">
      <alignment horizontal="center" vertical="top"/>
    </xf>
    <xf numFmtId="164" fontId="7" fillId="0" borderId="1" xfId="1" applyNumberFormat="1" applyFont="1" applyBorder="1" applyAlignment="1">
      <alignment horizontal="center" vertical="top"/>
    </xf>
    <xf numFmtId="164" fontId="7" fillId="0" borderId="32" xfId="1" applyNumberFormat="1" applyFont="1" applyBorder="1" applyAlignment="1">
      <alignment vertical="top"/>
    </xf>
    <xf numFmtId="0" fontId="9" fillId="2" borderId="10" xfId="1" applyFont="1" applyFill="1" applyBorder="1" applyAlignment="1">
      <alignment horizontal="center" vertical="top"/>
    </xf>
    <xf numFmtId="0" fontId="9" fillId="2" borderId="10" xfId="1" applyFont="1" applyFill="1" applyBorder="1" applyAlignment="1">
      <alignment vertical="top" wrapText="1"/>
    </xf>
    <xf numFmtId="164" fontId="9" fillId="2" borderId="10" xfId="1" applyNumberFormat="1" applyFont="1" applyFill="1" applyBorder="1" applyAlignment="1">
      <alignment vertical="top"/>
    </xf>
    <xf numFmtId="0" fontId="8" fillId="3" borderId="10" xfId="1" applyFont="1" applyFill="1" applyBorder="1" applyAlignment="1">
      <alignment horizontal="center" vertical="top"/>
    </xf>
    <xf numFmtId="0" fontId="8" fillId="3" borderId="10" xfId="1" applyFont="1" applyFill="1" applyBorder="1" applyAlignment="1">
      <alignment vertical="top" wrapText="1"/>
    </xf>
    <xf numFmtId="164" fontId="8" fillId="3" borderId="10" xfId="1" applyNumberFormat="1" applyFont="1" applyFill="1" applyBorder="1" applyAlignment="1">
      <alignment vertical="top"/>
    </xf>
    <xf numFmtId="0" fontId="9" fillId="19" borderId="10" xfId="1" applyFont="1" applyFill="1" applyBorder="1" applyAlignment="1">
      <alignment horizontal="center" vertical="top"/>
    </xf>
    <xf numFmtId="0" fontId="9" fillId="19" borderId="10" xfId="1" applyFont="1" applyFill="1" applyBorder="1" applyAlignment="1">
      <alignment vertical="top" wrapText="1"/>
    </xf>
    <xf numFmtId="164" fontId="9" fillId="19" borderId="10" xfId="1" applyNumberFormat="1" applyFont="1" applyFill="1" applyBorder="1" applyAlignment="1">
      <alignment vertical="top"/>
    </xf>
    <xf numFmtId="0" fontId="8" fillId="20" borderId="10" xfId="1" applyFont="1" applyFill="1" applyBorder="1" applyAlignment="1">
      <alignment horizontal="center" vertical="top"/>
    </xf>
    <xf numFmtId="0" fontId="8" fillId="20" borderId="10" xfId="1" applyFont="1" applyFill="1" applyBorder="1" applyAlignment="1">
      <alignment vertical="top" wrapText="1"/>
    </xf>
    <xf numFmtId="164" fontId="8" fillId="20" borderId="10" xfId="1" applyNumberFormat="1" applyFont="1" applyFill="1" applyBorder="1" applyAlignment="1">
      <alignment vertical="top"/>
    </xf>
    <xf numFmtId="0" fontId="9" fillId="6" borderId="10" xfId="1" applyFont="1" applyFill="1" applyBorder="1" applyAlignment="1">
      <alignment horizontal="center" vertical="top"/>
    </xf>
    <xf numFmtId="0" fontId="9" fillId="6" borderId="10" xfId="1" applyFont="1" applyFill="1" applyBorder="1" applyAlignment="1">
      <alignment vertical="top" wrapText="1"/>
    </xf>
    <xf numFmtId="164" fontId="9" fillId="6" borderId="10" xfId="1" applyNumberFormat="1" applyFont="1" applyFill="1" applyBorder="1" applyAlignment="1">
      <alignment vertical="top"/>
    </xf>
    <xf numFmtId="0" fontId="8" fillId="21" borderId="10" xfId="1" applyFont="1" applyFill="1" applyBorder="1" applyAlignment="1">
      <alignment horizontal="center" vertical="top"/>
    </xf>
    <xf numFmtId="0" fontId="8" fillId="21" borderId="10" xfId="1" applyFont="1" applyFill="1" applyBorder="1" applyAlignment="1">
      <alignment vertical="top" wrapText="1"/>
    </xf>
    <xf numFmtId="164" fontId="8" fillId="21" borderId="10" xfId="1" applyNumberFormat="1" applyFont="1" applyFill="1" applyBorder="1" applyAlignment="1">
      <alignment vertical="top"/>
    </xf>
    <xf numFmtId="0" fontId="8" fillId="22" borderId="10" xfId="1" applyFont="1" applyFill="1" applyBorder="1" applyAlignment="1">
      <alignment horizontal="center" vertical="top"/>
    </xf>
    <xf numFmtId="0" fontId="8" fillId="22" borderId="10" xfId="1" applyFont="1" applyFill="1" applyBorder="1" applyAlignment="1">
      <alignment vertical="top" wrapText="1"/>
    </xf>
    <xf numFmtId="164" fontId="8" fillId="22" borderId="10" xfId="1" applyNumberFormat="1" applyFont="1" applyFill="1" applyBorder="1" applyAlignment="1">
      <alignment vertical="top"/>
    </xf>
    <xf numFmtId="0" fontId="23" fillId="0" borderId="10" xfId="1" applyFont="1" applyBorder="1" applyAlignment="1">
      <alignment horizontal="center" vertical="top"/>
    </xf>
    <xf numFmtId="0" fontId="23" fillId="0" borderId="10" xfId="1" applyFont="1" applyBorder="1" applyAlignment="1">
      <alignment vertical="top" wrapText="1"/>
    </xf>
    <xf numFmtId="164" fontId="23" fillId="0" borderId="10" xfId="1" applyNumberFormat="1" applyFont="1" applyBorder="1" applyAlignment="1">
      <alignment vertical="top"/>
    </xf>
    <xf numFmtId="0" fontId="8" fillId="23" borderId="10" xfId="1" applyFont="1" applyFill="1" applyBorder="1" applyAlignment="1">
      <alignment horizontal="center" vertical="top"/>
    </xf>
    <xf numFmtId="0" fontId="8" fillId="23" borderId="10" xfId="1" applyFont="1" applyFill="1" applyBorder="1" applyAlignment="1">
      <alignment vertical="top" wrapText="1"/>
    </xf>
    <xf numFmtId="164" fontId="8" fillId="23" borderId="10" xfId="1" applyNumberFormat="1" applyFont="1" applyFill="1" applyBorder="1" applyAlignment="1">
      <alignment vertical="top"/>
    </xf>
    <xf numFmtId="0" fontId="8" fillId="24" borderId="10" xfId="1" applyFont="1" applyFill="1" applyBorder="1" applyAlignment="1">
      <alignment horizontal="center" vertical="top"/>
    </xf>
    <xf numFmtId="0" fontId="8" fillId="24" borderId="10" xfId="1" applyFont="1" applyFill="1" applyBorder="1" applyAlignment="1">
      <alignment vertical="top" wrapText="1"/>
    </xf>
    <xf numFmtId="164" fontId="8" fillId="24" borderId="10" xfId="1" applyNumberFormat="1" applyFont="1" applyFill="1" applyBorder="1" applyAlignment="1">
      <alignment vertical="top"/>
    </xf>
    <xf numFmtId="0" fontId="8" fillId="25" borderId="10" xfId="1" applyFont="1" applyFill="1" applyBorder="1" applyAlignment="1">
      <alignment horizontal="center" vertical="top"/>
    </xf>
    <xf numFmtId="0" fontId="8" fillId="25" borderId="10" xfId="1" applyFont="1" applyFill="1" applyBorder="1" applyAlignment="1">
      <alignment vertical="top" wrapText="1"/>
    </xf>
    <xf numFmtId="164" fontId="8" fillId="25" borderId="10" xfId="1" applyNumberFormat="1" applyFont="1" applyFill="1" applyBorder="1" applyAlignment="1">
      <alignment vertical="top"/>
    </xf>
    <xf numFmtId="0" fontId="9" fillId="26" borderId="10" xfId="1" applyFont="1" applyFill="1" applyBorder="1" applyAlignment="1">
      <alignment horizontal="center" vertical="top"/>
    </xf>
    <xf numFmtId="0" fontId="9" fillId="26" borderId="10" xfId="1" applyFont="1" applyFill="1" applyBorder="1" applyAlignment="1">
      <alignment vertical="top" wrapText="1"/>
    </xf>
    <xf numFmtId="164" fontId="9" fillId="26" borderId="10" xfId="1" applyNumberFormat="1" applyFont="1" applyFill="1" applyBorder="1" applyAlignment="1">
      <alignment vertical="top"/>
    </xf>
    <xf numFmtId="0" fontId="8" fillId="27" borderId="10" xfId="1" applyFont="1" applyFill="1" applyBorder="1" applyAlignment="1">
      <alignment horizontal="center" vertical="top"/>
    </xf>
    <xf numFmtId="0" fontId="8" fillId="27" borderId="10" xfId="1" applyFont="1" applyFill="1" applyBorder="1" applyAlignment="1">
      <alignment vertical="top" wrapText="1"/>
    </xf>
    <xf numFmtId="164" fontId="8" fillId="27" borderId="10" xfId="1" applyNumberFormat="1" applyFont="1" applyFill="1" applyBorder="1" applyAlignment="1">
      <alignment vertical="top"/>
    </xf>
    <xf numFmtId="0" fontId="9" fillId="28" borderId="10" xfId="1" applyFont="1" applyFill="1" applyBorder="1" applyAlignment="1">
      <alignment horizontal="center" vertical="top"/>
    </xf>
    <xf numFmtId="0" fontId="9" fillId="28" borderId="10" xfId="1" applyFont="1" applyFill="1" applyBorder="1" applyAlignment="1">
      <alignment vertical="top" wrapText="1"/>
    </xf>
    <xf numFmtId="164" fontId="9" fillId="28" borderId="10" xfId="1" applyNumberFormat="1" applyFont="1" applyFill="1" applyBorder="1" applyAlignment="1">
      <alignment vertical="top"/>
    </xf>
    <xf numFmtId="0" fontId="8" fillId="17" borderId="10" xfId="1" applyFont="1" applyFill="1" applyBorder="1" applyAlignment="1">
      <alignment horizontal="center" vertical="top"/>
    </xf>
    <xf numFmtId="0" fontId="8" fillId="17" borderId="10" xfId="1" applyFont="1" applyFill="1" applyBorder="1" applyAlignment="1">
      <alignment vertical="top" wrapText="1"/>
    </xf>
    <xf numFmtId="164" fontId="8" fillId="17" borderId="10" xfId="1" applyNumberFormat="1" applyFont="1" applyFill="1" applyBorder="1" applyAlignment="1">
      <alignment vertical="top"/>
    </xf>
    <xf numFmtId="0" fontId="9" fillId="29" borderId="10" xfId="1" applyFont="1" applyFill="1" applyBorder="1" applyAlignment="1">
      <alignment horizontal="center" vertical="top"/>
    </xf>
    <xf numFmtId="0" fontId="9" fillId="29" borderId="10" xfId="1" applyFont="1" applyFill="1" applyBorder="1" applyAlignment="1">
      <alignment vertical="top" wrapText="1"/>
    </xf>
    <xf numFmtId="164" fontId="9" fillId="29" borderId="10" xfId="1" applyNumberFormat="1" applyFont="1" applyFill="1" applyBorder="1" applyAlignment="1">
      <alignment vertical="top"/>
    </xf>
    <xf numFmtId="0" fontId="8" fillId="30" borderId="10" xfId="1" applyFont="1" applyFill="1" applyBorder="1" applyAlignment="1">
      <alignment horizontal="center" vertical="top"/>
    </xf>
    <xf numFmtId="0" fontId="8" fillId="30" borderId="10" xfId="1" applyFont="1" applyFill="1" applyBorder="1" applyAlignment="1">
      <alignment vertical="top" wrapText="1"/>
    </xf>
    <xf numFmtId="164" fontId="8" fillId="30" borderId="10" xfId="1" applyNumberFormat="1" applyFont="1" applyFill="1" applyBorder="1" applyAlignment="1">
      <alignment vertical="top"/>
    </xf>
    <xf numFmtId="0" fontId="9" fillId="31" borderId="10" xfId="1" applyFont="1" applyFill="1" applyBorder="1" applyAlignment="1">
      <alignment horizontal="center" vertical="top"/>
    </xf>
    <xf numFmtId="0" fontId="9" fillId="31" borderId="10" xfId="1" applyFont="1" applyFill="1" applyBorder="1" applyAlignment="1">
      <alignment vertical="top" wrapText="1"/>
    </xf>
    <xf numFmtId="164" fontId="9" fillId="31" borderId="10" xfId="1" applyNumberFormat="1" applyFont="1" applyFill="1" applyBorder="1" applyAlignment="1">
      <alignment vertical="top"/>
    </xf>
    <xf numFmtId="0" fontId="9" fillId="32" borderId="10" xfId="1" applyFont="1" applyFill="1" applyBorder="1" applyAlignment="1">
      <alignment horizontal="center" vertical="top"/>
    </xf>
    <xf numFmtId="0" fontId="9" fillId="32" borderId="10" xfId="1" applyFont="1" applyFill="1" applyBorder="1" applyAlignment="1">
      <alignment vertical="top" wrapText="1"/>
    </xf>
    <xf numFmtId="164" fontId="9" fillId="32" borderId="10" xfId="1" applyNumberFormat="1" applyFont="1" applyFill="1" applyBorder="1" applyAlignment="1">
      <alignment vertical="top"/>
    </xf>
    <xf numFmtId="0" fontId="8" fillId="33" borderId="10" xfId="1" applyFont="1" applyFill="1" applyBorder="1" applyAlignment="1">
      <alignment horizontal="center" vertical="top"/>
    </xf>
    <xf numFmtId="0" fontId="8" fillId="33" borderId="10" xfId="1" applyFont="1" applyFill="1" applyBorder="1" applyAlignment="1">
      <alignment vertical="top" wrapText="1"/>
    </xf>
    <xf numFmtId="164" fontId="8" fillId="33" borderId="10" xfId="1" applyNumberFormat="1" applyFont="1" applyFill="1" applyBorder="1" applyAlignment="1">
      <alignment vertical="top"/>
    </xf>
    <xf numFmtId="0" fontId="9" fillId="34" borderId="10" xfId="1" applyFont="1" applyFill="1" applyBorder="1" applyAlignment="1">
      <alignment horizontal="center" vertical="top"/>
    </xf>
    <xf numFmtId="0" fontId="9" fillId="34" borderId="10" xfId="1" applyFont="1" applyFill="1" applyBorder="1" applyAlignment="1">
      <alignment vertical="top" wrapText="1"/>
    </xf>
    <xf numFmtId="164" fontId="9" fillId="34" borderId="10" xfId="1" applyNumberFormat="1" applyFont="1" applyFill="1" applyBorder="1" applyAlignment="1">
      <alignment vertical="top"/>
    </xf>
    <xf numFmtId="0" fontId="8" fillId="35" borderId="10" xfId="1" applyFont="1" applyFill="1" applyBorder="1" applyAlignment="1">
      <alignment horizontal="center" vertical="top"/>
    </xf>
    <xf numFmtId="0" fontId="8" fillId="35" borderId="10" xfId="1" applyFont="1" applyFill="1" applyBorder="1" applyAlignment="1">
      <alignment vertical="top" wrapText="1"/>
    </xf>
    <xf numFmtId="164" fontId="8" fillId="35" borderId="10" xfId="1" applyNumberFormat="1" applyFont="1" applyFill="1" applyBorder="1" applyAlignment="1">
      <alignment vertical="top"/>
    </xf>
    <xf numFmtId="0" fontId="8" fillId="36" borderId="10" xfId="1" applyFont="1" applyFill="1" applyBorder="1" applyAlignment="1">
      <alignment horizontal="center" vertical="top"/>
    </xf>
    <xf numFmtId="0" fontId="8" fillId="36" borderId="10" xfId="1" applyFont="1" applyFill="1" applyBorder="1" applyAlignment="1">
      <alignment vertical="top" wrapText="1"/>
    </xf>
    <xf numFmtId="164" fontId="8" fillId="36" borderId="10" xfId="1" applyNumberFormat="1" applyFont="1" applyFill="1" applyBorder="1" applyAlignment="1">
      <alignment vertical="top"/>
    </xf>
    <xf numFmtId="0" fontId="8" fillId="37" borderId="10" xfId="1" applyFont="1" applyFill="1" applyBorder="1" applyAlignment="1">
      <alignment horizontal="center" vertical="top"/>
    </xf>
    <xf numFmtId="0" fontId="8" fillId="37" borderId="10" xfId="1" applyFont="1" applyFill="1" applyBorder="1" applyAlignment="1">
      <alignment vertical="top" wrapText="1"/>
    </xf>
    <xf numFmtId="164" fontId="8" fillId="37" borderId="10" xfId="1" applyNumberFormat="1" applyFont="1" applyFill="1" applyBorder="1" applyAlignment="1">
      <alignment vertical="top"/>
    </xf>
    <xf numFmtId="0" fontId="8" fillId="38" borderId="10" xfId="1" applyFont="1" applyFill="1" applyBorder="1" applyAlignment="1">
      <alignment horizontal="center" vertical="top"/>
    </xf>
    <xf numFmtId="0" fontId="8" fillId="38" borderId="10" xfId="1" applyFont="1" applyFill="1" applyBorder="1" applyAlignment="1">
      <alignment vertical="top" wrapText="1"/>
    </xf>
    <xf numFmtId="164" fontId="8" fillId="38" borderId="10" xfId="1" applyNumberFormat="1" applyFont="1" applyFill="1" applyBorder="1" applyAlignment="1">
      <alignment vertical="top"/>
    </xf>
    <xf numFmtId="0" fontId="8" fillId="39" borderId="10" xfId="1" applyFont="1" applyFill="1" applyBorder="1" applyAlignment="1">
      <alignment horizontal="center" vertical="top"/>
    </xf>
    <xf numFmtId="0" fontId="8" fillId="39" borderId="10" xfId="1" applyFont="1" applyFill="1" applyBorder="1" applyAlignment="1">
      <alignment vertical="top" wrapText="1"/>
    </xf>
    <xf numFmtId="164" fontId="8" fillId="39" borderId="10" xfId="1" applyNumberFormat="1" applyFont="1" applyFill="1" applyBorder="1" applyAlignment="1">
      <alignment vertical="top"/>
    </xf>
    <xf numFmtId="0" fontId="24" fillId="26" borderId="10" xfId="0" applyFont="1" applyFill="1" applyBorder="1"/>
    <xf numFmtId="0" fontId="24" fillId="26" borderId="10" xfId="0" applyFont="1" applyFill="1" applyBorder="1" applyAlignment="1">
      <alignment horizontal="center"/>
    </xf>
    <xf numFmtId="41" fontId="24" fillId="26" borderId="10" xfId="2" applyFont="1" applyFill="1" applyBorder="1"/>
    <xf numFmtId="0" fontId="23" fillId="0" borderId="10" xfId="1" applyFont="1" applyBorder="1" applyAlignment="1">
      <alignment horizontal="center"/>
    </xf>
    <xf numFmtId="0" fontId="9" fillId="40" borderId="10" xfId="1" applyFont="1" applyFill="1" applyBorder="1" applyAlignment="1">
      <alignment horizontal="center" vertical="top"/>
    </xf>
    <xf numFmtId="0" fontId="9" fillId="40" borderId="10" xfId="1" applyFont="1" applyFill="1" applyBorder="1" applyAlignment="1">
      <alignment vertical="top" wrapText="1"/>
    </xf>
    <xf numFmtId="164" fontId="9" fillId="40" borderId="10" xfId="1" applyNumberFormat="1" applyFont="1" applyFill="1" applyBorder="1" applyAlignment="1">
      <alignment vertical="top"/>
    </xf>
    <xf numFmtId="0" fontId="8" fillId="41" borderId="10" xfId="1" applyFont="1" applyFill="1" applyBorder="1" applyAlignment="1">
      <alignment horizontal="center" vertical="top"/>
    </xf>
    <xf numFmtId="0" fontId="8" fillId="41" borderId="10" xfId="1" applyFont="1" applyFill="1" applyBorder="1" applyAlignment="1">
      <alignment vertical="top" wrapText="1"/>
    </xf>
    <xf numFmtId="164" fontId="8" fillId="41" borderId="10" xfId="1" applyNumberFormat="1" applyFont="1" applyFill="1" applyBorder="1" applyAlignment="1">
      <alignment vertical="top"/>
    </xf>
    <xf numFmtId="0" fontId="9" fillId="42" borderId="10" xfId="1" applyFont="1" applyFill="1" applyBorder="1" applyAlignment="1">
      <alignment horizontal="center" vertical="top"/>
    </xf>
    <xf numFmtId="0" fontId="9" fillId="42" borderId="10" xfId="1" applyFont="1" applyFill="1" applyBorder="1" applyAlignment="1">
      <alignment vertical="top" wrapText="1"/>
    </xf>
    <xf numFmtId="164" fontId="9" fillId="42" borderId="10" xfId="1" applyNumberFormat="1" applyFont="1" applyFill="1" applyBorder="1" applyAlignment="1">
      <alignment vertical="top"/>
    </xf>
    <xf numFmtId="0" fontId="8" fillId="43" borderId="10" xfId="1" applyFont="1" applyFill="1" applyBorder="1" applyAlignment="1">
      <alignment horizontal="center" vertical="top"/>
    </xf>
    <xf numFmtId="0" fontId="8" fillId="43" borderId="10" xfId="1" applyFont="1" applyFill="1" applyBorder="1" applyAlignment="1">
      <alignment vertical="top" wrapText="1"/>
    </xf>
    <xf numFmtId="164" fontId="8" fillId="43" borderId="10" xfId="1" applyNumberFormat="1" applyFont="1" applyFill="1" applyBorder="1" applyAlignment="1">
      <alignment vertical="top"/>
    </xf>
    <xf numFmtId="0" fontId="14" fillId="0" borderId="10" xfId="1" applyFont="1" applyBorder="1" applyAlignment="1">
      <alignment horizontal="center" vertical="top"/>
    </xf>
    <xf numFmtId="0" fontId="12" fillId="23" borderId="10" xfId="1" applyFont="1" applyFill="1" applyBorder="1" applyAlignment="1">
      <alignment horizontal="center" vertical="top"/>
    </xf>
    <xf numFmtId="164" fontId="5" fillId="18" borderId="8" xfId="1" applyNumberFormat="1" applyFont="1" applyFill="1" applyBorder="1" applyAlignment="1">
      <alignment horizontal="center" vertical="center" wrapText="1"/>
    </xf>
    <xf numFmtId="3" fontId="18" fillId="0" borderId="0" xfId="1" applyNumberFormat="1" applyFont="1"/>
    <xf numFmtId="41" fontId="4" fillId="0" borderId="22" xfId="3" applyFont="1" applyBorder="1" applyAlignment="1">
      <alignment vertical="center"/>
    </xf>
    <xf numFmtId="41" fontId="4" fillId="0" borderId="22" xfId="1" applyNumberFormat="1" applyFont="1" applyBorder="1" applyAlignment="1">
      <alignment horizontal="left" vertical="top" indent="2"/>
    </xf>
    <xf numFmtId="0" fontId="12" fillId="15" borderId="10" xfId="1" applyFont="1" applyFill="1" applyBorder="1" applyAlignment="1">
      <alignment horizontal="center" vertical="center"/>
    </xf>
    <xf numFmtId="3" fontId="12" fillId="15" borderId="10" xfId="1" applyNumberFormat="1" applyFont="1" applyFill="1" applyBorder="1" applyAlignment="1">
      <alignment vertical="center"/>
    </xf>
    <xf numFmtId="41" fontId="12" fillId="15" borderId="10" xfId="2" applyFont="1" applyFill="1" applyBorder="1" applyAlignment="1">
      <alignment vertical="center"/>
    </xf>
    <xf numFmtId="41" fontId="16" fillId="0" borderId="10" xfId="3" applyFont="1" applyFill="1" applyBorder="1" applyAlignment="1">
      <alignment vertical="center"/>
    </xf>
    <xf numFmtId="41" fontId="12" fillId="10" borderId="10" xfId="2" applyFont="1" applyFill="1" applyBorder="1" applyAlignment="1">
      <alignment vertical="top"/>
    </xf>
    <xf numFmtId="0" fontId="1" fillId="0" borderId="10" xfId="0" applyFont="1" applyBorder="1"/>
    <xf numFmtId="41" fontId="1" fillId="0" borderId="31" xfId="0" applyNumberFormat="1" applyFont="1" applyBorder="1"/>
    <xf numFmtId="0" fontId="1" fillId="0" borderId="0" xfId="0" applyFont="1" applyAlignment="1">
      <alignment horizontal="center"/>
    </xf>
    <xf numFmtId="0" fontId="1" fillId="0" borderId="16" xfId="0" applyFont="1" applyBorder="1"/>
    <xf numFmtId="0" fontId="1" fillId="0" borderId="25" xfId="0" applyFont="1" applyBorder="1"/>
    <xf numFmtId="0" fontId="25" fillId="0" borderId="0" xfId="0" applyFont="1" applyAlignment="1">
      <alignment horizontal="left"/>
    </xf>
    <xf numFmtId="41" fontId="12" fillId="10" borderId="10" xfId="2" applyFont="1" applyFill="1" applyBorder="1" applyAlignment="1">
      <alignment vertical="center"/>
    </xf>
    <xf numFmtId="0" fontId="26" fillId="0" borderId="0" xfId="1" applyFont="1" applyAlignment="1">
      <alignment vertical="top"/>
    </xf>
    <xf numFmtId="0" fontId="26" fillId="0" borderId="0" xfId="1" applyFont="1" applyAlignment="1">
      <alignment horizontal="left" indent="13"/>
    </xf>
    <xf numFmtId="0" fontId="5" fillId="0" borderId="0" xfId="1" applyFont="1" applyAlignment="1">
      <alignment horizontal="center"/>
    </xf>
    <xf numFmtId="0" fontId="9" fillId="19" borderId="16" xfId="1" applyFont="1" applyFill="1" applyBorder="1" applyAlignment="1">
      <alignment horizontal="left" vertical="top" wrapText="1"/>
    </xf>
    <xf numFmtId="0" fontId="9" fillId="19" borderId="25" xfId="1" applyFont="1" applyFill="1" applyBorder="1" applyAlignment="1">
      <alignment horizontal="left" vertical="top" wrapText="1"/>
    </xf>
    <xf numFmtId="0" fontId="9" fillId="32" borderId="16" xfId="1" applyFont="1" applyFill="1" applyBorder="1" applyAlignment="1">
      <alignment horizontal="left" vertical="top" wrapText="1"/>
    </xf>
    <xf numFmtId="0" fontId="9" fillId="32" borderId="25" xfId="1" applyFont="1" applyFill="1" applyBorder="1" applyAlignment="1">
      <alignment horizontal="left" vertical="top" wrapText="1"/>
    </xf>
    <xf numFmtId="0" fontId="9" fillId="40" borderId="16" xfId="1" applyFont="1" applyFill="1" applyBorder="1" applyAlignment="1">
      <alignment horizontal="left" vertical="top" wrapText="1"/>
    </xf>
    <xf numFmtId="0" fontId="9" fillId="40" borderId="25" xfId="1" applyFont="1" applyFill="1" applyBorder="1" applyAlignment="1">
      <alignment horizontal="left" vertical="top" wrapText="1"/>
    </xf>
    <xf numFmtId="0" fontId="12" fillId="10" borderId="5" xfId="1" applyFont="1" applyFill="1" applyBorder="1" applyAlignment="1">
      <alignment vertical="top"/>
    </xf>
    <xf numFmtId="0" fontId="14" fillId="0" borderId="14" xfId="1" applyFont="1" applyBorder="1"/>
    <xf numFmtId="0" fontId="16" fillId="0" borderId="17" xfId="1" applyFont="1" applyBorder="1" applyAlignment="1">
      <alignment horizontal="center" vertical="center"/>
    </xf>
    <xf numFmtId="0" fontId="14" fillId="0" borderId="13" xfId="1" applyFont="1" applyBorder="1"/>
    <xf numFmtId="0" fontId="14" fillId="0" borderId="11" xfId="1" applyFont="1" applyBorder="1"/>
    <xf numFmtId="0" fontId="3" fillId="0" borderId="0" xfId="1" applyFont="1" applyAlignment="1">
      <alignment horizontal="center"/>
    </xf>
    <xf numFmtId="0" fontId="11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4" fillId="0" borderId="0" xfId="1" applyFont="1"/>
    <xf numFmtId="0" fontId="12" fillId="10" borderId="6" xfId="1" applyFont="1" applyFill="1" applyBorder="1" applyAlignment="1">
      <alignment horizontal="center" vertical="center"/>
    </xf>
    <xf numFmtId="0" fontId="12" fillId="10" borderId="7" xfId="1" applyFont="1" applyFill="1" applyBorder="1" applyAlignment="1">
      <alignment horizontal="center" vertical="center"/>
    </xf>
    <xf numFmtId="0" fontId="14" fillId="0" borderId="2" xfId="1" applyFont="1" applyBorder="1"/>
    <xf numFmtId="0" fontId="12" fillId="10" borderId="7" xfId="1" applyFont="1" applyFill="1" applyBorder="1" applyAlignment="1">
      <alignment horizontal="center" vertical="center" wrapText="1"/>
    </xf>
    <xf numFmtId="0" fontId="14" fillId="0" borderId="12" xfId="1" applyFont="1" applyBorder="1"/>
    <xf numFmtId="0" fontId="12" fillId="10" borderId="9" xfId="1" applyFont="1" applyFill="1" applyBorder="1" applyAlignment="1">
      <alignment horizontal="center" vertical="center" wrapText="1"/>
    </xf>
    <xf numFmtId="0" fontId="14" fillId="0" borderId="28" xfId="1" applyFont="1" applyBorder="1"/>
    <xf numFmtId="0" fontId="12" fillId="11" borderId="10" xfId="1" applyFont="1" applyFill="1" applyBorder="1" applyAlignment="1">
      <alignment horizontal="center" vertical="center" wrapText="1"/>
    </xf>
    <xf numFmtId="0" fontId="14" fillId="13" borderId="10" xfId="1" applyFont="1" applyFill="1" applyBorder="1"/>
    <xf numFmtId="0" fontId="12" fillId="16" borderId="10" xfId="1" applyFont="1" applyFill="1" applyBorder="1" applyAlignment="1">
      <alignment horizontal="center" vertical="center" wrapText="1"/>
    </xf>
    <xf numFmtId="0" fontId="14" fillId="17" borderId="10" xfId="1" applyFont="1" applyFill="1" applyBorder="1" applyAlignment="1">
      <alignment wrapText="1"/>
    </xf>
    <xf numFmtId="0" fontId="12" fillId="10" borderId="10" xfId="1" applyFont="1" applyFill="1" applyBorder="1" applyAlignment="1">
      <alignment horizontal="center" vertical="center" wrapText="1"/>
    </xf>
    <xf numFmtId="0" fontId="14" fillId="0" borderId="10" xfId="1" applyFont="1" applyBorder="1" applyAlignment="1">
      <alignment wrapText="1"/>
    </xf>
    <xf numFmtId="0" fontId="13" fillId="12" borderId="10" xfId="1" applyFont="1" applyFill="1" applyBorder="1" applyAlignment="1">
      <alignment horizontal="center" vertical="center" wrapText="1"/>
    </xf>
    <xf numFmtId="0" fontId="15" fillId="9" borderId="10" xfId="1" applyFont="1" applyFill="1" applyBorder="1" applyAlignment="1">
      <alignment wrapText="1"/>
    </xf>
    <xf numFmtId="41" fontId="12" fillId="10" borderId="35" xfId="2" applyFont="1" applyFill="1" applyBorder="1" applyAlignment="1">
      <alignment horizontal="center" vertical="center"/>
    </xf>
    <xf numFmtId="41" fontId="12" fillId="10" borderId="34" xfId="2" applyFont="1" applyFill="1" applyBorder="1" applyAlignment="1">
      <alignment horizontal="center" vertical="center"/>
    </xf>
    <xf numFmtId="41" fontId="12" fillId="10" borderId="27" xfId="2" applyFont="1" applyFill="1" applyBorder="1" applyAlignment="1">
      <alignment horizontal="center" vertical="center"/>
    </xf>
    <xf numFmtId="0" fontId="16" fillId="0" borderId="12" xfId="1" applyFont="1" applyBorder="1" applyAlignment="1">
      <alignment horizontal="center" vertical="center" wrapText="1"/>
    </xf>
    <xf numFmtId="0" fontId="16" fillId="0" borderId="13" xfId="1" applyFont="1" applyBorder="1" applyAlignment="1">
      <alignment horizontal="center" vertical="center"/>
    </xf>
    <xf numFmtId="0" fontId="14" fillId="0" borderId="4" xfId="1" applyFont="1" applyBorder="1"/>
  </cellXfs>
  <cellStyles count="5">
    <cellStyle name="Comma [0]" xfId="2" builtinId="6"/>
    <cellStyle name="Comma [0] 2" xfId="3" xr:uid="{C3452239-0E9B-4EB3-AED0-957ABA9C2BD9}"/>
    <cellStyle name="Normal" xfId="0" builtinId="0"/>
    <cellStyle name="Normal 2 2" xfId="1" xr:uid="{D324FB34-9CD3-4EC6-95CE-93118C1566AD}"/>
    <cellStyle name="Percent 2" xfId="4" xr:uid="{91EB8ABD-7E92-4F86-9DCF-1919C24EDAFC}"/>
  </cellStyles>
  <dxfs count="111"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 patternType="solid">
          <bgColor rgb="FF92D050"/>
        </patternFill>
      </fill>
    </dxf>
    <dxf>
      <fill>
        <patternFill>
          <bgColor rgb="FFFFC000"/>
        </patternFill>
      </fill>
    </dxf>
    <dxf>
      <fill>
        <patternFill patternType="solid">
          <bgColor rgb="FF92D050"/>
        </patternFill>
      </fill>
    </dxf>
    <dxf>
      <border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alignment horizontal="center"/>
    </dxf>
    <dxf>
      <numFmt numFmtId="33" formatCode="_-* #,##0_-;\-* #,##0_-;_-* &quot;-&quot;_-;_-@_-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b val="0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border>
        <bottom/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top/>
        <bottom/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/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3" formatCode="_-* #,##0_-;\-* #,##0_-;_-* &quot;-&quot;_-;_-@_-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Continuous"/>
    </dxf>
    <dxf>
      <alignment horizontal="centerContinuous"/>
    </dxf>
    <dxf>
      <alignment horizontal="centerContinuous"/>
    </dxf>
    <dxf>
      <alignment horizontal="centerContinuous"/>
    </dxf>
    <dxf>
      <alignment horizontal="centerContinuous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pivotCacheDefinition" Target="pivotCache/pivotCacheDefinition1.xml"/><Relationship Id="rId14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403860</xdr:colOff>
          <xdr:row>33</xdr:row>
          <xdr:rowOff>53340</xdr:rowOff>
        </xdr:from>
        <xdr:to>
          <xdr:col>9</xdr:col>
          <xdr:colOff>373380</xdr:colOff>
          <xdr:row>38</xdr:row>
          <xdr:rowOff>53340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DA29A249-375C-4DEA-9514-BD9ED71D73C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5]Usulan TUP 4'!$O$534:$R$537" spid="_x0000_s328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7924800" y="5836920"/>
              <a:ext cx="3215640" cy="8763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586740</xdr:colOff>
          <xdr:row>46</xdr:row>
          <xdr:rowOff>38100</xdr:rowOff>
        </xdr:from>
        <xdr:to>
          <xdr:col>7</xdr:col>
          <xdr:colOff>1165860</xdr:colOff>
          <xdr:row>48</xdr:row>
          <xdr:rowOff>38100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C9CF2150-1469-7C61-EECE-A3C1761AF18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H$42:$H$43" spid="_x0000_s3287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9547860" y="7924800"/>
              <a:ext cx="1188720" cy="35052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3171265</xdr:colOff>
          <xdr:row>568</xdr:row>
          <xdr:rowOff>24654</xdr:rowOff>
        </xdr:from>
        <xdr:to>
          <xdr:col>5</xdr:col>
          <xdr:colOff>337970</xdr:colOff>
          <xdr:row>573</xdr:row>
          <xdr:rowOff>4483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9A5136A6-E17A-4F66-8BA9-F6F921817EE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5]Usulan TUP 4'!$O$534:$R$537" spid="_x0000_s520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280647" y="90848330"/>
              <a:ext cx="3161852" cy="8763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883920</xdr:colOff>
          <xdr:row>26</xdr:row>
          <xdr:rowOff>37827</xdr:rowOff>
        </xdr:from>
        <xdr:to>
          <xdr:col>4</xdr:col>
          <xdr:colOff>95250</xdr:colOff>
          <xdr:row>30</xdr:row>
          <xdr:rowOff>155937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7030AAA7-7F0C-4226-8FED-95C932BD321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[5]Usulan TUP 4'!$O$534:$R$537" spid="_x0000_s216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550670" y="5771877"/>
              <a:ext cx="3145155" cy="88011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TA.%202021/Realisasi/Monitoring%20Realisasi%20SP2D%20DIPA%20Revisi%203%20Revisi%20POK%203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2020/REALISASI/REALISASI%20FINAL%202019%20-%20Cop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ArifMustaqim/pusdik/Monitoring%20Realisasi%20SP2D%20DIPA%20Revisi%206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2021/pusdik/Monitoring%20Realisasi%20SP2D%20DIPA%20Revisi%206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BACK/PUSDIK/2022/TUP/TUP_4/Rincian%20Usulan%20TUP%2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lisasi 1 DIPA Satker"/>
      <sheetName val="DASHBOARD"/>
      <sheetName val="DASHBOARD SP2D"/>
      <sheetName val=" DASHBOARD SP2D"/>
      <sheetName val=" DASHBOARD DIPA"/>
      <sheetName val="Rekap Pagu TA. 2021"/>
      <sheetName val="DASHBOARD SPM"/>
      <sheetName val="DASHBOARD SATKER"/>
      <sheetName val="Per Jenis Belanja"/>
      <sheetName val="Dashboard Realisasi TUP"/>
      <sheetName val="Dashboard Realisasi TUP (2)"/>
      <sheetName val="PERSEDIAAN"/>
      <sheetName val="Hal III DIPA"/>
      <sheetName val="Per Ops, Non Ops dan Covid"/>
      <sheetName val="Per Eselon 3 dan 4"/>
      <sheetName val="Per Akun Per Bulan"/>
      <sheetName val="AKUN COVID"/>
      <sheetName val="Update Data"/>
      <sheetName val="DIPA AWAL 2021"/>
      <sheetName val="SSBP"/>
      <sheetName val="SP2D Per Bulan"/>
      <sheetName val="Realisasi Per RO"/>
      <sheetName val="SP2D2021"/>
      <sheetName val="Sheet3"/>
      <sheetName val="Sheet4"/>
      <sheetName val="Sheet5"/>
      <sheetName val="SAS"/>
      <sheetName val="Lembar5"/>
      <sheetName val="Lembar6"/>
      <sheetName val="Rekap Per Akun"/>
      <sheetName val="Rekap Per Akun (2)"/>
      <sheetName val="Halaman 3 DIPA"/>
      <sheetName val="SP2D"/>
      <sheetName val="Rencana TUP"/>
      <sheetName val="DBSPBY"/>
      <sheetName val="Restore SP2D"/>
      <sheetName val="Sheet1"/>
      <sheetName val="Sheet2"/>
      <sheetName val="IKPA"/>
      <sheetName val="DIPA_AWAL"/>
      <sheetName val="Revisi_DIPA3"/>
      <sheetName val="Lembar2"/>
      <sheetName val="Monitoring Realisasi SP2D DIPA "/>
    </sheetNames>
    <sheetDataSet>
      <sheetData sheetId="0"/>
      <sheetData sheetId="1">
        <row r="1">
          <cell r="I1" t="str">
            <v>22/07/2021</v>
          </cell>
        </row>
      </sheetData>
      <sheetData sheetId="2">
        <row r="1">
          <cell r="B1" t="str">
            <v>RINCIAN REALISASI AKUN COVID SP2D SATKER PUSAT PENDIDIKAN KP TA. 2020</v>
          </cell>
        </row>
        <row r="10">
          <cell r="G10" t="str">
            <v xml:space="preserve"> %Sisa </v>
          </cell>
        </row>
        <row r="11">
          <cell r="G11">
            <v>18.607745227976753</v>
          </cell>
        </row>
        <row r="12">
          <cell r="G12">
            <v>18.607745227976753</v>
          </cell>
        </row>
        <row r="13">
          <cell r="G13">
            <v>17.547658803889941</v>
          </cell>
        </row>
        <row r="14">
          <cell r="G14">
            <v>15.281044826269492</v>
          </cell>
        </row>
        <row r="15">
          <cell r="G15">
            <v>26.635184756633478</v>
          </cell>
        </row>
        <row r="16">
          <cell r="G16">
            <v>26.635184756633478</v>
          </cell>
        </row>
        <row r="17">
          <cell r="G17">
            <v>26.635184756633478</v>
          </cell>
        </row>
        <row r="18">
          <cell r="G18">
            <v>37.55134264897108</v>
          </cell>
        </row>
        <row r="19">
          <cell r="G19">
            <v>29.121913409367732</v>
          </cell>
        </row>
        <row r="20">
          <cell r="G20">
            <v>17.363333333333333</v>
          </cell>
        </row>
        <row r="21">
          <cell r="G21">
            <v>44.658946661024963</v>
          </cell>
        </row>
        <row r="22">
          <cell r="G22">
            <v>100</v>
          </cell>
        </row>
        <row r="23">
          <cell r="G23">
            <v>34.352941176470587</v>
          </cell>
        </row>
        <row r="24">
          <cell r="G24">
            <v>0</v>
          </cell>
        </row>
        <row r="25">
          <cell r="G25">
            <v>13.542022063004664</v>
          </cell>
        </row>
        <row r="26">
          <cell r="G26">
            <v>18.861000362450163</v>
          </cell>
        </row>
        <row r="27">
          <cell r="G27">
            <v>0</v>
          </cell>
        </row>
        <row r="28">
          <cell r="G28">
            <v>0</v>
          </cell>
        </row>
        <row r="29">
          <cell r="G29">
            <v>100</v>
          </cell>
        </row>
        <row r="30">
          <cell r="G30">
            <v>0</v>
          </cell>
        </row>
        <row r="31">
          <cell r="G31">
            <v>0</v>
          </cell>
        </row>
        <row r="32">
          <cell r="G32">
            <v>25.150243369424853</v>
          </cell>
        </row>
        <row r="33">
          <cell r="G33">
            <v>6.7676957831325293</v>
          </cell>
        </row>
        <row r="34">
          <cell r="G34">
            <v>17.176666666666669</v>
          </cell>
        </row>
        <row r="35">
          <cell r="G35">
            <v>41.5</v>
          </cell>
        </row>
        <row r="36">
          <cell r="G36">
            <v>0</v>
          </cell>
        </row>
        <row r="37">
          <cell r="G37">
            <v>0</v>
          </cell>
        </row>
        <row r="38">
          <cell r="G38">
            <v>0</v>
          </cell>
        </row>
        <row r="39">
          <cell r="G39">
            <v>31.1205792223593</v>
          </cell>
        </row>
        <row r="40">
          <cell r="G40">
            <v>25.773106323835997</v>
          </cell>
        </row>
        <row r="41">
          <cell r="G41">
            <v>13.63625</v>
          </cell>
        </row>
        <row r="42">
          <cell r="G42">
            <v>55.000000000000007</v>
          </cell>
        </row>
        <row r="43">
          <cell r="G43">
            <v>32.646387747373737</v>
          </cell>
        </row>
        <row r="44">
          <cell r="G44">
            <v>55.000000000000007</v>
          </cell>
        </row>
        <row r="45">
          <cell r="G45">
            <v>38.873994638069703</v>
          </cell>
        </row>
        <row r="46">
          <cell r="G46">
            <v>20.734700102600129</v>
          </cell>
        </row>
        <row r="47">
          <cell r="G47">
            <v>32.564481075983103</v>
          </cell>
        </row>
        <row r="48">
          <cell r="G48">
            <v>1.4233333333333333</v>
          </cell>
        </row>
        <row r="49">
          <cell r="G49">
            <v>10</v>
          </cell>
        </row>
        <row r="50">
          <cell r="G50">
            <v>4.9266129032258066</v>
          </cell>
        </row>
        <row r="51">
          <cell r="G51">
            <v>16.666666666666664</v>
          </cell>
        </row>
        <row r="52">
          <cell r="G52">
            <v>40</v>
          </cell>
        </row>
        <row r="53">
          <cell r="G53">
            <v>0</v>
          </cell>
        </row>
        <row r="54">
          <cell r="G54">
            <v>22.629342302046695</v>
          </cell>
        </row>
        <row r="55">
          <cell r="G55">
            <v>29.830480751077015</v>
          </cell>
        </row>
        <row r="56">
          <cell r="G56">
            <v>9.2391666666666659</v>
          </cell>
        </row>
        <row r="57">
          <cell r="G57">
            <v>40</v>
          </cell>
        </row>
        <row r="58">
          <cell r="G58">
            <v>22.847276119074646</v>
          </cell>
        </row>
        <row r="59">
          <cell r="G59">
            <v>10</v>
          </cell>
        </row>
        <row r="60">
          <cell r="G60">
            <v>24.701492537313431</v>
          </cell>
        </row>
        <row r="61">
          <cell r="G61">
            <v>0</v>
          </cell>
        </row>
        <row r="62">
          <cell r="G62">
            <v>13.948543451600715</v>
          </cell>
        </row>
        <row r="63">
          <cell r="G63">
            <v>13.948543451600715</v>
          </cell>
        </row>
        <row r="64">
          <cell r="G64">
            <v>13.948543451600715</v>
          </cell>
        </row>
        <row r="65">
          <cell r="G65">
            <v>7.4103599880104261</v>
          </cell>
        </row>
        <row r="66">
          <cell r="G66">
            <v>6.3593451053748602</v>
          </cell>
        </row>
        <row r="67">
          <cell r="G67">
            <v>21.858333333333331</v>
          </cell>
        </row>
        <row r="68">
          <cell r="G68">
            <v>6.194731259943226</v>
          </cell>
        </row>
        <row r="69">
          <cell r="G69">
            <v>6.0622748667678064</v>
          </cell>
        </row>
        <row r="70">
          <cell r="G70">
            <v>7.8087597852105839</v>
          </cell>
        </row>
        <row r="71">
          <cell r="G71">
            <v>0</v>
          </cell>
        </row>
        <row r="72">
          <cell r="G72">
            <v>10.877759279208696</v>
          </cell>
        </row>
        <row r="73">
          <cell r="G73">
            <v>6.7182602744934039</v>
          </cell>
        </row>
        <row r="74">
          <cell r="G74">
            <v>16.57175679855283</v>
          </cell>
        </row>
        <row r="75">
          <cell r="G75">
            <v>5.3545649415984951</v>
          </cell>
        </row>
        <row r="76">
          <cell r="G76">
            <v>21.708008195291153</v>
          </cell>
        </row>
        <row r="77">
          <cell r="G77">
            <v>21.708008195291153</v>
          </cell>
        </row>
        <row r="78">
          <cell r="G78">
            <v>22.973065044784928</v>
          </cell>
        </row>
        <row r="79">
          <cell r="G79">
            <v>28.521196737902144</v>
          </cell>
        </row>
        <row r="80">
          <cell r="G80">
            <v>28.521196737902144</v>
          </cell>
        </row>
        <row r="81">
          <cell r="G81">
            <v>21.004840732380238</v>
          </cell>
        </row>
        <row r="82">
          <cell r="G82">
            <v>21.004840732380238</v>
          </cell>
        </row>
        <row r="83">
          <cell r="G83">
            <v>2.026627218934911</v>
          </cell>
        </row>
        <row r="84">
          <cell r="G84">
            <v>32.5</v>
          </cell>
        </row>
        <row r="85">
          <cell r="G85">
            <v>27.345528089887637</v>
          </cell>
        </row>
        <row r="86">
          <cell r="G86">
            <v>41.666666666666671</v>
          </cell>
        </row>
        <row r="87">
          <cell r="G87">
            <v>13.96713615023474</v>
          </cell>
        </row>
        <row r="88">
          <cell r="G88">
            <v>29.793353143754675</v>
          </cell>
        </row>
        <row r="89">
          <cell r="G89">
            <v>39.169081099914528</v>
          </cell>
        </row>
        <row r="90">
          <cell r="G90">
            <v>20.651340996168582</v>
          </cell>
        </row>
        <row r="91">
          <cell r="G91">
            <v>25.31</v>
          </cell>
        </row>
        <row r="92">
          <cell r="G92">
            <v>55.000000000000007</v>
          </cell>
        </row>
        <row r="93">
          <cell r="G93">
            <v>36.216623445929606</v>
          </cell>
        </row>
        <row r="94">
          <cell r="G94">
            <v>37.5</v>
          </cell>
        </row>
        <row r="95">
          <cell r="G95">
            <v>62.950819672131153</v>
          </cell>
        </row>
        <row r="96">
          <cell r="G96">
            <v>27.553169088229101</v>
          </cell>
        </row>
        <row r="97">
          <cell r="G97">
            <v>10.263658755038065</v>
          </cell>
        </row>
        <row r="98">
          <cell r="G98">
            <v>0.66666666666666674</v>
          </cell>
        </row>
        <row r="99">
          <cell r="G99">
            <v>100</v>
          </cell>
        </row>
        <row r="100">
          <cell r="G100">
            <v>38.9</v>
          </cell>
        </row>
        <row r="101">
          <cell r="G101">
            <v>76</v>
          </cell>
        </row>
        <row r="102">
          <cell r="G102">
            <v>33.529411764705877</v>
          </cell>
        </row>
        <row r="103">
          <cell r="G103">
            <v>20.979800756620428</v>
          </cell>
        </row>
        <row r="104">
          <cell r="G104">
            <v>20.979800756620428</v>
          </cell>
        </row>
        <row r="105">
          <cell r="G105">
            <v>31.257771306438688</v>
          </cell>
        </row>
        <row r="106">
          <cell r="G106">
            <v>1.6040268456375839</v>
          </cell>
        </row>
        <row r="107">
          <cell r="G107">
            <v>37</v>
          </cell>
        </row>
        <row r="108">
          <cell r="G108">
            <v>32.638421596244136</v>
          </cell>
        </row>
        <row r="109">
          <cell r="G109">
            <v>100</v>
          </cell>
        </row>
        <row r="110">
          <cell r="G110">
            <v>32.614807872539828</v>
          </cell>
        </row>
        <row r="111">
          <cell r="G111">
            <v>54.383250532292408</v>
          </cell>
        </row>
        <row r="112">
          <cell r="G112">
            <v>36.466809421841539</v>
          </cell>
        </row>
        <row r="113">
          <cell r="G113">
            <v>100</v>
          </cell>
        </row>
        <row r="114">
          <cell r="G114">
            <v>89.711111111111109</v>
          </cell>
        </row>
        <row r="115">
          <cell r="G115">
            <v>0</v>
          </cell>
        </row>
        <row r="116">
          <cell r="G116">
            <v>49.574468085106382</v>
          </cell>
        </row>
        <row r="117">
          <cell r="G117">
            <v>20.214104372992036</v>
          </cell>
        </row>
        <row r="118">
          <cell r="G118">
            <v>20.214104372992036</v>
          </cell>
        </row>
        <row r="119">
          <cell r="G119">
            <v>20.214104372992036</v>
          </cell>
        </row>
        <row r="120">
          <cell r="G120">
            <v>21.589355386330105</v>
          </cell>
        </row>
        <row r="121">
          <cell r="G121">
            <v>24.031502350386813</v>
          </cell>
        </row>
        <row r="122">
          <cell r="G122">
            <v>16.369477997658414</v>
          </cell>
        </row>
        <row r="123">
          <cell r="G123">
            <v>11.215986394557822</v>
          </cell>
        </row>
        <row r="124">
          <cell r="G124">
            <v>15.219098895735463</v>
          </cell>
        </row>
        <row r="125">
          <cell r="G125">
            <v>45.965277777777779</v>
          </cell>
        </row>
        <row r="126">
          <cell r="G126">
            <v>9.1556496968811629</v>
          </cell>
        </row>
        <row r="127">
          <cell r="G127">
            <v>20.40732906359559</v>
          </cell>
        </row>
        <row r="128">
          <cell r="G128">
            <v>20.848549444748972</v>
          </cell>
        </row>
        <row r="129">
          <cell r="G129">
            <v>8.3333333333333321</v>
          </cell>
        </row>
        <row r="130">
          <cell r="G130">
            <v>16.74738046489221</v>
          </cell>
        </row>
        <row r="131">
          <cell r="G131">
            <v>15.111842105263158</v>
          </cell>
        </row>
        <row r="132">
          <cell r="G132">
            <v>17.395325374138221</v>
          </cell>
        </row>
        <row r="133">
          <cell r="G133">
            <v>22.088147289149383</v>
          </cell>
        </row>
        <row r="134">
          <cell r="G134">
            <v>12.226015995161129</v>
          </cell>
        </row>
        <row r="135">
          <cell r="G135">
            <v>10.047745339207607</v>
          </cell>
        </row>
        <row r="136">
          <cell r="G136">
            <v>10.047745339207607</v>
          </cell>
        </row>
        <row r="137">
          <cell r="G137">
            <v>10.047745339207607</v>
          </cell>
        </row>
        <row r="138">
          <cell r="G138">
            <v>9.0224394871540721</v>
          </cell>
        </row>
        <row r="139">
          <cell r="G139">
            <v>34.995070801218858</v>
          </cell>
        </row>
        <row r="140">
          <cell r="G140">
            <v>23.577999999999999</v>
          </cell>
        </row>
        <row r="141">
          <cell r="G141">
            <v>0</v>
          </cell>
        </row>
        <row r="142">
          <cell r="G142">
            <v>17.344595532121549</v>
          </cell>
        </row>
        <row r="143">
          <cell r="G143">
            <v>1.2121212121212122</v>
          </cell>
        </row>
        <row r="144">
          <cell r="G144">
            <v>0</v>
          </cell>
        </row>
        <row r="145">
          <cell r="G145">
            <v>1.6503383193554681E-5</v>
          </cell>
        </row>
        <row r="146">
          <cell r="G146">
            <v>34.482758620689658</v>
          </cell>
        </row>
        <row r="147">
          <cell r="G147">
            <v>2.3026315789473681</v>
          </cell>
        </row>
        <row r="148">
          <cell r="G148">
            <v>0</v>
          </cell>
        </row>
        <row r="149">
          <cell r="G149">
            <v>19.000756519282127</v>
          </cell>
        </row>
        <row r="150">
          <cell r="G150">
            <v>36.492697594501713</v>
          </cell>
        </row>
        <row r="151">
          <cell r="G151">
            <v>31.032685146876293</v>
          </cell>
        </row>
        <row r="152">
          <cell r="G152">
            <v>5.410816221627032E-4</v>
          </cell>
        </row>
        <row r="153">
          <cell r="G153">
            <v>0</v>
          </cell>
        </row>
        <row r="154">
          <cell r="G154">
            <v>19.400000000000002</v>
          </cell>
        </row>
        <row r="155">
          <cell r="G155">
            <v>6.8548920832982043</v>
          </cell>
        </row>
        <row r="156">
          <cell r="G156">
            <v>12.561359436359437</v>
          </cell>
        </row>
        <row r="157">
          <cell r="G157">
            <v>0</v>
          </cell>
        </row>
        <row r="158">
          <cell r="G158">
            <v>27.195737804262194</v>
          </cell>
        </row>
        <row r="159">
          <cell r="G159">
            <v>10</v>
          </cell>
        </row>
        <row r="160">
          <cell r="G160">
            <v>0</v>
          </cell>
        </row>
        <row r="161">
          <cell r="G161">
            <v>4.7058708916576935</v>
          </cell>
        </row>
        <row r="162">
          <cell r="G162">
            <v>2</v>
          </cell>
        </row>
        <row r="163">
          <cell r="G163">
            <v>19.770635149418663</v>
          </cell>
        </row>
        <row r="164">
          <cell r="G164">
            <v>35.946888534305906</v>
          </cell>
        </row>
        <row r="165">
          <cell r="G165">
            <v>66.666666666666657</v>
          </cell>
        </row>
        <row r="166">
          <cell r="G166">
            <v>1.8120805369127517E-2</v>
          </cell>
        </row>
        <row r="167">
          <cell r="G167">
            <v>100</v>
          </cell>
        </row>
        <row r="168">
          <cell r="G168">
            <v>0</v>
          </cell>
        </row>
        <row r="169">
          <cell r="G169">
            <v>24.537900125178826</v>
          </cell>
        </row>
        <row r="170">
          <cell r="G170">
            <v>24.537900125178826</v>
          </cell>
        </row>
        <row r="171">
          <cell r="G171">
            <v>24.537900125178826</v>
          </cell>
        </row>
        <row r="172">
          <cell r="G172">
            <v>24.537900125178826</v>
          </cell>
        </row>
        <row r="173">
          <cell r="G173">
            <v>45.937410071942445</v>
          </cell>
        </row>
        <row r="174">
          <cell r="G174">
            <v>34.231770404296682</v>
          </cell>
        </row>
        <row r="175">
          <cell r="G175">
            <v>51.060499999999998</v>
          </cell>
        </row>
        <row r="176">
          <cell r="G176">
            <v>0</v>
          </cell>
        </row>
        <row r="177">
          <cell r="G177">
            <v>1.3711543405604593E-3</v>
          </cell>
        </row>
        <row r="178">
          <cell r="G178">
            <v>31.760204081632654</v>
          </cell>
        </row>
        <row r="179">
          <cell r="G179">
            <v>37.443054216702002</v>
          </cell>
        </row>
        <row r="180">
          <cell r="G180">
            <v>35.326892866542956</v>
          </cell>
        </row>
        <row r="181">
          <cell r="G181">
            <v>35.326892866542956</v>
          </cell>
        </row>
        <row r="182">
          <cell r="G182">
            <v>35.326892866542956</v>
          </cell>
        </row>
        <row r="183">
          <cell r="G183">
            <v>0.17429008671994559</v>
          </cell>
        </row>
        <row r="184">
          <cell r="G184">
            <v>0.70527522935779818</v>
          </cell>
        </row>
        <row r="185">
          <cell r="G185">
            <v>0</v>
          </cell>
        </row>
        <row r="186">
          <cell r="G186">
            <v>0</v>
          </cell>
        </row>
        <row r="187">
          <cell r="G187">
            <v>0</v>
          </cell>
        </row>
        <row r="188">
          <cell r="G188">
            <v>0</v>
          </cell>
        </row>
        <row r="189">
          <cell r="G189">
            <v>41.337931930170079</v>
          </cell>
        </row>
        <row r="190">
          <cell r="G190">
            <v>27.382895568710847</v>
          </cell>
        </row>
        <row r="191">
          <cell r="G191">
            <v>47.055597551395493</v>
          </cell>
        </row>
        <row r="192">
          <cell r="G192">
            <v>0</v>
          </cell>
        </row>
        <row r="193">
          <cell r="G193">
            <v>25</v>
          </cell>
        </row>
        <row r="194">
          <cell r="G194">
            <v>43.653799999999997</v>
          </cell>
        </row>
        <row r="195">
          <cell r="G195">
            <v>43.333333333333336</v>
          </cell>
        </row>
        <row r="196">
          <cell r="G196">
            <v>27.121212121212125</v>
          </cell>
        </row>
        <row r="197">
          <cell r="G197">
            <v>0</v>
          </cell>
        </row>
        <row r="198">
          <cell r="G198">
            <v>45.410636600476174</v>
          </cell>
        </row>
        <row r="199">
          <cell r="G199">
            <v>45.410636600476174</v>
          </cell>
        </row>
        <row r="200">
          <cell r="G200">
            <v>45.410636600476174</v>
          </cell>
        </row>
        <row r="201">
          <cell r="G201">
            <v>45.410636600476174</v>
          </cell>
        </row>
        <row r="202">
          <cell r="G202">
            <v>0.76834061135371179</v>
          </cell>
        </row>
        <row r="203">
          <cell r="G203">
            <v>69.532822335460111</v>
          </cell>
        </row>
        <row r="204">
          <cell r="G204">
            <v>65.336943645286851</v>
          </cell>
        </row>
        <row r="205">
          <cell r="G205">
            <v>100</v>
          </cell>
        </row>
        <row r="206">
          <cell r="G206">
            <v>0.34782608695652173</v>
          </cell>
        </row>
        <row r="207">
          <cell r="G207">
            <v>0</v>
          </cell>
        </row>
        <row r="208">
          <cell r="G208">
            <v>17.895615762650749</v>
          </cell>
        </row>
        <row r="209">
          <cell r="G209">
            <v>17.334417596902636</v>
          </cell>
        </row>
        <row r="210">
          <cell r="G210">
            <v>17.334417596902636</v>
          </cell>
        </row>
        <row r="211">
          <cell r="G211">
            <v>17.334417596902636</v>
          </cell>
        </row>
        <row r="212">
          <cell r="G212">
            <v>17.334417596902636</v>
          </cell>
        </row>
        <row r="213">
          <cell r="G213">
            <v>15.239429238155353</v>
          </cell>
        </row>
        <row r="214">
          <cell r="G214">
            <v>26.177328074086777</v>
          </cell>
        </row>
        <row r="215">
          <cell r="G215">
            <v>21.400230946882218</v>
          </cell>
        </row>
        <row r="216">
          <cell r="G216">
            <v>0</v>
          </cell>
        </row>
        <row r="217">
          <cell r="G217">
            <v>25</v>
          </cell>
        </row>
        <row r="218">
          <cell r="G218">
            <v>21.199366572311909</v>
          </cell>
        </row>
        <row r="219">
          <cell r="G219">
            <v>26.364251861882192</v>
          </cell>
        </row>
        <row r="220">
          <cell r="G220">
            <v>28.582474226804123</v>
          </cell>
        </row>
        <row r="221">
          <cell r="G221">
            <v>22</v>
          </cell>
        </row>
        <row r="222">
          <cell r="G222">
            <v>0.17156107227390321</v>
          </cell>
        </row>
        <row r="223">
          <cell r="G223">
            <v>0</v>
          </cell>
        </row>
        <row r="224">
          <cell r="G224">
            <v>23.361144219308702</v>
          </cell>
        </row>
        <row r="225">
          <cell r="G225">
            <v>0</v>
          </cell>
        </row>
        <row r="226">
          <cell r="G226">
            <v>57.680432265534542</v>
          </cell>
        </row>
        <row r="227">
          <cell r="G227">
            <v>47.18989025606917</v>
          </cell>
        </row>
        <row r="228">
          <cell r="G228">
            <v>100</v>
          </cell>
        </row>
        <row r="229">
          <cell r="G229">
            <v>0</v>
          </cell>
        </row>
        <row r="230">
          <cell r="G230">
            <v>70.959595959595958</v>
          </cell>
        </row>
        <row r="231">
          <cell r="G231">
            <v>10.01731498553462</v>
          </cell>
        </row>
        <row r="232">
          <cell r="G232">
            <v>32.981424148606813</v>
          </cell>
        </row>
        <row r="233">
          <cell r="G233">
            <v>5.8625994930066829</v>
          </cell>
        </row>
        <row r="234">
          <cell r="G234">
            <v>32.542372881355931</v>
          </cell>
        </row>
        <row r="235">
          <cell r="G235">
            <v>17.944548284393758</v>
          </cell>
        </row>
        <row r="236">
          <cell r="G236">
            <v>17.240699056881851</v>
          </cell>
        </row>
        <row r="237">
          <cell r="G237">
            <v>17.240699056881851</v>
          </cell>
        </row>
        <row r="238">
          <cell r="G238">
            <v>17.240699056881851</v>
          </cell>
        </row>
        <row r="239">
          <cell r="G239">
            <v>35.449776536109361</v>
          </cell>
        </row>
        <row r="240">
          <cell r="G240">
            <v>88.924163568773224</v>
          </cell>
        </row>
        <row r="241">
          <cell r="G241">
            <v>3.8049861043396458</v>
          </cell>
        </row>
        <row r="242">
          <cell r="G242">
            <v>86.577181208053688</v>
          </cell>
        </row>
        <row r="243">
          <cell r="G243">
            <v>1.6824999999999999</v>
          </cell>
        </row>
        <row r="244">
          <cell r="G244">
            <v>43</v>
          </cell>
        </row>
        <row r="245">
          <cell r="G245">
            <v>100</v>
          </cell>
        </row>
        <row r="246">
          <cell r="G246">
            <v>0</v>
          </cell>
        </row>
        <row r="247">
          <cell r="G247">
            <v>51.428489319686832</v>
          </cell>
        </row>
        <row r="248">
          <cell r="G248">
            <v>100</v>
          </cell>
        </row>
        <row r="249">
          <cell r="G249">
            <v>92.7515779750603</v>
          </cell>
        </row>
        <row r="250">
          <cell r="G250">
            <v>0</v>
          </cell>
        </row>
        <row r="251">
          <cell r="G251">
            <v>66.252886144794672</v>
          </cell>
        </row>
        <row r="252">
          <cell r="G252">
            <v>0.65866666666666673</v>
          </cell>
        </row>
        <row r="253">
          <cell r="G253">
            <v>100</v>
          </cell>
        </row>
        <row r="254">
          <cell r="G254">
            <v>1.752</v>
          </cell>
        </row>
        <row r="255">
          <cell r="G255">
            <v>7.2674497992769833</v>
          </cell>
        </row>
        <row r="256">
          <cell r="G256">
            <v>38.588878326996195</v>
          </cell>
        </row>
        <row r="257">
          <cell r="G257">
            <v>6.6511876298067376</v>
          </cell>
        </row>
        <row r="258">
          <cell r="G258">
            <v>12.004</v>
          </cell>
        </row>
        <row r="259">
          <cell r="G259">
            <v>81</v>
          </cell>
        </row>
        <row r="260">
          <cell r="G260">
            <v>9.9124273112069314</v>
          </cell>
        </row>
        <row r="261">
          <cell r="G261">
            <v>50</v>
          </cell>
        </row>
        <row r="262">
          <cell r="G262">
            <v>43.238095238095234</v>
          </cell>
        </row>
        <row r="263">
          <cell r="G263">
            <v>8.2294423953135176</v>
          </cell>
        </row>
        <row r="264">
          <cell r="G264">
            <v>5.1335245379222432</v>
          </cell>
        </row>
        <row r="265">
          <cell r="G265">
            <v>11.95</v>
          </cell>
        </row>
        <row r="266">
          <cell r="G266">
            <v>0</v>
          </cell>
        </row>
        <row r="267">
          <cell r="G267">
            <v>0.76295726534398123</v>
          </cell>
        </row>
        <row r="268">
          <cell r="G268">
            <v>0.76295726534398123</v>
          </cell>
        </row>
        <row r="269">
          <cell r="G269">
            <v>0.76295726534398123</v>
          </cell>
        </row>
        <row r="270">
          <cell r="G270">
            <v>0.76295726534398123</v>
          </cell>
        </row>
        <row r="271">
          <cell r="G271">
            <v>1.7463235294117647</v>
          </cell>
        </row>
        <row r="272">
          <cell r="G272">
            <v>0</v>
          </cell>
        </row>
        <row r="273">
          <cell r="G273">
            <v>0</v>
          </cell>
        </row>
        <row r="274">
          <cell r="G274">
            <v>0</v>
          </cell>
        </row>
        <row r="275">
          <cell r="G275">
            <v>0</v>
          </cell>
        </row>
        <row r="276">
          <cell r="G276">
            <v>32.510691180710729</v>
          </cell>
        </row>
        <row r="277">
          <cell r="G277">
            <v>32.510691180710729</v>
          </cell>
        </row>
        <row r="278">
          <cell r="G278">
            <v>32.510691180710729</v>
          </cell>
        </row>
        <row r="279">
          <cell r="G279">
            <v>3.8873423260305393</v>
          </cell>
        </row>
        <row r="280">
          <cell r="G280">
            <v>9.1228365924926944</v>
          </cell>
        </row>
        <row r="281">
          <cell r="G281">
            <v>1.764375</v>
          </cell>
        </row>
        <row r="282">
          <cell r="G282">
            <v>20</v>
          </cell>
        </row>
        <row r="283">
          <cell r="G283">
            <v>0</v>
          </cell>
        </row>
        <row r="284">
          <cell r="G284">
            <v>0</v>
          </cell>
        </row>
        <row r="285">
          <cell r="G285">
            <v>37.925483465325343</v>
          </cell>
        </row>
        <row r="286">
          <cell r="G286">
            <v>31.041842193416098</v>
          </cell>
        </row>
        <row r="287">
          <cell r="G287">
            <v>6.6566928104575167</v>
          </cell>
        </row>
        <row r="288">
          <cell r="G288">
            <v>13.537777777777778</v>
          </cell>
        </row>
        <row r="289">
          <cell r="G289">
            <v>100</v>
          </cell>
        </row>
        <row r="290">
          <cell r="G290">
            <v>66.666666666666657</v>
          </cell>
        </row>
        <row r="291">
          <cell r="G291">
            <v>45.391831213123915</v>
          </cell>
        </row>
        <row r="292">
          <cell r="G292">
            <v>33.333333333333329</v>
          </cell>
        </row>
        <row r="293">
          <cell r="G293">
            <v>28.69269949066214</v>
          </cell>
        </row>
        <row r="294">
          <cell r="G294">
            <v>0</v>
          </cell>
        </row>
        <row r="295">
          <cell r="G295">
            <v>0</v>
          </cell>
        </row>
        <row r="296">
          <cell r="G296">
            <v>0</v>
          </cell>
        </row>
        <row r="297">
          <cell r="G297">
            <v>21.349654344832526</v>
          </cell>
        </row>
        <row r="298">
          <cell r="G298">
            <v>23.553078532166726</v>
          </cell>
        </row>
        <row r="299">
          <cell r="G299">
            <v>22.250977225769628</v>
          </cell>
        </row>
        <row r="300">
          <cell r="G300">
            <v>22.250977225769628</v>
          </cell>
        </row>
        <row r="301">
          <cell r="G301">
            <v>22.250977225769628</v>
          </cell>
        </row>
        <row r="302">
          <cell r="G302">
            <v>41.66373513484816</v>
          </cell>
        </row>
        <row r="303">
          <cell r="G303">
            <v>12.969809721175585</v>
          </cell>
        </row>
        <row r="304">
          <cell r="G304">
            <v>0</v>
          </cell>
        </row>
        <row r="305">
          <cell r="G305">
            <v>0</v>
          </cell>
        </row>
        <row r="306">
          <cell r="G306">
            <v>100</v>
          </cell>
        </row>
        <row r="307">
          <cell r="G307">
            <v>11.025641025641026</v>
          </cell>
        </row>
        <row r="308">
          <cell r="G308">
            <v>6.3037742565396044</v>
          </cell>
        </row>
        <row r="309">
          <cell r="G309">
            <v>39.89071038251366</v>
          </cell>
        </row>
        <row r="310">
          <cell r="G310">
            <v>0</v>
          </cell>
        </row>
        <row r="311">
          <cell r="G311">
            <v>0.51169248861213235</v>
          </cell>
        </row>
        <row r="312">
          <cell r="G312">
            <v>0.2538878539883207</v>
          </cell>
        </row>
        <row r="313">
          <cell r="G313">
            <v>0</v>
          </cell>
        </row>
        <row r="314">
          <cell r="G314">
            <v>1</v>
          </cell>
        </row>
        <row r="315">
          <cell r="G315">
            <v>3.0769230769230771</v>
          </cell>
        </row>
        <row r="316">
          <cell r="G316">
            <v>2.604166666666667E-3</v>
          </cell>
        </row>
        <row r="317">
          <cell r="G317">
            <v>0</v>
          </cell>
        </row>
        <row r="318">
          <cell r="G318">
            <v>31.370733219155994</v>
          </cell>
        </row>
        <row r="319">
          <cell r="G319">
            <v>16.269043760129659</v>
          </cell>
        </row>
        <row r="320">
          <cell r="G320">
            <v>18.747258566978193</v>
          </cell>
        </row>
        <row r="321">
          <cell r="G321">
            <v>88.235294117647058</v>
          </cell>
        </row>
        <row r="322">
          <cell r="G322">
            <v>59.787234042553195</v>
          </cell>
        </row>
        <row r="323">
          <cell r="G323">
            <v>57.873072760954493</v>
          </cell>
        </row>
        <row r="324">
          <cell r="G324">
            <v>22.693726937269375</v>
          </cell>
        </row>
        <row r="325">
          <cell r="G325">
            <v>3.7585910652920967E-2</v>
          </cell>
        </row>
        <row r="326">
          <cell r="G326">
            <v>0.13977635782747602</v>
          </cell>
        </row>
        <row r="327">
          <cell r="G327">
            <v>0</v>
          </cell>
        </row>
        <row r="328">
          <cell r="G328">
            <v>0</v>
          </cell>
        </row>
        <row r="329">
          <cell r="G329">
            <v>0.12919896640826875</v>
          </cell>
        </row>
        <row r="330">
          <cell r="G330">
            <v>3.8698691984210935E-3</v>
          </cell>
        </row>
        <row r="331">
          <cell r="G331">
            <v>4.5454545454545459</v>
          </cell>
        </row>
        <row r="332">
          <cell r="G332">
            <v>26.761880202678253</v>
          </cell>
        </row>
        <row r="333">
          <cell r="G333">
            <v>26.761880202678253</v>
          </cell>
        </row>
        <row r="334">
          <cell r="G334">
            <v>26.761880202678253</v>
          </cell>
        </row>
        <row r="335">
          <cell r="G335">
            <v>8.8001046114598171</v>
          </cell>
        </row>
        <row r="336">
          <cell r="G336">
            <v>49.129539498315239</v>
          </cell>
        </row>
        <row r="337">
          <cell r="G337">
            <v>26.666666666666668</v>
          </cell>
        </row>
        <row r="338">
          <cell r="G338">
            <v>0.57580227931475114</v>
          </cell>
        </row>
        <row r="339">
          <cell r="G339">
            <v>35.605242075931734</v>
          </cell>
        </row>
        <row r="340">
          <cell r="G340">
            <v>0</v>
          </cell>
        </row>
        <row r="341">
          <cell r="G341">
            <v>7.7416246989270849</v>
          </cell>
        </row>
        <row r="342">
          <cell r="G342">
            <v>7.7416246989270849</v>
          </cell>
        </row>
        <row r="343">
          <cell r="G343">
            <v>100</v>
          </cell>
        </row>
        <row r="344">
          <cell r="G344">
            <v>100</v>
          </cell>
        </row>
        <row r="345">
          <cell r="G345">
            <v>19.233369835997983</v>
          </cell>
        </row>
        <row r="346">
          <cell r="G346">
            <v>61.803209535263605</v>
          </cell>
        </row>
        <row r="347">
          <cell r="G347">
            <v>61.803209535263605</v>
          </cell>
        </row>
        <row r="348">
          <cell r="G348">
            <v>61.803209535263605</v>
          </cell>
        </row>
        <row r="349">
          <cell r="G349">
            <v>66.510729406461792</v>
          </cell>
        </row>
        <row r="350">
          <cell r="G350">
            <v>10.016869241749211</v>
          </cell>
        </row>
        <row r="351">
          <cell r="G351">
            <v>100</v>
          </cell>
        </row>
        <row r="352">
          <cell r="G352">
            <v>2.9587049325837944E-3</v>
          </cell>
        </row>
        <row r="353">
          <cell r="G353">
            <v>2.9587049325837944E-3</v>
          </cell>
        </row>
        <row r="354">
          <cell r="G354">
            <v>16.23367277603845</v>
          </cell>
        </row>
        <row r="355">
          <cell r="G355">
            <v>16.23367277603845</v>
          </cell>
        </row>
        <row r="356">
          <cell r="G356">
            <v>16.23367277603845</v>
          </cell>
        </row>
        <row r="357">
          <cell r="G357">
            <v>35.454142057630719</v>
          </cell>
        </row>
        <row r="358">
          <cell r="G358">
            <v>16.558281183264935</v>
          </cell>
        </row>
        <row r="359">
          <cell r="G359">
            <v>0.25811545352403514</v>
          </cell>
        </row>
        <row r="360">
          <cell r="G360">
            <v>100</v>
          </cell>
        </row>
        <row r="361">
          <cell r="G361">
            <v>100</v>
          </cell>
        </row>
        <row r="362">
          <cell r="G362">
            <v>38.55343915343915</v>
          </cell>
        </row>
        <row r="363">
          <cell r="G363">
            <v>54.337349397590359</v>
          </cell>
        </row>
        <row r="364">
          <cell r="G364">
            <v>6.4375845185785128</v>
          </cell>
        </row>
        <row r="365">
          <cell r="G365">
            <v>25.104068117313151</v>
          </cell>
        </row>
        <row r="366">
          <cell r="G366">
            <v>8.2129787412352981E-2</v>
          </cell>
        </row>
        <row r="367">
          <cell r="G367">
            <v>18.599962068965517</v>
          </cell>
        </row>
        <row r="368">
          <cell r="G368">
            <v>8.6206896551724146</v>
          </cell>
        </row>
        <row r="369">
          <cell r="G369">
            <v>27.121736945048465</v>
          </cell>
        </row>
        <row r="370">
          <cell r="G370">
            <v>6.4334637964774952</v>
          </cell>
        </row>
        <row r="371">
          <cell r="G371">
            <v>31.416519024719481</v>
          </cell>
        </row>
        <row r="372">
          <cell r="G372">
            <v>32.389937106918239</v>
          </cell>
        </row>
        <row r="373">
          <cell r="G373">
            <v>0.19945861233793988</v>
          </cell>
        </row>
        <row r="374">
          <cell r="G374">
            <v>2.433243798388371</v>
          </cell>
        </row>
        <row r="375">
          <cell r="G375">
            <v>0</v>
          </cell>
        </row>
        <row r="376">
          <cell r="G376">
            <v>0</v>
          </cell>
        </row>
        <row r="377">
          <cell r="G377">
            <v>0</v>
          </cell>
        </row>
        <row r="378">
          <cell r="G378">
            <v>6.0885177991403143</v>
          </cell>
        </row>
        <row r="379">
          <cell r="G379">
            <v>6.0885177991403143</v>
          </cell>
        </row>
        <row r="380">
          <cell r="G380">
            <v>6.0885177991403143</v>
          </cell>
        </row>
        <row r="381">
          <cell r="G381">
            <v>21.825524814949642</v>
          </cell>
        </row>
        <row r="382">
          <cell r="G382">
            <v>4.9682167949146869</v>
          </cell>
        </row>
        <row r="383">
          <cell r="G383">
            <v>68.935294117647061</v>
          </cell>
        </row>
        <row r="384">
          <cell r="G384">
            <v>10</v>
          </cell>
        </row>
        <row r="385">
          <cell r="G385">
            <v>44.451205371248022</v>
          </cell>
        </row>
        <row r="386">
          <cell r="G386">
            <v>4.517453798767967</v>
          </cell>
        </row>
        <row r="387">
          <cell r="G387">
            <v>1.8414999382257542</v>
          </cell>
        </row>
        <row r="388">
          <cell r="G388">
            <v>0.78298817954244249</v>
          </cell>
        </row>
        <row r="389">
          <cell r="G389">
            <v>0.76149297856614928</v>
          </cell>
        </row>
        <row r="390">
          <cell r="G390">
            <v>15.966386554621847</v>
          </cell>
        </row>
        <row r="391">
          <cell r="G391">
            <v>4.4127874999999994</v>
          </cell>
        </row>
        <row r="392">
          <cell r="G392">
            <v>100</v>
          </cell>
        </row>
        <row r="393">
          <cell r="G393">
            <v>18.607745227976753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lisasi Per Eselon 3 4"/>
      <sheetName val="Realisasi SP2D"/>
      <sheetName val="REALISASI PER BELANJA"/>
      <sheetName val="sas"/>
      <sheetName val="Sheet4"/>
      <sheetName val="Master"/>
      <sheetName val="Per JnsBelanja"/>
      <sheetName val="SP2D Per Eselon"/>
      <sheetName val="Sheet6"/>
      <sheetName val="Sheet5"/>
      <sheetName val="Potongan_SPM"/>
      <sheetName val="Sheet2"/>
      <sheetName val="Sheet1"/>
      <sheetName val="Sheet3"/>
      <sheetName val="BAHAN REKON MEI"/>
      <sheetName val="SP2D"/>
      <sheetName val="Persediaan"/>
      <sheetName val="Belanja Modal"/>
      <sheetName val="Peserta Didik Dumai"/>
      <sheetName val="Peserta Didik Jembrana"/>
      <sheetName val="Worksheet"/>
      <sheetName val="eselon3_4"/>
      <sheetName val="REALISASI FINAL 2019 - Copy"/>
    </sheetNames>
    <sheetDataSet>
      <sheetData sheetId="0">
        <row r="37">
          <cell r="AH37">
            <v>8900000</v>
          </cell>
        </row>
      </sheetData>
      <sheetData sheetId="1"/>
      <sheetData sheetId="2"/>
      <sheetData sheetId="3"/>
      <sheetData sheetId="4"/>
      <sheetData sheetId="5"/>
      <sheetData sheetId="6">
        <row r="2">
          <cell r="D2">
            <v>311614266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2">
          <cell r="A2" t="str">
            <v>Bidang PP</v>
          </cell>
          <cell r="B2" t="str">
            <v>Subbidang Metkur</v>
          </cell>
        </row>
        <row r="3">
          <cell r="A3" t="str">
            <v>Bidang PE</v>
          </cell>
          <cell r="B3" t="str">
            <v>Subbidang Serdik dan Sarpras</v>
          </cell>
        </row>
        <row r="4">
          <cell r="A4" t="str">
            <v>Bidang KK</v>
          </cell>
          <cell r="B4" t="str">
            <v>Subbidang Perencanaan</v>
          </cell>
        </row>
        <row r="5">
          <cell r="A5" t="str">
            <v>Bagian TU</v>
          </cell>
          <cell r="B5" t="str">
            <v>Subbidang Evaluasi</v>
          </cell>
        </row>
        <row r="6">
          <cell r="A6" t="str">
            <v>Politeknik KP Dumai</v>
          </cell>
          <cell r="B6" t="str">
            <v>Subbidang Kelembagaan</v>
          </cell>
        </row>
        <row r="7">
          <cell r="A7" t="str">
            <v>Politeknik KP Jembrana</v>
          </cell>
          <cell r="B7" t="str">
            <v>Subbidang Ketenagaan</v>
          </cell>
        </row>
        <row r="8">
          <cell r="B8" t="str">
            <v>Subbag. Umum</v>
          </cell>
        </row>
        <row r="9">
          <cell r="B9" t="str">
            <v>Subbag. Keuangan</v>
          </cell>
        </row>
        <row r="10">
          <cell r="B10" t="str">
            <v>Politeknik KP Dumai</v>
          </cell>
        </row>
        <row r="11">
          <cell r="B11" t="str">
            <v>Politeknik KP Jembrana</v>
          </cell>
        </row>
      </sheetData>
      <sheetData sheetId="2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Rev Rekap Jumlah SPM"/>
      <sheetName val="Sheet3"/>
      <sheetName val="SAS"/>
      <sheetName val="Rekap Per Akun"/>
      <sheetName val="Restore SP2D"/>
      <sheetName val="Sheet1"/>
      <sheetName val="Sheet2"/>
      <sheetName val="Referensi"/>
      <sheetName val="IKPA"/>
      <sheetName val="DIPA_AWAL"/>
      <sheetName val="Dashboard Realisasi (3)"/>
      <sheetName val="Realisasi SP2D Per Aku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C2">
            <v>1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SAS"/>
      <sheetName val="Rekap Per Akun"/>
      <sheetName val="Restore SP2D"/>
      <sheetName val="Sheet1"/>
      <sheetName val="Sheet2"/>
      <sheetName val="Referensi"/>
      <sheetName val="IKPA"/>
      <sheetName val="DIPA_AW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C2">
            <v>1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PA Revisi 2 + Gaji"/>
      <sheetName val="DIPA Revisi 2 - Gaji"/>
      <sheetName val="Rekap TUP 4"/>
      <sheetName val="Usulan TUP 4 vs Realisasi"/>
      <sheetName val="Usulan TUP 4"/>
      <sheetName val="Rekap TUP 4 Per Akun"/>
      <sheetName val="SPBY"/>
      <sheetName val="Pagu"/>
      <sheetName val="Usulan TUP"/>
      <sheetName val="IKU"/>
      <sheetName val="DIPA2"/>
      <sheetName val="Rekap ROK"/>
      <sheetName val="ROK"/>
      <sheetName val="FA Deti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eu.pusdik" id="{AE2ADCB6-10A2-4F42-A437-15C54D5DEABE}" userId="S::keu.pusdik@365user.net::4d965a21-8338-4854-a8c5-f04c2ca1b68a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4936.450764930552" createdVersion="8" refreshedVersion="8" minRefreshableVersion="3" recordCount="18" xr:uid="{D7A79F16-3F6F-4873-A8DE-2C84C287A7E1}">
  <cacheSource type="worksheet">
    <worksheetSource ref="K10:N28" sheet="Rekap TUP 1 Per Akun"/>
  </cacheSource>
  <cacheFields count="4">
    <cacheField name="Program, Kegiatan dan Output" numFmtId="0">
      <sharedItems containsBlank="1" count="5">
        <s v="DL.2376.AFA"/>
        <s v="WA.2378.EBA"/>
        <m/>
        <s v="WA.2378.EBD" u="1"/>
        <s v="WA.4345.EBC" u="1"/>
      </sharedItems>
    </cacheField>
    <cacheField name="Akun" numFmtId="0">
      <sharedItems containsBlank="1" count="8">
        <s v="521211"/>
        <s v="522141"/>
        <m/>
        <s v="524119" u="1"/>
        <s v="522151" u="1"/>
        <s v="524211" u="1"/>
        <s v="521219" u="1"/>
        <s v="524111" u="1"/>
      </sharedItems>
    </cacheField>
    <cacheField name="Jumlah" numFmtId="41">
      <sharedItems containsSemiMixedTypes="0" containsString="0" containsNumber="1" containsInteger="1" minValue="0" maxValue="1111"/>
    </cacheField>
    <cacheField name="Disetujui KPPN" numFmtId="41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x v="0"/>
    <x v="0"/>
    <n v="111"/>
    <n v="0"/>
  </r>
  <r>
    <x v="1"/>
    <x v="1"/>
    <n v="1111"/>
    <n v="0"/>
  </r>
  <r>
    <x v="1"/>
    <x v="0"/>
    <n v="1111"/>
    <n v="0"/>
  </r>
  <r>
    <x v="2"/>
    <x v="2"/>
    <n v="0"/>
    <n v="0"/>
  </r>
  <r>
    <x v="2"/>
    <x v="2"/>
    <n v="0"/>
    <n v="0"/>
  </r>
  <r>
    <x v="2"/>
    <x v="2"/>
    <n v="0"/>
    <n v="0"/>
  </r>
  <r>
    <x v="2"/>
    <x v="2"/>
    <n v="0"/>
    <n v="0"/>
  </r>
  <r>
    <x v="2"/>
    <x v="2"/>
    <n v="0"/>
    <n v="0"/>
  </r>
  <r>
    <x v="2"/>
    <x v="2"/>
    <n v="0"/>
    <n v="0"/>
  </r>
  <r>
    <x v="2"/>
    <x v="2"/>
    <n v="0"/>
    <n v="0"/>
  </r>
  <r>
    <x v="2"/>
    <x v="2"/>
    <n v="0"/>
    <n v="0"/>
  </r>
  <r>
    <x v="2"/>
    <x v="2"/>
    <n v="0"/>
    <n v="0"/>
  </r>
  <r>
    <x v="2"/>
    <x v="2"/>
    <n v="0"/>
    <n v="0"/>
  </r>
  <r>
    <x v="2"/>
    <x v="2"/>
    <n v="0"/>
    <n v="0"/>
  </r>
  <r>
    <x v="2"/>
    <x v="2"/>
    <n v="0"/>
    <n v="0"/>
  </r>
  <r>
    <x v="2"/>
    <x v="2"/>
    <n v="0"/>
    <n v="0"/>
  </r>
  <r>
    <x v="2"/>
    <x v="2"/>
    <n v="0"/>
    <n v="0"/>
  </r>
  <r>
    <x v="2"/>
    <x v="2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649F78-2BA3-4EBB-BAAC-45944016CA17}" name="PivotTable10" cacheId="0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A11:D19" firstHeaderRow="0" firstDataRow="1" firstDataCol="2"/>
  <pivotFields count="4">
    <pivotField name="Program, Kegiatan dan KRO" axis="axisRow" compact="0" outline="0" showAll="0">
      <items count="6">
        <item x="0"/>
        <item x="1"/>
        <item m="1" x="3"/>
        <item m="1" x="4"/>
        <item x="2"/>
        <item t="default"/>
      </items>
    </pivotField>
    <pivotField axis="axisRow" compact="0" outline="0" showAll="0">
      <items count="9">
        <item x="0"/>
        <item m="1" x="6"/>
        <item m="1" x="7"/>
        <item m="1" x="4"/>
        <item m="1" x="3"/>
        <item x="1"/>
        <item m="1" x="5"/>
        <item x="2"/>
        <item t="default"/>
      </items>
    </pivotField>
    <pivotField dataField="1" compact="0" numFmtId="41" outline="0" showAll="0"/>
    <pivotField dataField="1" compact="0" numFmtId="41" outline="0" showAll="0"/>
  </pivotFields>
  <rowFields count="2">
    <field x="0"/>
    <field x="1"/>
  </rowFields>
  <rowItems count="8">
    <i>
      <x/>
      <x/>
    </i>
    <i t="default">
      <x/>
    </i>
    <i>
      <x v="1"/>
      <x/>
    </i>
    <i r="1">
      <x v="5"/>
    </i>
    <i t="default">
      <x v="1"/>
    </i>
    <i>
      <x v="4"/>
      <x v="7"/>
    </i>
    <i t="default"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Jumlah " fld="2" baseField="1" baseItem="0" numFmtId="41"/>
    <dataField name="Disetujui KPPN " fld="3" baseField="1" baseItem="2" numFmtId="41"/>
  </dataFields>
  <formats count="102">
    <format dxfId="110">
      <pivotArea field="0" type="button" dataOnly="0" labelOnly="1" outline="0" axis="axisRow" fieldPosition="0"/>
    </format>
    <format dxfId="109">
      <pivotArea field="1" type="button" dataOnly="0" labelOnly="1" outline="0" axis="axisRow" fieldPosition="1"/>
    </format>
    <format dxfId="108">
      <pivotArea dataOnly="0" labelOnly="1" outline="0" axis="axisValues" fieldPosition="0"/>
    </format>
    <format dxfId="107">
      <pivotArea dataOnly="0" labelOnly="1" outline="0" fieldPosition="0">
        <references count="1">
          <reference field="0" count="1" defaultSubtotal="1">
            <x v="0"/>
          </reference>
        </references>
      </pivotArea>
    </format>
    <format dxfId="106">
      <pivotArea dataOnly="0" labelOnly="1" outline="0" fieldPosition="0">
        <references count="1">
          <reference field="0" count="1" defaultSubtotal="1">
            <x v="1"/>
          </reference>
        </references>
      </pivotArea>
    </format>
    <format dxfId="105">
      <pivotArea dataOnly="0" labelOnly="1" outline="0" fieldPosition="0">
        <references count="1">
          <reference field="0" count="1" defaultSubtotal="1">
            <x v="2"/>
          </reference>
        </references>
      </pivotArea>
    </format>
    <format dxfId="104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03">
      <pivotArea dataOnly="0" labelOnly="1" grandRow="1" outline="0" fieldPosition="0"/>
    </format>
    <format dxfId="102">
      <pivotArea type="all" dataOnly="0" outline="0" fieldPosition="0"/>
    </format>
    <format dxfId="101">
      <pivotArea outline="0" collapsedLevelsAreSubtotals="1" fieldPosition="0"/>
    </format>
    <format dxfId="100">
      <pivotArea field="0" type="button" dataOnly="0" labelOnly="1" outline="0" axis="axisRow" fieldPosition="0"/>
    </format>
    <format dxfId="99">
      <pivotArea field="1" type="button" dataOnly="0" labelOnly="1" outline="0" axis="axisRow" fieldPosition="1"/>
    </format>
    <format dxfId="98">
      <pivotArea dataOnly="0" labelOnly="1" outline="0" fieldPosition="0">
        <references count="1">
          <reference field="0" count="0"/>
        </references>
      </pivotArea>
    </format>
    <format dxfId="97">
      <pivotArea dataOnly="0" labelOnly="1" outline="0" fieldPosition="0">
        <references count="1">
          <reference field="0" count="0" defaultSubtotal="1"/>
        </references>
      </pivotArea>
    </format>
    <format dxfId="96">
      <pivotArea dataOnly="0" labelOnly="1" grandRow="1" outline="0" fieldPosition="0"/>
    </format>
    <format dxfId="95">
      <pivotArea dataOnly="0" labelOnly="1" outline="0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94">
      <pivotArea dataOnly="0" labelOnly="1" outline="0" fieldPosition="0">
        <references count="2">
          <reference field="0" count="1" selected="0">
            <x v="2"/>
          </reference>
          <reference field="1" count="3">
            <x v="0"/>
            <x v="1"/>
            <x v="2"/>
          </reference>
        </references>
      </pivotArea>
    </format>
    <format dxfId="93">
      <pivotArea dataOnly="0" labelOnly="1" outline="0" fieldPosition="0">
        <references count="2">
          <reference field="0" count="1" selected="0">
            <x v="3"/>
          </reference>
          <reference field="1" count="1">
            <x v="0"/>
          </reference>
        </references>
      </pivotArea>
    </format>
    <format dxfId="92">
      <pivotArea dataOnly="0" labelOnly="1" outline="0" axis="axisValues" fieldPosition="0"/>
    </format>
    <format dxfId="91">
      <pivotArea dataOnly="0" labelOnly="1" outline="0" fieldPosition="0">
        <references count="1">
          <reference field="1" count="0"/>
        </references>
      </pivotArea>
    </format>
    <format dxfId="90">
      <pivotArea outline="0" fieldPosition="0">
        <references count="1">
          <reference field="4294967294" count="1">
            <x v="0"/>
          </reference>
        </references>
      </pivotArea>
    </format>
    <format dxfId="89">
      <pivotArea outline="0" fieldPosition="0">
        <references count="1">
          <reference field="0" count="1" selected="0" defaultSubtotal="1">
            <x v="3"/>
          </reference>
        </references>
      </pivotArea>
    </format>
    <format dxfId="88">
      <pivotArea outline="0" fieldPosition="0">
        <references count="1">
          <reference field="0" count="1" selected="0" defaultSubtotal="1">
            <x v="2"/>
          </reference>
        </references>
      </pivotArea>
    </format>
    <format dxfId="87">
      <pivotArea outline="0" fieldPosition="0">
        <references count="1">
          <reference field="0" count="1" selected="0" defaultSubtotal="1">
            <x v="1"/>
          </reference>
        </references>
      </pivotArea>
    </format>
    <format dxfId="86">
      <pivotArea outline="0" fieldPosition="0">
        <references count="1">
          <reference field="0" count="1" selected="0" defaultSubtotal="1">
            <x v="0"/>
          </reference>
        </references>
      </pivotArea>
    </format>
    <format dxfId="85">
      <pivotArea outline="0" fieldPosition="0">
        <references count="1">
          <reference field="0" count="1" selected="0" defaultSubtotal="1">
            <x v="0"/>
          </reference>
        </references>
      </pivotArea>
    </format>
    <format dxfId="84">
      <pivotArea outline="0" fieldPosition="0">
        <references count="1">
          <reference field="0" count="1" selected="0" defaultSubtotal="1">
            <x v="0"/>
          </reference>
        </references>
      </pivotArea>
    </format>
    <format dxfId="83">
      <pivotArea dataOnly="0" labelOnly="1" outline="0" fieldPosition="0">
        <references count="1">
          <reference field="0" count="1" defaultSubtotal="1">
            <x v="0"/>
          </reference>
        </references>
      </pivotArea>
    </format>
    <format dxfId="82">
      <pivotArea dataOnly="0" labelOnly="1" outline="0" offset="A256" fieldPosition="0">
        <references count="1">
          <reference field="0" count="1" defaultSubtotal="1">
            <x v="1"/>
          </reference>
        </references>
      </pivotArea>
    </format>
    <format dxfId="81">
      <pivotArea dataOnly="0" labelOnly="1" outline="0" offset="A256" fieldPosition="0">
        <references count="1">
          <reference field="0" count="1" defaultSubtotal="1">
            <x v="2"/>
          </reference>
        </references>
      </pivotArea>
    </format>
    <format dxfId="80">
      <pivotArea dataOnly="0" labelOnly="1" outline="0" offset="A256" fieldPosition="0">
        <references count="1">
          <reference field="0" count="1" defaultSubtotal="1">
            <x v="3"/>
          </reference>
        </references>
      </pivotArea>
    </format>
    <format dxfId="79">
      <pivotArea outline="0" fieldPosition="0">
        <references count="1">
          <reference field="0" count="0" selected="0" defaultSubtotal="1"/>
        </references>
      </pivotArea>
    </format>
    <format dxfId="78">
      <pivotArea dataOnly="0" labelOnly="1" outline="0" fieldPosition="0">
        <references count="1">
          <reference field="0" count="0" defaultSubtotal="1"/>
        </references>
      </pivotArea>
    </format>
    <format dxfId="77">
      <pivotArea dataOnly="0" labelOnly="1" outline="0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76">
      <pivotArea dataOnly="0" labelOnly="1" outline="0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75">
      <pivotArea dataOnly="0" labelOnly="1" outline="0" fieldPosition="0">
        <references count="2">
          <reference field="0" count="1" selected="0">
            <x v="3"/>
          </reference>
          <reference field="1" count="1">
            <x v="0"/>
          </reference>
        </references>
      </pivotArea>
    </format>
    <format dxfId="74">
      <pivotArea dataOnly="0" labelOnly="1" outline="0" offset="IV256" fieldPosition="0">
        <references count="1">
          <reference field="0" count="1" defaultSubtotal="1">
            <x v="1"/>
          </reference>
        </references>
      </pivotArea>
    </format>
    <format dxfId="73">
      <pivotArea dataOnly="0" labelOnly="1" outline="0" offset="IV256" fieldPosition="0">
        <references count="1">
          <reference field="0" count="1" defaultSubtotal="1">
            <x v="2"/>
          </reference>
        </references>
      </pivotArea>
    </format>
    <format dxfId="72">
      <pivotArea dataOnly="0" labelOnly="1" outline="0" offset="IV256" fieldPosition="0">
        <references count="1">
          <reference field="0" count="1" defaultSubtotal="1">
            <x v="3"/>
          </reference>
        </references>
      </pivotArea>
    </format>
    <format dxfId="71">
      <pivotArea dataOnly="0" labelOnly="1" outline="0" fieldPosition="0">
        <references count="2">
          <reference field="0" count="1" selected="0">
            <x v="1"/>
          </reference>
          <reference field="1" count="1">
            <x v="1"/>
          </reference>
        </references>
      </pivotArea>
    </format>
    <format dxfId="70">
      <pivotArea outline="0" fieldPosition="0">
        <references count="1">
          <reference field="0" count="1" selected="0" defaultSubtotal="1">
            <x v="0"/>
          </reference>
        </references>
      </pivotArea>
    </format>
    <format dxfId="69">
      <pivotArea outline="0" fieldPosition="0">
        <references count="1">
          <reference field="0" count="1" selected="0" defaultSubtotal="1">
            <x v="1"/>
          </reference>
        </references>
      </pivotArea>
    </format>
    <format dxfId="68">
      <pivotArea outline="0" fieldPosition="0">
        <references count="1">
          <reference field="0" count="1" selected="0" defaultSubtotal="1">
            <x v="2"/>
          </reference>
        </references>
      </pivotArea>
    </format>
    <format dxfId="67">
      <pivotArea outline="0" fieldPosition="0">
        <references count="1">
          <reference field="0" count="1" selected="0" defaultSubtotal="1">
            <x v="3"/>
          </reference>
        </references>
      </pivotArea>
    </format>
    <format dxfId="66">
      <pivotArea grandRow="1" outline="0" collapsedLevelsAreSubtotals="1" fieldPosition="0"/>
    </format>
    <format dxfId="65">
      <pivotArea outline="0" fieldPosition="0">
        <references count="1">
          <reference field="0" count="1" selected="0" defaultSubtotal="1">
            <x v="1"/>
          </reference>
        </references>
      </pivotArea>
    </format>
    <format dxfId="64">
      <pivotArea outline="0" fieldPosition="0">
        <references count="1">
          <reference field="0" count="1" selected="0" defaultSubtotal="1">
            <x v="2"/>
          </reference>
        </references>
      </pivotArea>
    </format>
    <format dxfId="63">
      <pivotArea outline="0" fieldPosition="0">
        <references count="1">
          <reference field="0" count="1" selected="0" defaultSubtotal="1">
            <x v="3"/>
          </reference>
        </references>
      </pivotArea>
    </format>
    <format dxfId="62">
      <pivotArea outline="0" fieldPosition="0">
        <references count="2">
          <reference field="0" count="1" selected="0">
            <x v="1"/>
          </reference>
          <reference field="1" count="2" selected="0">
            <x v="0"/>
            <x v="2"/>
          </reference>
        </references>
      </pivotArea>
    </format>
    <format dxfId="61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60">
      <pivotArea outline="0" fieldPosition="0">
        <references count="1">
          <reference field="0" count="3" selected="0" defaultSubtotal="1">
            <x v="0"/>
            <x v="1"/>
            <x v="2"/>
          </reference>
        </references>
      </pivotArea>
    </format>
    <format dxfId="59">
      <pivotArea outline="0" fieldPosition="0">
        <references count="2">
          <reference field="0" count="1" selected="0">
            <x v="3"/>
          </reference>
          <reference field="1" count="2" selected="0">
            <x v="0"/>
            <x v="2"/>
          </reference>
        </references>
      </pivotArea>
    </format>
    <format dxfId="58">
      <pivotArea dataOnly="0" labelOnly="1" outline="0" fieldPosition="0">
        <references count="2">
          <reference field="0" count="1" selected="0">
            <x v="3"/>
          </reference>
          <reference field="1" count="1">
            <x v="0"/>
          </reference>
        </references>
      </pivotArea>
    </format>
    <format dxfId="57">
      <pivotArea type="all" dataOnly="0" outline="0" fieldPosition="0"/>
    </format>
    <format dxfId="56">
      <pivotArea outline="0" collapsedLevelsAreSubtotals="1" fieldPosition="0"/>
    </format>
    <format dxfId="55">
      <pivotArea field="0" type="button" dataOnly="0" labelOnly="1" outline="0" axis="axisRow" fieldPosition="0"/>
    </format>
    <format dxfId="54">
      <pivotArea field="1" type="button" dataOnly="0" labelOnly="1" outline="0" axis="axisRow" fieldPosition="1"/>
    </format>
    <format dxfId="53">
      <pivotArea dataOnly="0" labelOnly="1" outline="0" fieldPosition="0">
        <references count="1">
          <reference field="0" count="0"/>
        </references>
      </pivotArea>
    </format>
    <format dxfId="52">
      <pivotArea dataOnly="0" labelOnly="1" outline="0" fieldPosition="0">
        <references count="1">
          <reference field="0" count="0" defaultSubtotal="1"/>
        </references>
      </pivotArea>
    </format>
    <format dxfId="51">
      <pivotArea dataOnly="0" labelOnly="1" grandRow="1" outline="0" fieldPosition="0"/>
    </format>
    <format dxfId="50">
      <pivotArea dataOnly="0" labelOnly="1" outline="0" fieldPosition="0">
        <references count="2">
          <reference field="0" count="1" selected="0">
            <x v="0"/>
          </reference>
          <reference field="1" count="1">
            <x v="2"/>
          </reference>
        </references>
      </pivotArea>
    </format>
    <format dxfId="49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48">
      <pivotArea dataOnly="0" labelOnly="1" outline="0" fieldPosition="0">
        <references count="2">
          <reference field="0" count="1" selected="0">
            <x v="2"/>
          </reference>
          <reference field="1" count="0"/>
        </references>
      </pivotArea>
    </format>
    <format dxfId="47">
      <pivotArea dataOnly="0" labelOnly="1" outline="0" fieldPosition="0">
        <references count="2">
          <reference field="0" count="1" selected="0">
            <x v="3"/>
          </reference>
          <reference field="1" count="2">
            <x v="0"/>
            <x v="2"/>
          </reference>
        </references>
      </pivotArea>
    </format>
    <format dxfId="46">
      <pivotArea dataOnly="0" labelOnly="1" outline="0" axis="axisValues" fieldPosition="0"/>
    </format>
    <format dxfId="45">
      <pivotArea dataOnly="0" labelOnly="1" outline="0" fieldPosition="0">
        <references count="2">
          <reference field="0" count="1" selected="0">
            <x v="3"/>
          </reference>
          <reference field="1" count="1">
            <x v="2"/>
          </reference>
        </references>
      </pivotArea>
    </format>
    <format dxfId="44">
      <pivotArea type="all" dataOnly="0" outline="0" fieldPosition="0"/>
    </format>
    <format dxfId="43">
      <pivotArea outline="0" collapsedLevelsAreSubtotals="1" fieldPosition="0"/>
    </format>
    <format dxfId="42">
      <pivotArea field="0" type="button" dataOnly="0" labelOnly="1" outline="0" axis="axisRow" fieldPosition="0"/>
    </format>
    <format dxfId="41">
      <pivotArea field="1" type="button" dataOnly="0" labelOnly="1" outline="0" axis="axisRow" fieldPosition="1"/>
    </format>
    <format dxfId="40">
      <pivotArea dataOnly="0" labelOnly="1" outline="0" fieldPosition="0">
        <references count="1">
          <reference field="0" count="0"/>
        </references>
      </pivotArea>
    </format>
    <format dxfId="39">
      <pivotArea dataOnly="0" labelOnly="1" outline="0" fieldPosition="0">
        <references count="1">
          <reference field="0" count="0" defaultSubtotal="1"/>
        </references>
      </pivotArea>
    </format>
    <format dxfId="38">
      <pivotArea dataOnly="0" labelOnly="1" grandRow="1" outline="0" fieldPosition="0"/>
    </format>
    <format dxfId="37">
      <pivotArea dataOnly="0" labelOnly="1" outline="0" fieldPosition="0">
        <references count="2">
          <reference field="0" count="1" selected="0">
            <x v="0"/>
          </reference>
          <reference field="1" count="1">
            <x v="2"/>
          </reference>
        </references>
      </pivotArea>
    </format>
    <format dxfId="36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35">
      <pivotArea dataOnly="0" labelOnly="1" outline="0" fieldPosition="0">
        <references count="2">
          <reference field="0" count="1" selected="0">
            <x v="2"/>
          </reference>
          <reference field="1" count="0"/>
        </references>
      </pivotArea>
    </format>
    <format dxfId="34">
      <pivotArea dataOnly="0" labelOnly="1" outline="0" fieldPosition="0">
        <references count="2">
          <reference field="0" count="1" selected="0">
            <x v="3"/>
          </reference>
          <reference field="1" count="2">
            <x v="0"/>
            <x v="2"/>
          </reference>
        </references>
      </pivotArea>
    </format>
    <format dxfId="33">
      <pivotArea dataOnly="0" labelOnly="1" outline="0" axis="axisValues" fieldPosition="0"/>
    </format>
    <format dxfId="32">
      <pivotArea outline="0" fieldPosition="0">
        <references count="1">
          <reference field="4294967294" count="1">
            <x v="1"/>
          </reference>
        </references>
      </pivotArea>
    </format>
    <format dxfId="3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0">
      <pivotArea outline="0" fieldPosition="0">
        <references count="2">
          <reference field="4294967294" count="1" selected="0">
            <x v="1"/>
          </reference>
          <reference field="0" count="0" selected="0" defaultSubtotal="1"/>
        </references>
      </pivotArea>
    </format>
    <format dxfId="2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8">
      <pivotArea dataOnly="0" labelOnly="1" outline="0" fieldPosition="0">
        <references count="2">
          <reference field="0" count="1" selected="0">
            <x v="0"/>
          </reference>
          <reference field="1" count="4">
            <x v="0"/>
            <x v="1"/>
            <x v="2"/>
            <x v="3"/>
          </reference>
        </references>
      </pivotArea>
    </format>
    <format dxfId="27">
      <pivotArea outline="0" fieldPosition="0">
        <references count="1">
          <reference field="4294967294" count="1" selected="0">
            <x v="0"/>
          </reference>
        </references>
      </pivotArea>
    </format>
    <format dxfId="26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5">
      <pivotArea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4" selected="0">
            <x v="0"/>
            <x v="1"/>
            <x v="2"/>
            <x v="3"/>
          </reference>
        </references>
      </pivotArea>
    </format>
    <format dxfId="24">
      <pivotArea dataOnly="0" labelOnly="1" outline="0" fieldPosition="0">
        <references count="2">
          <reference field="0" count="1" selected="0">
            <x v="0"/>
          </reference>
          <reference field="1" count="4">
            <x v="0"/>
            <x v="1"/>
            <x v="2"/>
            <x v="3"/>
          </reference>
        </references>
      </pivotArea>
    </format>
    <format dxfId="23">
      <pivotArea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3" selected="0">
            <x v="0"/>
            <x v="1"/>
            <x v="2"/>
          </reference>
        </references>
      </pivotArea>
    </format>
    <format dxfId="22">
      <pivotArea dataOnly="0" labelOnly="1" outline="0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21">
      <pivotArea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4" selected="0">
            <x v="0"/>
            <x v="1"/>
            <x v="2"/>
            <x v="3"/>
          </reference>
        </references>
      </pivotArea>
    </format>
    <format dxfId="20">
      <pivotArea dataOnly="0" labelOnly="1" outline="0" fieldPosition="0">
        <references count="2">
          <reference field="0" count="1" selected="0">
            <x v="2"/>
          </reference>
          <reference field="1" count="4">
            <x v="0"/>
            <x v="1"/>
            <x v="2"/>
            <x v="3"/>
          </reference>
        </references>
      </pivotArea>
    </format>
    <format dxfId="19">
      <pivotArea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0" selected="0"/>
        </references>
      </pivotArea>
    </format>
    <format dxfId="18">
      <pivotArea dataOnly="0" labelOnly="1" outline="0" fieldPosition="0">
        <references count="2">
          <reference field="0" count="1" selected="0">
            <x v="3"/>
          </reference>
          <reference field="1" count="0"/>
        </references>
      </pivotArea>
    </format>
    <format dxfId="17">
      <pivotArea outline="0" fieldPosition="0">
        <references count="3">
          <reference field="4294967294" count="1" selected="0">
            <x v="1"/>
          </reference>
          <reference field="0" count="1" selected="0">
            <x v="0"/>
          </reference>
          <reference field="1" count="4" selected="0">
            <x v="0"/>
            <x v="1"/>
            <x v="2"/>
            <x v="3"/>
          </reference>
        </references>
      </pivotArea>
    </format>
    <format dxfId="16">
      <pivotArea outline="0" fieldPosition="0">
        <references count="2">
          <reference field="4294967294" count="1" selected="0">
            <x v="1"/>
          </reference>
          <reference field="0" count="2" selected="0" defaultSubtotal="1">
            <x v="2"/>
            <x v="3"/>
          </reference>
        </references>
      </pivotArea>
    </format>
    <format dxfId="15">
      <pivotArea outline="0" fieldPosition="0">
        <references count="3">
          <reference field="4294967294" count="1" selected="0">
            <x v="1"/>
          </reference>
          <reference field="0" count="1" selected="0">
            <x v="3"/>
          </reference>
          <reference field="1" count="1" selected="0">
            <x v="1"/>
          </reference>
        </references>
      </pivotArea>
    </format>
    <format dxfId="14">
      <pivotArea outline="0" fieldPosition="0">
        <references count="3">
          <reference field="4294967294" count="1" selected="0">
            <x v="1"/>
          </reference>
          <reference field="0" count="1" selected="0">
            <x v="3"/>
          </reference>
          <reference field="1" count="1" selected="0">
            <x v="1"/>
          </reference>
        </references>
      </pivotArea>
    </format>
    <format dxfId="1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2">
      <pivotArea outline="0" fieldPosition="0">
        <references count="2">
          <reference field="4294967294" count="1" selected="0">
            <x v="1"/>
          </reference>
          <reference field="0" count="1" selected="0" defaultSubtotal="1">
            <x v="0"/>
          </reference>
        </references>
      </pivotArea>
    </format>
    <format dxfId="11">
      <pivotArea outline="0" fieldPosition="0">
        <references count="2">
          <reference field="4294967294" count="1" selected="0">
            <x v="1"/>
          </reference>
          <reference field="0" count="1" selected="0" defaultSubtotal="1">
            <x v="1"/>
          </reference>
        </references>
      </pivotArea>
    </format>
    <format dxfId="10">
      <pivotArea outline="0" fieldPosition="0">
        <references count="2">
          <reference field="4294967294" count="1" selected="0">
            <x v="1"/>
          </reference>
          <reference field="0" count="1" selected="0" defaultSubtotal="1">
            <x v="2"/>
          </reference>
        </references>
      </pivotArea>
    </format>
    <format dxfId="9">
      <pivotArea outline="0" fieldPosition="0">
        <references count="2">
          <reference field="4294967294" count="1" selected="0">
            <x v="1"/>
          </reference>
          <reference field="0" count="1" selected="0" defaultSubtotal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60" dT="2022-12-25T08:43:40.33" personId="{AE2ADCB6-10A2-4F42-A437-15C54D5DEABE}" id="{C405D841-BFEB-49D4-8CE3-A2CA2D5830B0}">
    <text>Tidak sesuai dengan urutan di Laporan Cetak POK</text>
  </threadedComment>
  <threadedComment ref="C305" dT="2022-12-26T01:31:02.60" personId="{AE2ADCB6-10A2-4F42-A437-15C54D5DEABE}" id="{0B88A4B6-047A-4794-AA12-15DD239858C8}">
    <text>Tidak sesuai urutan laporan cetak POK dari SAKTI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513D-6751-47B4-BCD2-3E052384723B}">
  <sheetPr codeName="Sheet2">
    <pageSetUpPr fitToPage="1"/>
  </sheetPr>
  <dimension ref="A2:N45"/>
  <sheetViews>
    <sheetView showGridLines="0" workbookViewId="0">
      <selection activeCell="G21" sqref="G21"/>
    </sheetView>
  </sheetViews>
  <sheetFormatPr defaultColWidth="8.85546875" defaultRowHeight="14.25" x14ac:dyDescent="0.2"/>
  <cols>
    <col min="1" max="1" width="47" style="3" customWidth="1"/>
    <col min="2" max="2" width="14.85546875" style="3" customWidth="1"/>
    <col min="3" max="3" width="36.28515625" style="36" customWidth="1"/>
    <col min="4" max="4" width="18" style="36" hidden="1" customWidth="1"/>
    <col min="5" max="5" width="12.28515625" style="15" bestFit="1" customWidth="1"/>
    <col min="6" max="6" width="12.28515625" style="3" bestFit="1" customWidth="1"/>
    <col min="7" max="7" width="8.85546875" style="3"/>
    <col min="8" max="8" width="17.28515625" style="3" bestFit="1" customWidth="1"/>
    <col min="9" max="10" width="8.85546875" style="3"/>
    <col min="11" max="11" width="28.42578125" style="3" bestFit="1" customWidth="1"/>
    <col min="12" max="12" width="8.85546875" style="3"/>
    <col min="13" max="13" width="15.28515625" style="36" bestFit="1" customWidth="1"/>
    <col min="14" max="14" width="14.7109375" style="3" bestFit="1" customWidth="1"/>
    <col min="15" max="15" width="8.85546875" style="3"/>
    <col min="16" max="16" width="12.140625" style="3" bestFit="1" customWidth="1"/>
    <col min="17" max="16384" width="8.85546875" style="3"/>
  </cols>
  <sheetData>
    <row r="2" spans="1:14" x14ac:dyDescent="0.2">
      <c r="B2" s="35" t="s">
        <v>512</v>
      </c>
      <c r="C2" s="3"/>
      <c r="D2" s="3"/>
      <c r="E2" s="50"/>
    </row>
    <row r="3" spans="1:14" x14ac:dyDescent="0.2">
      <c r="B3" s="35" t="s">
        <v>513</v>
      </c>
      <c r="C3" s="3" t="str">
        <f>'Usulan TUP 1'!G2</f>
        <v>:                 /BRSDM.4/KU.220/I/2023</v>
      </c>
      <c r="D3" s="3"/>
      <c r="E3" s="50"/>
    </row>
    <row r="4" spans="1:14" x14ac:dyDescent="0.2">
      <c r="B4" s="35" t="s">
        <v>514</v>
      </c>
      <c r="C4" s="3" t="str">
        <f>'Usulan TUP 1'!G3</f>
        <v>:         Januari 2023</v>
      </c>
      <c r="D4" s="3"/>
      <c r="E4" s="50"/>
    </row>
    <row r="9" spans="1:14" ht="15" x14ac:dyDescent="0.25">
      <c r="A9" s="236" t="s">
        <v>983</v>
      </c>
      <c r="B9" s="236"/>
      <c r="C9" s="236"/>
      <c r="D9" s="49"/>
    </row>
    <row r="10" spans="1:14" x14ac:dyDescent="0.2">
      <c r="K10" s="3" t="s">
        <v>534</v>
      </c>
      <c r="L10" s="3" t="s">
        <v>6</v>
      </c>
      <c r="M10" s="36" t="s">
        <v>532</v>
      </c>
      <c r="N10" s="3" t="s">
        <v>543</v>
      </c>
    </row>
    <row r="11" spans="1:14" x14ac:dyDescent="0.2">
      <c r="A11" s="59" t="s">
        <v>535</v>
      </c>
      <c r="B11" s="59" t="s">
        <v>6</v>
      </c>
      <c r="C11" s="71" t="s">
        <v>536</v>
      </c>
      <c r="D11" s="96" t="s">
        <v>544</v>
      </c>
      <c r="K11" s="3" t="str" cm="1">
        <f t="array" ref="K11:L13">_xlfn.UNIQUE(MID(_xlfn._xlws.FILTER('Usulan TUP 1'!$A$15:$B$564,(LEN('Usulan TUP 1'!$B$15:$B$564)=6)*('Usulan TUP 1'!$K$15:$K$564&gt;0),""),1,11))</f>
        <v>DL.2376.AFA</v>
      </c>
      <c r="L11" s="3" t="str">
        <v>521211</v>
      </c>
      <c r="M11" s="36">
        <f>SUMIFS('Usulan TUP 1'!$K$15:$K$564,'Usulan TUP 1'!$A$15:$A$564,K11&amp;"*",'Usulan TUP 1'!$B$15:$B$564,L11)</f>
        <v>27750000</v>
      </c>
      <c r="N11" s="15">
        <f>SUMIFS('Usulan TUP 1'!$L$15:$L$564,'Usulan TUP 1'!$A$15:$A$564,K11&amp;"*",'Usulan TUP 1'!$B$15:$B$564,L11)</f>
        <v>0</v>
      </c>
    </row>
    <row r="12" spans="1:14" x14ac:dyDescent="0.2">
      <c r="A12" s="227" t="s">
        <v>12</v>
      </c>
      <c r="B12" s="70" t="s">
        <v>537</v>
      </c>
      <c r="C12" s="72">
        <v>111</v>
      </c>
      <c r="D12" s="228">
        <v>0</v>
      </c>
      <c r="E12" s="51"/>
      <c r="K12" s="3" t="str">
        <v>DL.2376.AFA</v>
      </c>
      <c r="L12" s="3" t="str">
        <v>524111</v>
      </c>
      <c r="M12" s="36">
        <f>SUMIFS('Usulan TUP 1'!$K$15:$K$564,'Usulan TUP 1'!$A$15:$A$564,K12&amp;"*",'Usulan TUP 1'!$B$15:$B$564,L12)</f>
        <v>86342000</v>
      </c>
      <c r="N12" s="15">
        <f>SUMIFS('Usulan TUP 1'!$L$15:$L$564,'Usulan TUP 1'!$A$15:$A$564,K12&amp;"*",'Usulan TUP 1'!$B$15:$B$564,L12)</f>
        <v>0</v>
      </c>
    </row>
    <row r="13" spans="1:14" x14ac:dyDescent="0.2">
      <c r="A13" s="67" t="s">
        <v>540</v>
      </c>
      <c r="B13" s="68"/>
      <c r="C13" s="69">
        <v>111</v>
      </c>
      <c r="D13" s="95">
        <v>0</v>
      </c>
      <c r="E13" s="80"/>
      <c r="K13" s="3" t="str">
        <v>WA.2378.EBA</v>
      </c>
      <c r="L13" s="3" t="str">
        <v>521211</v>
      </c>
      <c r="M13" s="36">
        <f>SUMIFS('Usulan TUP 1'!$K$15:$K$564,'Usulan TUP 1'!$A$15:$A$564,K13&amp;"*",'Usulan TUP 1'!$B$15:$B$564,L13)</f>
        <v>2250000</v>
      </c>
      <c r="N13" s="15">
        <f>SUMIFS('Usulan TUP 1'!$L$15:$L$564,'Usulan TUP 1'!$A$15:$A$564,K13&amp;"*",'Usulan TUP 1'!$B$15:$B$564,L13)</f>
        <v>0</v>
      </c>
    </row>
    <row r="14" spans="1:14" x14ac:dyDescent="0.2">
      <c r="A14" s="60" t="s">
        <v>122</v>
      </c>
      <c r="B14" s="70" t="s">
        <v>537</v>
      </c>
      <c r="C14" s="73">
        <v>1111</v>
      </c>
      <c r="D14" s="63">
        <v>0</v>
      </c>
      <c r="E14" s="51"/>
      <c r="M14" s="36">
        <f>SUMIFS('Usulan TUP 1'!$K$15:$K$564,'Usulan TUP 1'!$A$15:$A$564,K14&amp;"*",'Usulan TUP 1'!$B$15:$B$564,L14)</f>
        <v>0</v>
      </c>
      <c r="N14" s="15">
        <f>SUMIFS('Usulan TUP 1'!$L$15:$L$564,'Usulan TUP 1'!$A$15:$A$564,K14&amp;"*",'Usulan TUP 1'!$B$15:$B$564,L14)</f>
        <v>0</v>
      </c>
    </row>
    <row r="15" spans="1:14" x14ac:dyDescent="0.2">
      <c r="A15" s="62"/>
      <c r="B15" s="229" t="s">
        <v>553</v>
      </c>
      <c r="C15" s="80">
        <v>1111</v>
      </c>
      <c r="D15" s="61">
        <v>0</v>
      </c>
      <c r="E15" s="51"/>
      <c r="M15" s="36">
        <f>SUMIFS('Usulan TUP 1'!$K$15:$K$564,'Usulan TUP 1'!$A$15:$A$564,K15&amp;"*",'Usulan TUP 1'!$B$15:$B$564,L15)</f>
        <v>0</v>
      </c>
      <c r="N15" s="15">
        <f>SUMIFS('Usulan TUP 1'!$L$15:$L$564,'Usulan TUP 1'!$A$15:$A$564,K15&amp;"*",'Usulan TUP 1'!$B$15:$B$564,L15)</f>
        <v>0</v>
      </c>
    </row>
    <row r="16" spans="1:14" x14ac:dyDescent="0.2">
      <c r="A16" s="67" t="s">
        <v>541</v>
      </c>
      <c r="B16" s="68"/>
      <c r="C16" s="69">
        <v>2222</v>
      </c>
      <c r="D16" s="95">
        <v>0</v>
      </c>
      <c r="E16" s="51"/>
      <c r="M16" s="36">
        <f>SUMIFS('Usulan TUP 1'!$K$15:$K$564,'Usulan TUP 1'!$A$15:$A$564,K16&amp;"*",'Usulan TUP 1'!$B$15:$B$564,L16)</f>
        <v>0</v>
      </c>
      <c r="N16" s="15">
        <f>SUMIFS('Usulan TUP 1'!$L$15:$L$564,'Usulan TUP 1'!$A$15:$A$564,K16&amp;"*",'Usulan TUP 1'!$B$15:$B$564,L16)</f>
        <v>0</v>
      </c>
    </row>
    <row r="17" spans="1:14" x14ac:dyDescent="0.2">
      <c r="A17" s="227" t="s">
        <v>978</v>
      </c>
      <c r="B17" s="229" t="s">
        <v>978</v>
      </c>
      <c r="C17" s="80">
        <v>0</v>
      </c>
      <c r="D17" s="61">
        <v>0</v>
      </c>
      <c r="E17" s="51"/>
      <c r="M17" s="36">
        <f>SUMIFS('Usulan TUP 1'!$K$15:$K$564,'Usulan TUP 1'!$A$15:$A$564,K17&amp;"*",'Usulan TUP 1'!$B$15:$B$564,L17)</f>
        <v>0</v>
      </c>
      <c r="N17" s="15">
        <f>SUMIFS('Usulan TUP 1'!$L$15:$L$564,'Usulan TUP 1'!$A$15:$A$564,K17&amp;"*",'Usulan TUP 1'!$B$15:$B$564,L17)</f>
        <v>0</v>
      </c>
    </row>
    <row r="18" spans="1:14" x14ac:dyDescent="0.2">
      <c r="A18" s="230" t="s">
        <v>979</v>
      </c>
      <c r="B18" s="231"/>
      <c r="C18" s="80">
        <v>0</v>
      </c>
      <c r="D18" s="80">
        <v>0</v>
      </c>
      <c r="E18" s="51"/>
      <c r="M18" s="36">
        <f>SUMIFS('Usulan TUP 1'!$K$15:$K$564,'Usulan TUP 1'!$A$15:$A$564,K18&amp;"*",'Usulan TUP 1'!$B$15:$B$564,L18)</f>
        <v>0</v>
      </c>
      <c r="N18" s="15">
        <f>SUMIFS('Usulan TUP 1'!$L$15:$L$564,'Usulan TUP 1'!$A$15:$A$564,K18&amp;"*",'Usulan TUP 1'!$B$15:$B$564,L18)</f>
        <v>0</v>
      </c>
    </row>
    <row r="19" spans="1:14" x14ac:dyDescent="0.2">
      <c r="A19" s="64" t="s">
        <v>542</v>
      </c>
      <c r="B19" s="65"/>
      <c r="C19" s="66">
        <v>2333</v>
      </c>
      <c r="D19" s="66">
        <v>0</v>
      </c>
      <c r="E19" s="51"/>
      <c r="M19" s="36">
        <f>SUMIFS('Usulan TUP 1'!$K$15:$K$564,'Usulan TUP 1'!$A$15:$A$564,K19&amp;"*",'Usulan TUP 1'!$B$15:$B$564,L19)</f>
        <v>0</v>
      </c>
      <c r="N19" s="15">
        <f>SUMIFS('Usulan TUP 1'!$L$15:$L$564,'Usulan TUP 1'!$A$15:$A$564,K19&amp;"*",'Usulan TUP 1'!$B$15:$B$564,L19)</f>
        <v>0</v>
      </c>
    </row>
    <row r="20" spans="1:14" ht="15" x14ac:dyDescent="0.25">
      <c r="A20"/>
      <c r="B20"/>
      <c r="C20"/>
      <c r="D20"/>
      <c r="E20" s="51"/>
      <c r="M20" s="36">
        <f>SUMIFS('Usulan TUP 1'!$K$15:$K$564,'Usulan TUP 1'!$A$15:$A$564,K20&amp;"*",'Usulan TUP 1'!$B$15:$B$564,L20)</f>
        <v>0</v>
      </c>
      <c r="N20" s="15">
        <f>SUMIFS('Usulan TUP 1'!$L$15:$L$564,'Usulan TUP 1'!$A$15:$A$564,K20&amp;"*",'Usulan TUP 1'!$B$15:$B$564,L20)</f>
        <v>0</v>
      </c>
    </row>
    <row r="21" spans="1:14" ht="15" x14ac:dyDescent="0.25">
      <c r="A21"/>
      <c r="B21"/>
      <c r="C21"/>
      <c r="D21"/>
      <c r="E21" s="51"/>
      <c r="M21" s="36">
        <f>SUMIFS('Usulan TUP 1'!$K$15:$K$564,'Usulan TUP 1'!$A$15:$A$564,K21&amp;"*",'Usulan TUP 1'!$B$15:$B$564,L21)</f>
        <v>0</v>
      </c>
      <c r="N21" s="15">
        <f>SUMIFS('Usulan TUP 1'!$L$15:$L$564,'Usulan TUP 1'!$A$15:$A$564,K21&amp;"*",'Usulan TUP 1'!$B$15:$B$564,L21)</f>
        <v>0</v>
      </c>
    </row>
    <row r="22" spans="1:14" ht="15" x14ac:dyDescent="0.25">
      <c r="A22"/>
      <c r="B22"/>
      <c r="C22"/>
      <c r="D22"/>
      <c r="E22" s="51"/>
      <c r="M22" s="36">
        <f>SUMIFS('Usulan TUP 1'!$K$15:$K$564,'Usulan TUP 1'!$A$15:$A$564,K22&amp;"*",'Usulan TUP 1'!$B$15:$B$564,L22)</f>
        <v>0</v>
      </c>
      <c r="N22" s="15">
        <f>SUMIFS('Usulan TUP 1'!$L$15:$L$564,'Usulan TUP 1'!$A$15:$A$564,K22&amp;"*",'Usulan TUP 1'!$B$15:$B$564,L22)</f>
        <v>0</v>
      </c>
    </row>
    <row r="23" spans="1:14" ht="15" x14ac:dyDescent="0.25">
      <c r="A23"/>
      <c r="B23"/>
      <c r="C23"/>
      <c r="D23"/>
      <c r="M23" s="36">
        <f>SUMIFS('Usulan TUP 1'!$K$15:$K$564,'Usulan TUP 1'!$A$15:$A$564,K23&amp;"*",'Usulan TUP 1'!$B$15:$B$564,L23)</f>
        <v>0</v>
      </c>
      <c r="N23" s="15">
        <f>SUMIFS('Usulan TUP 1'!$L$15:$L$564,'Usulan TUP 1'!$A$15:$A$564,K23&amp;"*",'Usulan TUP 1'!$B$15:$B$564,L23)</f>
        <v>0</v>
      </c>
    </row>
    <row r="24" spans="1:14" ht="15" x14ac:dyDescent="0.25">
      <c r="A24"/>
      <c r="B24"/>
      <c r="C24"/>
      <c r="D24"/>
      <c r="M24" s="36">
        <f>SUMIFS('Usulan TUP 1'!$K$15:$K$564,'Usulan TUP 1'!$A$15:$A$564,K24&amp;"*",'Usulan TUP 1'!$B$15:$B$564,L24)</f>
        <v>0</v>
      </c>
      <c r="N24" s="15">
        <f>SUMIFS('Usulan TUP 1'!$L$15:$L$564,'Usulan TUP 1'!$A$15:$A$564,K24&amp;"*",'Usulan TUP 1'!$B$15:$B$564,L24)</f>
        <v>0</v>
      </c>
    </row>
    <row r="25" spans="1:14" ht="15" x14ac:dyDescent="0.25">
      <c r="A25"/>
      <c r="B25"/>
      <c r="C25"/>
      <c r="D25"/>
      <c r="M25" s="36">
        <f>SUMIFS('Usulan TUP 1'!$K$15:$K$564,'Usulan TUP 1'!$A$15:$A$564,K25&amp;"*",'Usulan TUP 1'!$B$15:$B$564,L25)</f>
        <v>0</v>
      </c>
      <c r="N25" s="15">
        <f>SUMIFS('Usulan TUP 1'!$L$15:$L$564,'Usulan TUP 1'!$A$15:$A$564,K25&amp;"*",'Usulan TUP 1'!$B$15:$B$564,L25)</f>
        <v>0</v>
      </c>
    </row>
    <row r="26" spans="1:14" ht="15" x14ac:dyDescent="0.25">
      <c r="A26"/>
      <c r="B26"/>
      <c r="C26"/>
      <c r="D26"/>
      <c r="H26" s="37"/>
      <c r="M26" s="36">
        <f>SUMIFS('Usulan TUP 1'!$K$15:$K$564,'Usulan TUP 1'!$A$15:$A$564,K26&amp;"*",'Usulan TUP 1'!$B$15:$B$564,L26)</f>
        <v>0</v>
      </c>
      <c r="N26" s="15">
        <f>SUMIFS('Usulan TUP 1'!$L$15:$L$564,'Usulan TUP 1'!$A$15:$A$564,K26&amp;"*",'Usulan TUP 1'!$B$15:$B$564,L26)</f>
        <v>0</v>
      </c>
    </row>
    <row r="27" spans="1:14" ht="15" x14ac:dyDescent="0.25">
      <c r="A27"/>
      <c r="B27"/>
      <c r="C27"/>
      <c r="D27"/>
      <c r="F27" s="37"/>
      <c r="M27" s="36">
        <f>SUMIFS('Usulan TUP 1'!$K$15:$K$564,'Usulan TUP 1'!$A$15:$A$564,K27&amp;"*",'Usulan TUP 1'!$B$15:$B$564,L27)</f>
        <v>0</v>
      </c>
      <c r="N27" s="15">
        <f>SUMIFS('Usulan TUP 1'!$L$15:$L$564,'Usulan TUP 1'!$A$15:$A$564,K27&amp;"*",'Usulan TUP 1'!$B$15:$B$564,L27)</f>
        <v>0</v>
      </c>
    </row>
    <row r="28" spans="1:14" ht="15" x14ac:dyDescent="0.25">
      <c r="A28"/>
      <c r="B28"/>
      <c r="C28"/>
      <c r="D28"/>
      <c r="F28" s="36"/>
      <c r="H28" s="37"/>
      <c r="M28" s="36">
        <f>SUMIFS('Usulan TUP 1'!$K$15:$K$564,'Usulan TUP 1'!$A$15:$A$564,K28&amp;"*",'Usulan TUP 1'!$B$15:$B$564,L28)</f>
        <v>0</v>
      </c>
      <c r="N28" s="15">
        <f>SUMIFS('Usulan TUP 1'!$L$15:$L$564,'Usulan TUP 1'!$A$15:$A$564,K28&amp;"*",'Usulan TUP 1'!$B$15:$B$564,L28)</f>
        <v>0</v>
      </c>
    </row>
    <row r="29" spans="1:14" ht="15" x14ac:dyDescent="0.25">
      <c r="A29"/>
      <c r="B29"/>
      <c r="C29"/>
      <c r="D29"/>
    </row>
    <row r="30" spans="1:14" ht="15" x14ac:dyDescent="0.25">
      <c r="A30"/>
      <c r="B30"/>
      <c r="C30"/>
      <c r="D30"/>
    </row>
    <row r="31" spans="1:14" ht="15" x14ac:dyDescent="0.25">
      <c r="A31"/>
      <c r="B31"/>
      <c r="C31"/>
      <c r="D31"/>
    </row>
    <row r="32" spans="1:14" ht="15" x14ac:dyDescent="0.25">
      <c r="A32"/>
      <c r="B32"/>
      <c r="C32"/>
      <c r="D32"/>
    </row>
    <row r="33" spans="1:8" ht="15" x14ac:dyDescent="0.25">
      <c r="A33"/>
      <c r="B33"/>
      <c r="C33"/>
      <c r="D33"/>
    </row>
    <row r="34" spans="1:8" ht="15" x14ac:dyDescent="0.25">
      <c r="A34"/>
      <c r="B34"/>
      <c r="C34"/>
      <c r="D34"/>
    </row>
    <row r="35" spans="1:8" x14ac:dyDescent="0.2">
      <c r="A35" s="74"/>
      <c r="B35" s="74"/>
      <c r="C35" s="75"/>
    </row>
    <row r="36" spans="1:8" x14ac:dyDescent="0.2">
      <c r="B36" s="38" t="str">
        <f>'Rekap Usulan TUP 1'!F24</f>
        <v>Jakarta,        Januari 2023</v>
      </c>
    </row>
    <row r="37" spans="1:8" x14ac:dyDescent="0.2">
      <c r="B37" s="38" t="str">
        <f>'Rekap Usulan TUP 1'!F25</f>
        <v>Pejabat Pembuat Komitmen</v>
      </c>
    </row>
    <row r="38" spans="1:8" x14ac:dyDescent="0.2">
      <c r="B38" s="38" t="str">
        <f>'Rekap Usulan TUP 1'!F26</f>
        <v>Pusat Pendidikan KP,</v>
      </c>
    </row>
    <row r="39" spans="1:8" x14ac:dyDescent="0.2">
      <c r="B39" s="38"/>
    </row>
    <row r="40" spans="1:8" x14ac:dyDescent="0.2">
      <c r="B40" s="38"/>
    </row>
    <row r="41" spans="1:8" x14ac:dyDescent="0.2">
      <c r="B41" s="38"/>
    </row>
    <row r="42" spans="1:8" x14ac:dyDescent="0.2">
      <c r="B42" s="38"/>
      <c r="H42" s="79" t="s">
        <v>550</v>
      </c>
    </row>
    <row r="43" spans="1:8" x14ac:dyDescent="0.2">
      <c r="B43" s="38"/>
      <c r="H43" s="79" t="s">
        <v>549</v>
      </c>
    </row>
    <row r="44" spans="1:8" x14ac:dyDescent="0.2">
      <c r="B44" s="38" t="str">
        <f>'Rekap Usulan TUP 1'!F32</f>
        <v>Dr. Bambang Suprakto, A.Pi, S.Pi, MT</v>
      </c>
    </row>
    <row r="45" spans="1:8" x14ac:dyDescent="0.2">
      <c r="B45" s="38" t="str">
        <f>'Rekap Usulan TUP 1'!F33</f>
        <v>NIP 19630602 198802 1 001</v>
      </c>
    </row>
  </sheetData>
  <mergeCells count="1">
    <mergeCell ref="A9:C9"/>
  </mergeCells>
  <pageMargins left="0.7" right="0.7" top="0.75" bottom="0.75" header="0.3" footer="0.3"/>
  <pageSetup paperSize="9" scale="91" fitToHeight="0"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5435-28AC-48AD-A4AE-D532A2415063}">
  <sheetPr codeName="Sheet1">
    <pageSetUpPr fitToPage="1"/>
  </sheetPr>
  <dimension ref="A1:P965"/>
  <sheetViews>
    <sheetView showGridLines="0" view="pageBreakPreview" topLeftCell="B187" zoomScale="85" zoomScaleNormal="100" zoomScaleSheetLayoutView="85" workbookViewId="0">
      <selection activeCell="N234" sqref="N234"/>
    </sheetView>
  </sheetViews>
  <sheetFormatPr defaultColWidth="14" defaultRowHeight="14.25" x14ac:dyDescent="0.2"/>
  <cols>
    <col min="1" max="1" width="33.28515625" style="3" hidden="1" customWidth="1"/>
    <col min="2" max="2" width="16.5703125" style="1" customWidth="1"/>
    <col min="3" max="3" width="72.42578125" style="1" customWidth="1"/>
    <col min="4" max="4" width="6.140625" style="1" bestFit="1" customWidth="1"/>
    <col min="5" max="5" width="11.28515625" style="1" customWidth="1"/>
    <col min="6" max="6" width="16.140625" style="1" customWidth="1"/>
    <col min="7" max="7" width="15.7109375" style="1" bestFit="1" customWidth="1"/>
    <col min="8" max="8" width="15.42578125" style="1" hidden="1" customWidth="1"/>
    <col min="9" max="9" width="18.5703125" style="2" hidden="1" customWidth="1"/>
    <col min="10" max="11" width="18.5703125" style="5" customWidth="1"/>
    <col min="12" max="12" width="18.5703125" style="5" hidden="1" customWidth="1"/>
    <col min="13" max="13" width="26.28515625" style="5" bestFit="1" customWidth="1"/>
    <col min="14" max="14" width="31.85546875" style="5" bestFit="1" customWidth="1"/>
    <col min="15" max="16384" width="14" style="5"/>
  </cols>
  <sheetData>
    <row r="1" spans="1:16" s="39" customFormat="1" ht="12.75" x14ac:dyDescent="0.2">
      <c r="A1" s="16"/>
      <c r="F1" s="40" t="s">
        <v>533</v>
      </c>
      <c r="I1" s="16"/>
      <c r="J1" s="16"/>
      <c r="K1" s="16"/>
      <c r="L1" s="16"/>
      <c r="M1" s="16"/>
      <c r="N1" s="16"/>
      <c r="O1" s="16"/>
      <c r="P1" s="16"/>
    </row>
    <row r="2" spans="1:16" s="39" customFormat="1" ht="12.75" x14ac:dyDescent="0.2">
      <c r="A2" s="16"/>
      <c r="F2" s="40" t="s">
        <v>513</v>
      </c>
      <c r="G2" s="39" t="s">
        <v>981</v>
      </c>
      <c r="I2" s="16"/>
      <c r="J2" s="16"/>
      <c r="K2" s="16"/>
      <c r="L2" s="16"/>
      <c r="M2" s="16"/>
      <c r="N2" s="16"/>
      <c r="O2" s="16"/>
      <c r="P2" s="16"/>
    </row>
    <row r="3" spans="1:16" s="39" customFormat="1" ht="12.75" x14ac:dyDescent="0.2">
      <c r="A3" s="16"/>
      <c r="F3" s="40" t="s">
        <v>514</v>
      </c>
      <c r="G3" s="39" t="s">
        <v>982</v>
      </c>
      <c r="I3" s="16"/>
      <c r="J3" s="16"/>
      <c r="K3" s="16"/>
      <c r="L3" s="16"/>
      <c r="M3" s="16"/>
      <c r="N3" s="16"/>
      <c r="O3" s="16"/>
      <c r="P3" s="16"/>
    </row>
    <row r="4" spans="1:16" s="39" customFormat="1" ht="12.75" x14ac:dyDescent="0.2">
      <c r="A4" s="16"/>
      <c r="I4" s="16"/>
      <c r="J4" s="16"/>
      <c r="K4" s="16"/>
      <c r="L4" s="16"/>
      <c r="M4" s="16"/>
      <c r="N4" s="16"/>
      <c r="O4" s="16"/>
      <c r="P4" s="16"/>
    </row>
    <row r="5" spans="1:16" s="39" customFormat="1" ht="15" x14ac:dyDescent="0.25">
      <c r="A5" s="16"/>
      <c r="B5" s="97" t="s">
        <v>572</v>
      </c>
      <c r="C5" s="41"/>
      <c r="D5" s="41"/>
      <c r="E5" s="41"/>
      <c r="F5" s="41"/>
      <c r="G5" s="41"/>
      <c r="H5" s="41"/>
      <c r="I5" s="17"/>
      <c r="J5" s="17"/>
      <c r="K5" s="17"/>
      <c r="L5" s="17"/>
      <c r="M5" s="16"/>
      <c r="N5" s="16"/>
      <c r="O5" s="16"/>
      <c r="P5" s="16"/>
    </row>
    <row r="6" spans="1:16" s="39" customFormat="1" ht="12.75" x14ac:dyDescent="0.2">
      <c r="A6" s="16"/>
      <c r="B6" s="41" t="s">
        <v>515</v>
      </c>
      <c r="C6" s="41"/>
      <c r="D6" s="41"/>
      <c r="E6" s="41"/>
      <c r="F6" s="41"/>
      <c r="G6" s="41"/>
      <c r="H6" s="41"/>
      <c r="I6" s="17"/>
      <c r="J6" s="17"/>
      <c r="K6" s="17"/>
      <c r="L6" s="17"/>
      <c r="M6" s="16"/>
      <c r="N6" s="16"/>
      <c r="O6" s="16"/>
      <c r="P6" s="16"/>
    </row>
    <row r="7" spans="1:16" s="39" customFormat="1" ht="12.75" x14ac:dyDescent="0.2">
      <c r="A7" s="16"/>
      <c r="B7" s="41" t="s">
        <v>573</v>
      </c>
      <c r="C7" s="41"/>
      <c r="D7" s="41"/>
      <c r="E7" s="41"/>
      <c r="F7" s="41"/>
      <c r="G7" s="41"/>
      <c r="H7" s="41"/>
      <c r="I7" s="17"/>
      <c r="J7" s="17"/>
      <c r="K7" s="17"/>
      <c r="L7" s="17"/>
      <c r="M7" s="16"/>
      <c r="N7" s="16"/>
      <c r="O7" s="16"/>
      <c r="P7" s="16"/>
    </row>
    <row r="8" spans="1:16" s="39" customFormat="1" ht="12.75" x14ac:dyDescent="0.2">
      <c r="A8" s="16"/>
      <c r="B8" s="42"/>
      <c r="C8" s="42"/>
      <c r="D8" s="42"/>
      <c r="E8" s="42"/>
      <c r="F8" s="42"/>
      <c r="G8" s="42"/>
      <c r="H8" s="42"/>
      <c r="I8" s="16"/>
      <c r="J8" s="16"/>
      <c r="K8" s="16"/>
      <c r="L8" s="16"/>
      <c r="M8" s="16"/>
      <c r="N8" s="16"/>
      <c r="O8" s="16"/>
      <c r="P8" s="16"/>
    </row>
    <row r="9" spans="1:16" s="39" customFormat="1" ht="12.75" x14ac:dyDescent="0.2">
      <c r="A9" s="16"/>
      <c r="B9" s="40" t="s">
        <v>516</v>
      </c>
      <c r="C9" s="40" t="s">
        <v>517</v>
      </c>
      <c r="D9" s="43"/>
      <c r="E9" s="43"/>
      <c r="F9" s="40"/>
      <c r="G9" s="44"/>
      <c r="H9" s="44"/>
      <c r="I9" s="16"/>
      <c r="J9" s="16"/>
      <c r="K9" s="16"/>
      <c r="L9" s="16"/>
      <c r="M9" s="16"/>
      <c r="N9" s="16"/>
      <c r="O9" s="16"/>
      <c r="P9" s="16"/>
    </row>
    <row r="10" spans="1:16" s="39" customFormat="1" ht="12.75" x14ac:dyDescent="0.2">
      <c r="A10" s="16"/>
      <c r="B10" s="40" t="s">
        <v>518</v>
      </c>
      <c r="C10" s="40" t="s">
        <v>519</v>
      </c>
      <c r="D10" s="43"/>
      <c r="E10" s="43"/>
      <c r="F10" s="40"/>
      <c r="G10" s="44"/>
      <c r="H10" s="44"/>
      <c r="I10" s="16"/>
      <c r="J10" s="16"/>
      <c r="K10" s="16"/>
      <c r="L10" s="16"/>
      <c r="M10" s="16"/>
      <c r="N10" s="16"/>
      <c r="O10" s="16"/>
      <c r="P10" s="16"/>
    </row>
    <row r="11" spans="1:16" s="39" customFormat="1" ht="12.75" x14ac:dyDescent="0.2">
      <c r="A11" s="16"/>
      <c r="B11" s="40" t="s">
        <v>980</v>
      </c>
      <c r="C11" s="45" t="str">
        <f>": Rp. "&amp;TEXT(K15,"#.##")</f>
        <v>: Rp. 116.342.000</v>
      </c>
      <c r="D11" s="46"/>
      <c r="E11" s="46"/>
      <c r="F11" s="47"/>
      <c r="G11" s="48"/>
      <c r="H11" s="48"/>
      <c r="I11" s="16"/>
      <c r="J11" s="16"/>
      <c r="K11" s="18"/>
      <c r="L11" s="18"/>
      <c r="M11" s="16"/>
      <c r="N11" s="16"/>
      <c r="O11" s="16"/>
      <c r="P11" s="16"/>
    </row>
    <row r="12" spans="1:16" s="58" customFormat="1" hidden="1" x14ac:dyDescent="0.2">
      <c r="A12" s="55"/>
      <c r="B12" s="56" t="s">
        <v>556</v>
      </c>
      <c r="C12" s="232" t="str">
        <f>": Rp. "&amp;TEXT(L15,"#.##")</f>
        <v xml:space="preserve">: Rp. </v>
      </c>
      <c r="D12" s="56"/>
      <c r="E12" s="56"/>
      <c r="F12" s="56"/>
      <c r="G12" s="56"/>
      <c r="H12" s="56"/>
      <c r="I12" s="57"/>
      <c r="J12" s="219">
        <f>'Rekap Usulan TUP 1'!F21</f>
        <v>23083432654</v>
      </c>
    </row>
    <row r="13" spans="1:16" ht="31.9" customHeight="1" x14ac:dyDescent="0.2">
      <c r="A13" s="106"/>
      <c r="B13" s="107" t="s">
        <v>0</v>
      </c>
      <c r="C13" s="108" t="s">
        <v>1</v>
      </c>
      <c r="D13" s="109" t="s">
        <v>2</v>
      </c>
      <c r="E13" s="109" t="s">
        <v>3</v>
      </c>
      <c r="F13" s="110" t="s">
        <v>4</v>
      </c>
      <c r="G13" s="111" t="s">
        <v>5</v>
      </c>
      <c r="H13" s="105"/>
      <c r="I13" s="218" t="s">
        <v>971</v>
      </c>
      <c r="J13" s="218" t="s">
        <v>972</v>
      </c>
      <c r="K13" s="218" t="s">
        <v>970</v>
      </c>
      <c r="L13" s="111" t="s">
        <v>543</v>
      </c>
      <c r="M13" s="111" t="s">
        <v>551</v>
      </c>
      <c r="N13" s="111" t="s">
        <v>552</v>
      </c>
      <c r="O13" s="104"/>
    </row>
    <row r="14" spans="1:16" s="83" customFormat="1" ht="12.75" x14ac:dyDescent="0.2">
      <c r="A14" s="112"/>
      <c r="B14" s="113">
        <v>1</v>
      </c>
      <c r="C14" s="114">
        <v>2</v>
      </c>
      <c r="D14" s="115">
        <v>3</v>
      </c>
      <c r="E14" s="115">
        <v>4</v>
      </c>
      <c r="F14" s="114">
        <v>5</v>
      </c>
      <c r="G14" s="116">
        <v>6</v>
      </c>
      <c r="H14" s="54"/>
      <c r="I14" s="81">
        <v>7</v>
      </c>
      <c r="J14" s="81">
        <v>7</v>
      </c>
      <c r="K14" s="82">
        <v>8</v>
      </c>
      <c r="M14" s="83">
        <v>9</v>
      </c>
      <c r="N14" s="83">
        <v>10</v>
      </c>
    </row>
    <row r="15" spans="1:16" ht="12.75" x14ac:dyDescent="0.2">
      <c r="A15" s="4"/>
      <c r="B15" s="117"/>
      <c r="C15" s="118" t="s">
        <v>7</v>
      </c>
      <c r="D15" s="119"/>
      <c r="E15" s="119"/>
      <c r="F15" s="120"/>
      <c r="G15" s="121">
        <f>SUM(G16,G104)</f>
        <v>23288180000</v>
      </c>
      <c r="H15" s="86">
        <v>2987360000</v>
      </c>
      <c r="I15" s="121">
        <f>SUM(I16,I104)</f>
        <v>204747346</v>
      </c>
      <c r="J15" s="121">
        <f>SUM(J16,J104)</f>
        <v>23083432654</v>
      </c>
      <c r="K15" s="121">
        <f t="shared" ref="K15:L15" si="0">SUM(K16,K104)</f>
        <v>116342000</v>
      </c>
      <c r="L15" s="121">
        <f t="shared" si="0"/>
        <v>0</v>
      </c>
      <c r="O15" s="52"/>
    </row>
    <row r="16" spans="1:16" ht="12.75" x14ac:dyDescent="0.2">
      <c r="A16" s="1" t="s">
        <v>8</v>
      </c>
      <c r="B16" s="122" t="s">
        <v>8</v>
      </c>
      <c r="C16" s="123" t="s">
        <v>9</v>
      </c>
      <c r="D16" s="122"/>
      <c r="E16" s="122"/>
      <c r="F16" s="124"/>
      <c r="G16" s="124">
        <f>G17</f>
        <v>1000000000</v>
      </c>
      <c r="H16" s="87">
        <v>0</v>
      </c>
      <c r="I16" s="124">
        <f t="shared" ref="I16:J18" si="1">I17</f>
        <v>0</v>
      </c>
      <c r="J16" s="124">
        <f t="shared" si="1"/>
        <v>1000000000</v>
      </c>
      <c r="K16" s="124">
        <f t="shared" ref="K16:L18" si="2">K17</f>
        <v>114092000</v>
      </c>
      <c r="L16" s="124">
        <f t="shared" si="2"/>
        <v>0</v>
      </c>
      <c r="O16" s="52"/>
    </row>
    <row r="17" spans="1:15" ht="12.75" x14ac:dyDescent="0.2">
      <c r="A17" s="1" t="s">
        <v>10</v>
      </c>
      <c r="B17" s="125" t="s">
        <v>574</v>
      </c>
      <c r="C17" s="126" t="s">
        <v>11</v>
      </c>
      <c r="D17" s="125"/>
      <c r="E17" s="125"/>
      <c r="F17" s="127"/>
      <c r="G17" s="127">
        <f>G18</f>
        <v>1000000000</v>
      </c>
      <c r="H17" s="88">
        <v>0</v>
      </c>
      <c r="I17" s="127">
        <f t="shared" si="1"/>
        <v>0</v>
      </c>
      <c r="J17" s="127">
        <f t="shared" si="1"/>
        <v>1000000000</v>
      </c>
      <c r="K17" s="127">
        <f t="shared" si="2"/>
        <v>114092000</v>
      </c>
      <c r="L17" s="127">
        <f t="shared" si="2"/>
        <v>0</v>
      </c>
      <c r="O17" s="52"/>
    </row>
    <row r="18" spans="1:15" ht="12.75" x14ac:dyDescent="0.2">
      <c r="A18" s="1" t="s">
        <v>12</v>
      </c>
      <c r="B18" s="128" t="s">
        <v>13</v>
      </c>
      <c r="C18" s="129" t="s">
        <v>575</v>
      </c>
      <c r="D18" s="128">
        <v>5</v>
      </c>
      <c r="E18" s="237" t="s">
        <v>576</v>
      </c>
      <c r="F18" s="238"/>
      <c r="G18" s="130">
        <f>G19</f>
        <v>1000000000</v>
      </c>
      <c r="H18" s="89">
        <v>0</v>
      </c>
      <c r="I18" s="130">
        <f t="shared" si="1"/>
        <v>0</v>
      </c>
      <c r="J18" s="130">
        <f t="shared" si="1"/>
        <v>1000000000</v>
      </c>
      <c r="K18" s="130">
        <f t="shared" si="2"/>
        <v>114092000</v>
      </c>
      <c r="L18" s="130">
        <f t="shared" si="2"/>
        <v>0</v>
      </c>
      <c r="O18" s="52"/>
    </row>
    <row r="19" spans="1:15" ht="25.5" x14ac:dyDescent="0.2">
      <c r="A19" s="1" t="s">
        <v>15</v>
      </c>
      <c r="B19" s="131" t="s">
        <v>16</v>
      </c>
      <c r="C19" s="132" t="s">
        <v>17</v>
      </c>
      <c r="D19" s="131">
        <v>5</v>
      </c>
      <c r="E19" s="131" t="s">
        <v>14</v>
      </c>
      <c r="F19" s="133"/>
      <c r="G19" s="133">
        <f>SUM(G20,G41,G60,G84)</f>
        <v>1000000000</v>
      </c>
      <c r="H19" s="90">
        <v>0</v>
      </c>
      <c r="I19" s="133">
        <f>SUM(I20,I41,I60,I84)</f>
        <v>0</v>
      </c>
      <c r="J19" s="133">
        <f>SUM(J20,J41,J60,J84)</f>
        <v>1000000000</v>
      </c>
      <c r="K19" s="133">
        <f t="shared" ref="K19:L19" si="3">SUM(K20,K41,K60,K84)</f>
        <v>114092000</v>
      </c>
      <c r="L19" s="133">
        <f t="shared" si="3"/>
        <v>0</v>
      </c>
      <c r="O19" s="52"/>
    </row>
    <row r="20" spans="1:15" ht="12.75" x14ac:dyDescent="0.2">
      <c r="A20" s="1" t="s">
        <v>18</v>
      </c>
      <c r="B20" s="134" t="s">
        <v>19</v>
      </c>
      <c r="C20" s="135" t="s">
        <v>20</v>
      </c>
      <c r="D20" s="134"/>
      <c r="E20" s="134" t="s">
        <v>577</v>
      </c>
      <c r="F20" s="136"/>
      <c r="G20" s="136">
        <f>SUM(G21,G31)</f>
        <v>186192000</v>
      </c>
      <c r="H20" s="91">
        <v>0</v>
      </c>
      <c r="I20" s="136">
        <f>SUM(I21,I31)</f>
        <v>0</v>
      </c>
      <c r="J20" s="136">
        <f>SUM(J21,J31)</f>
        <v>186192000</v>
      </c>
      <c r="K20" s="136">
        <f t="shared" ref="K20:L20" si="4">SUM(K21,K31)</f>
        <v>0</v>
      </c>
      <c r="L20" s="136">
        <f t="shared" si="4"/>
        <v>0</v>
      </c>
      <c r="O20" s="52"/>
    </row>
    <row r="21" spans="1:15" ht="12.75" x14ac:dyDescent="0.2">
      <c r="A21" s="1" t="s">
        <v>21</v>
      </c>
      <c r="B21" s="137" t="s">
        <v>22</v>
      </c>
      <c r="C21" s="138" t="s">
        <v>23</v>
      </c>
      <c r="D21" s="137"/>
      <c r="E21" s="137"/>
      <c r="F21" s="139"/>
      <c r="G21" s="139">
        <f>SUM(G22,G27,G29)</f>
        <v>131673000</v>
      </c>
      <c r="H21" s="53">
        <v>0</v>
      </c>
      <c r="I21" s="139">
        <f>SUM(I22,I27,I29)</f>
        <v>0</v>
      </c>
      <c r="J21" s="139">
        <f>SUM(J22,J27,J29)</f>
        <v>131673000</v>
      </c>
      <c r="K21" s="139">
        <f t="shared" ref="K21:L21" si="5">SUM(K22,K27,K29)</f>
        <v>0</v>
      </c>
      <c r="L21" s="139">
        <f t="shared" si="5"/>
        <v>0</v>
      </c>
      <c r="M21" s="5" t="s">
        <v>500</v>
      </c>
      <c r="N21" s="5" t="s">
        <v>501</v>
      </c>
      <c r="O21" s="52"/>
    </row>
    <row r="22" spans="1:15" ht="12.75" x14ac:dyDescent="0.2">
      <c r="A22" s="1" t="s">
        <v>24</v>
      </c>
      <c r="B22" s="140" t="s">
        <v>537</v>
      </c>
      <c r="C22" s="141" t="s">
        <v>25</v>
      </c>
      <c r="D22" s="140"/>
      <c r="E22" s="140"/>
      <c r="F22" s="142"/>
      <c r="G22" s="142">
        <f>SUM(G23:G26)</f>
        <v>48225000</v>
      </c>
      <c r="H22" s="92">
        <v>0</v>
      </c>
      <c r="I22" s="142">
        <f>SUM(I23:I26)</f>
        <v>0</v>
      </c>
      <c r="J22" s="142">
        <f>SUM(J23:J26)</f>
        <v>48225000</v>
      </c>
      <c r="K22" s="142">
        <f t="shared" ref="K22:L22" si="6">SUM(K23:K26)</f>
        <v>0</v>
      </c>
      <c r="L22" s="142">
        <f t="shared" si="6"/>
        <v>0</v>
      </c>
      <c r="O22" s="52"/>
    </row>
    <row r="23" spans="1:15" ht="12.75" x14ac:dyDescent="0.2">
      <c r="A23" s="1" t="s">
        <v>26</v>
      </c>
      <c r="B23" s="143"/>
      <c r="C23" s="144" t="s">
        <v>578</v>
      </c>
      <c r="D23" s="143">
        <v>503</v>
      </c>
      <c r="E23" s="143" t="s">
        <v>27</v>
      </c>
      <c r="F23" s="145">
        <v>75000</v>
      </c>
      <c r="G23" s="145">
        <f>ROUNDDOWN(D23*F23,-3)</f>
        <v>37725000</v>
      </c>
      <c r="H23" s="14">
        <v>0</v>
      </c>
      <c r="I23" s="145"/>
      <c r="J23" s="145">
        <f>G23-I23</f>
        <v>37725000</v>
      </c>
      <c r="K23" s="145"/>
      <c r="L23" s="145"/>
      <c r="O23" s="52"/>
    </row>
    <row r="24" spans="1:15" ht="12.75" x14ac:dyDescent="0.2">
      <c r="A24" s="1" t="s">
        <v>28</v>
      </c>
      <c r="B24" s="143"/>
      <c r="C24" s="144" t="s">
        <v>579</v>
      </c>
      <c r="D24" s="143">
        <v>3</v>
      </c>
      <c r="E24" s="143" t="s">
        <v>121</v>
      </c>
      <c r="F24" s="145">
        <v>1000000</v>
      </c>
      <c r="G24" s="145">
        <f t="shared" ref="G24:G26" si="7">ROUNDDOWN(D24*F24,-3)</f>
        <v>3000000</v>
      </c>
      <c r="H24" s="93">
        <v>0</v>
      </c>
      <c r="I24" s="145"/>
      <c r="J24" s="145">
        <f t="shared" ref="J24:J26" si="8">G24-I24</f>
        <v>3000000</v>
      </c>
      <c r="K24" s="145"/>
      <c r="L24" s="145"/>
      <c r="O24" s="52"/>
    </row>
    <row r="25" spans="1:15" ht="12.75" x14ac:dyDescent="0.2">
      <c r="A25" s="1" t="s">
        <v>29</v>
      </c>
      <c r="B25" s="143"/>
      <c r="C25" s="144" t="s">
        <v>580</v>
      </c>
      <c r="D25" s="143">
        <v>3</v>
      </c>
      <c r="E25" s="143" t="s">
        <v>121</v>
      </c>
      <c r="F25" s="145">
        <v>1500000</v>
      </c>
      <c r="G25" s="145">
        <f t="shared" si="7"/>
        <v>4500000</v>
      </c>
      <c r="H25" s="14">
        <v>0</v>
      </c>
      <c r="I25" s="145"/>
      <c r="J25" s="145">
        <f t="shared" si="8"/>
        <v>4500000</v>
      </c>
      <c r="K25" s="145"/>
      <c r="L25" s="145"/>
      <c r="O25" s="52"/>
    </row>
    <row r="26" spans="1:15" ht="12.75" x14ac:dyDescent="0.2">
      <c r="A26" s="1" t="s">
        <v>30</v>
      </c>
      <c r="B26" s="143"/>
      <c r="C26" s="144" t="s">
        <v>581</v>
      </c>
      <c r="D26" s="143">
        <v>3</v>
      </c>
      <c r="E26" s="143" t="s">
        <v>121</v>
      </c>
      <c r="F26" s="145">
        <v>1000000</v>
      </c>
      <c r="G26" s="145">
        <f t="shared" si="7"/>
        <v>3000000</v>
      </c>
      <c r="H26" s="14">
        <v>0</v>
      </c>
      <c r="I26" s="145"/>
      <c r="J26" s="145">
        <f t="shared" si="8"/>
        <v>3000000</v>
      </c>
      <c r="K26" s="145"/>
      <c r="L26" s="145"/>
      <c r="O26" s="52"/>
    </row>
    <row r="27" spans="1:15" ht="12.75" x14ac:dyDescent="0.2">
      <c r="A27" s="1" t="s">
        <v>31</v>
      </c>
      <c r="B27" s="140" t="s">
        <v>547</v>
      </c>
      <c r="C27" s="141" t="s">
        <v>32</v>
      </c>
      <c r="D27" s="140"/>
      <c r="E27" s="140"/>
      <c r="F27" s="142"/>
      <c r="G27" s="142">
        <f>G28</f>
        <v>16000000</v>
      </c>
      <c r="H27" s="13">
        <v>0</v>
      </c>
      <c r="I27" s="142">
        <f>I28</f>
        <v>0</v>
      </c>
      <c r="J27" s="142">
        <f>J28</f>
        <v>16000000</v>
      </c>
      <c r="K27" s="142">
        <f t="shared" ref="K27:L27" si="9">K28</f>
        <v>0</v>
      </c>
      <c r="L27" s="142">
        <f t="shared" si="9"/>
        <v>0</v>
      </c>
      <c r="O27" s="52"/>
    </row>
    <row r="28" spans="1:15" ht="12.75" x14ac:dyDescent="0.2">
      <c r="A28" s="1" t="s">
        <v>33</v>
      </c>
      <c r="B28" s="143"/>
      <c r="C28" s="144" t="s">
        <v>582</v>
      </c>
      <c r="D28" s="143">
        <v>16</v>
      </c>
      <c r="E28" s="143" t="s">
        <v>34</v>
      </c>
      <c r="F28" s="145">
        <v>1000000</v>
      </c>
      <c r="G28" s="145">
        <f>ROUNDDOWN(D28*F28,-3)</f>
        <v>16000000</v>
      </c>
      <c r="H28" s="14">
        <v>0</v>
      </c>
      <c r="I28" s="145"/>
      <c r="J28" s="145">
        <f>G28-I28</f>
        <v>16000000</v>
      </c>
      <c r="K28" s="145"/>
      <c r="L28" s="145"/>
      <c r="O28" s="52"/>
    </row>
    <row r="29" spans="1:15" ht="12.75" x14ac:dyDescent="0.2">
      <c r="A29" s="1" t="s">
        <v>35</v>
      </c>
      <c r="B29" s="140" t="s">
        <v>539</v>
      </c>
      <c r="C29" s="141" t="s">
        <v>36</v>
      </c>
      <c r="D29" s="140"/>
      <c r="E29" s="140"/>
      <c r="F29" s="142"/>
      <c r="G29" s="142">
        <f>G30</f>
        <v>67448000</v>
      </c>
      <c r="H29" s="92">
        <v>0</v>
      </c>
      <c r="I29" s="142">
        <f>I30</f>
        <v>0</v>
      </c>
      <c r="J29" s="142">
        <f>J30</f>
        <v>67448000</v>
      </c>
      <c r="K29" s="142">
        <f t="shared" ref="K29:L29" si="10">K30</f>
        <v>0</v>
      </c>
      <c r="L29" s="142">
        <f t="shared" si="10"/>
        <v>0</v>
      </c>
      <c r="O29" s="52"/>
    </row>
    <row r="30" spans="1:15" ht="12.75" x14ac:dyDescent="0.2">
      <c r="A30" s="1" t="s">
        <v>37</v>
      </c>
      <c r="B30" s="143"/>
      <c r="C30" s="144" t="s">
        <v>583</v>
      </c>
      <c r="D30" s="143">
        <v>13</v>
      </c>
      <c r="E30" s="143" t="s">
        <v>27</v>
      </c>
      <c r="F30" s="145">
        <v>5188308</v>
      </c>
      <c r="G30" s="145">
        <f>ROUNDDOWN(D30*F30,-3)</f>
        <v>67448000</v>
      </c>
      <c r="H30" s="93">
        <v>0</v>
      </c>
      <c r="I30" s="145"/>
      <c r="J30" s="145">
        <f>G30-I30</f>
        <v>67448000</v>
      </c>
      <c r="K30" s="145"/>
      <c r="L30" s="145"/>
      <c r="O30" s="52"/>
    </row>
    <row r="31" spans="1:15" ht="12.75" x14ac:dyDescent="0.2">
      <c r="A31" s="1" t="s">
        <v>38</v>
      </c>
      <c r="B31" s="137" t="s">
        <v>39</v>
      </c>
      <c r="C31" s="138" t="s">
        <v>40</v>
      </c>
      <c r="D31" s="137"/>
      <c r="E31" s="137"/>
      <c r="F31" s="139"/>
      <c r="G31" s="139">
        <f>SUM(G32,G37,G39)</f>
        <v>54519000</v>
      </c>
      <c r="H31" s="53">
        <v>0</v>
      </c>
      <c r="I31" s="139">
        <f>SUM(I32,I37,I39)</f>
        <v>0</v>
      </c>
      <c r="J31" s="139">
        <f>SUM(J32,J37,J39)</f>
        <v>54519000</v>
      </c>
      <c r="K31" s="139">
        <f t="shared" ref="K31:L31" si="11">SUM(K32,K37,K39)</f>
        <v>0</v>
      </c>
      <c r="L31" s="139">
        <f t="shared" si="11"/>
        <v>0</v>
      </c>
      <c r="M31" s="5" t="s">
        <v>500</v>
      </c>
      <c r="N31" s="5" t="s">
        <v>501</v>
      </c>
      <c r="O31" s="52"/>
    </row>
    <row r="32" spans="1:15" ht="12.75" x14ac:dyDescent="0.2">
      <c r="A32" s="1" t="s">
        <v>41</v>
      </c>
      <c r="B32" s="140" t="s">
        <v>537</v>
      </c>
      <c r="C32" s="141" t="s">
        <v>25</v>
      </c>
      <c r="D32" s="140"/>
      <c r="E32" s="140"/>
      <c r="F32" s="142"/>
      <c r="G32" s="142">
        <f>SUM(G33:G36)</f>
        <v>17500000</v>
      </c>
      <c r="H32" s="92">
        <v>0</v>
      </c>
      <c r="I32" s="142">
        <f>SUM(I33:I36)</f>
        <v>0</v>
      </c>
      <c r="J32" s="142">
        <f>SUM(J33:J36)</f>
        <v>17500000</v>
      </c>
      <c r="K32" s="142">
        <f t="shared" ref="K32:L32" si="12">SUM(K33:K36)</f>
        <v>0</v>
      </c>
      <c r="L32" s="142">
        <f t="shared" si="12"/>
        <v>0</v>
      </c>
      <c r="O32" s="52"/>
    </row>
    <row r="33" spans="1:15" ht="12.75" x14ac:dyDescent="0.2">
      <c r="A33" s="1" t="s">
        <v>42</v>
      </c>
      <c r="B33" s="143"/>
      <c r="C33" s="144" t="s">
        <v>578</v>
      </c>
      <c r="D33" s="143">
        <v>140</v>
      </c>
      <c r="E33" s="143" t="s">
        <v>27</v>
      </c>
      <c r="F33" s="145">
        <v>75000</v>
      </c>
      <c r="G33" s="145">
        <f t="shared" ref="G33:G36" si="13">ROUNDDOWN(D33*F33,-3)</f>
        <v>10500000</v>
      </c>
      <c r="H33" s="93">
        <v>0</v>
      </c>
      <c r="I33" s="145"/>
      <c r="J33" s="145">
        <f t="shared" ref="J33:J36" si="14">G33-I33</f>
        <v>10500000</v>
      </c>
      <c r="K33" s="145"/>
      <c r="L33" s="145"/>
      <c r="O33" s="52"/>
    </row>
    <row r="34" spans="1:15" ht="12.75" x14ac:dyDescent="0.2">
      <c r="A34" s="1" t="s">
        <v>43</v>
      </c>
      <c r="B34" s="143"/>
      <c r="C34" s="144" t="s">
        <v>579</v>
      </c>
      <c r="D34" s="143">
        <v>2</v>
      </c>
      <c r="E34" s="143" t="s">
        <v>121</v>
      </c>
      <c r="F34" s="145">
        <v>1000000</v>
      </c>
      <c r="G34" s="145">
        <f t="shared" si="13"/>
        <v>2000000</v>
      </c>
      <c r="H34" s="93">
        <v>0</v>
      </c>
      <c r="I34" s="145"/>
      <c r="J34" s="145">
        <f t="shared" si="14"/>
        <v>2000000</v>
      </c>
      <c r="K34" s="145"/>
      <c r="L34" s="145"/>
      <c r="O34" s="52"/>
    </row>
    <row r="35" spans="1:15" ht="12.75" x14ac:dyDescent="0.2">
      <c r="A35" s="1" t="s">
        <v>44</v>
      </c>
      <c r="B35" s="143"/>
      <c r="C35" s="144" t="s">
        <v>580</v>
      </c>
      <c r="D35" s="143">
        <v>2</v>
      </c>
      <c r="E35" s="143" t="s">
        <v>121</v>
      </c>
      <c r="F35" s="145">
        <v>1500000</v>
      </c>
      <c r="G35" s="145">
        <f t="shared" si="13"/>
        <v>3000000</v>
      </c>
      <c r="H35" s="93">
        <v>0</v>
      </c>
      <c r="I35" s="145"/>
      <c r="J35" s="145">
        <f t="shared" si="14"/>
        <v>3000000</v>
      </c>
      <c r="K35" s="145"/>
      <c r="L35" s="145"/>
      <c r="O35" s="52"/>
    </row>
    <row r="36" spans="1:15" ht="12.75" x14ac:dyDescent="0.2">
      <c r="A36" s="1" t="s">
        <v>45</v>
      </c>
      <c r="B36" s="143"/>
      <c r="C36" s="144" t="s">
        <v>581</v>
      </c>
      <c r="D36" s="143">
        <v>2</v>
      </c>
      <c r="E36" s="143" t="s">
        <v>121</v>
      </c>
      <c r="F36" s="145">
        <v>1000000</v>
      </c>
      <c r="G36" s="145">
        <f t="shared" si="13"/>
        <v>2000000</v>
      </c>
      <c r="H36" s="93">
        <v>0</v>
      </c>
      <c r="I36" s="145"/>
      <c r="J36" s="145">
        <f t="shared" si="14"/>
        <v>2000000</v>
      </c>
      <c r="K36" s="145"/>
      <c r="L36" s="145"/>
      <c r="O36" s="52"/>
    </row>
    <row r="37" spans="1:15" ht="12.75" x14ac:dyDescent="0.2">
      <c r="A37" s="1" t="s">
        <v>46</v>
      </c>
      <c r="B37" s="140" t="s">
        <v>547</v>
      </c>
      <c r="C37" s="141" t="s">
        <v>32</v>
      </c>
      <c r="D37" s="140"/>
      <c r="E37" s="140"/>
      <c r="F37" s="142"/>
      <c r="G37" s="142">
        <f>G38</f>
        <v>5000000</v>
      </c>
      <c r="H37" s="92">
        <v>0</v>
      </c>
      <c r="I37" s="142">
        <f>I38</f>
        <v>0</v>
      </c>
      <c r="J37" s="142">
        <f>J38</f>
        <v>5000000</v>
      </c>
      <c r="K37" s="142">
        <f t="shared" ref="K37:L37" si="15">K38</f>
        <v>0</v>
      </c>
      <c r="L37" s="142">
        <f t="shared" si="15"/>
        <v>0</v>
      </c>
      <c r="O37" s="52"/>
    </row>
    <row r="38" spans="1:15" ht="12.75" x14ac:dyDescent="0.2">
      <c r="A38" s="1" t="s">
        <v>47</v>
      </c>
      <c r="B38" s="143"/>
      <c r="C38" s="144" t="s">
        <v>582</v>
      </c>
      <c r="D38" s="143">
        <v>5</v>
      </c>
      <c r="E38" s="143" t="s">
        <v>34</v>
      </c>
      <c r="F38" s="145">
        <v>1000000</v>
      </c>
      <c r="G38" s="145">
        <f>ROUNDDOWN(D38*F38,-3)</f>
        <v>5000000</v>
      </c>
      <c r="H38" s="93">
        <v>0</v>
      </c>
      <c r="I38" s="145"/>
      <c r="J38" s="145">
        <f>G38-I38</f>
        <v>5000000</v>
      </c>
      <c r="K38" s="145"/>
      <c r="L38" s="145"/>
      <c r="O38" s="52"/>
    </row>
    <row r="39" spans="1:15" ht="12.75" x14ac:dyDescent="0.2">
      <c r="A39" s="1" t="s">
        <v>48</v>
      </c>
      <c r="B39" s="140" t="s">
        <v>539</v>
      </c>
      <c r="C39" s="141" t="s">
        <v>36</v>
      </c>
      <c r="D39" s="140"/>
      <c r="E39" s="140"/>
      <c r="F39" s="142"/>
      <c r="G39" s="142">
        <f>G40</f>
        <v>32019000</v>
      </c>
      <c r="H39" s="92">
        <v>0</v>
      </c>
      <c r="I39" s="142">
        <f>I40</f>
        <v>0</v>
      </c>
      <c r="J39" s="142">
        <f>J40</f>
        <v>32019000</v>
      </c>
      <c r="K39" s="142">
        <f t="shared" ref="K39:L39" si="16">K40</f>
        <v>0</v>
      </c>
      <c r="L39" s="142">
        <f t="shared" si="16"/>
        <v>0</v>
      </c>
      <c r="O39" s="52"/>
    </row>
    <row r="40" spans="1:15" ht="12.75" x14ac:dyDescent="0.2">
      <c r="A40" s="1" t="s">
        <v>49</v>
      </c>
      <c r="B40" s="143"/>
      <c r="C40" s="144" t="s">
        <v>584</v>
      </c>
      <c r="D40" s="143">
        <v>11</v>
      </c>
      <c r="E40" s="143" t="s">
        <v>27</v>
      </c>
      <c r="F40" s="145">
        <v>2910883</v>
      </c>
      <c r="G40" s="145">
        <f>ROUNDDOWN(D40*F40,-3)</f>
        <v>32019000</v>
      </c>
      <c r="H40" s="93">
        <v>0</v>
      </c>
      <c r="I40" s="145"/>
      <c r="J40" s="145">
        <f>G40-I40</f>
        <v>32019000</v>
      </c>
      <c r="K40" s="145"/>
      <c r="L40" s="145"/>
      <c r="O40" s="52"/>
    </row>
    <row r="41" spans="1:15" ht="12.75" x14ac:dyDescent="0.2">
      <c r="A41" s="1" t="s">
        <v>50</v>
      </c>
      <c r="B41" s="134" t="s">
        <v>51</v>
      </c>
      <c r="C41" s="135" t="s">
        <v>52</v>
      </c>
      <c r="D41" s="134"/>
      <c r="E41" s="134" t="s">
        <v>577</v>
      </c>
      <c r="F41" s="136"/>
      <c r="G41" s="136">
        <f>SUM(G42,G50)</f>
        <v>118802000</v>
      </c>
      <c r="H41" s="91">
        <v>0</v>
      </c>
      <c r="I41" s="136">
        <f>SUM(I42,I50)</f>
        <v>0</v>
      </c>
      <c r="J41" s="136">
        <f>SUM(J42,J50)</f>
        <v>118802000</v>
      </c>
      <c r="K41" s="136">
        <f t="shared" ref="K41:L41" si="17">SUM(K42,K50)</f>
        <v>30292000</v>
      </c>
      <c r="L41" s="136">
        <f t="shared" si="17"/>
        <v>0</v>
      </c>
      <c r="O41" s="52"/>
    </row>
    <row r="42" spans="1:15" ht="12.75" x14ac:dyDescent="0.2">
      <c r="A42" s="1" t="s">
        <v>53</v>
      </c>
      <c r="B42" s="137" t="s">
        <v>22</v>
      </c>
      <c r="C42" s="138" t="s">
        <v>585</v>
      </c>
      <c r="D42" s="137"/>
      <c r="E42" s="137"/>
      <c r="F42" s="139"/>
      <c r="G42" s="139">
        <f>SUM(G43,G48)</f>
        <v>35050000</v>
      </c>
      <c r="H42" s="53">
        <v>0</v>
      </c>
      <c r="I42" s="139">
        <f>SUM(I43,I48)</f>
        <v>0</v>
      </c>
      <c r="J42" s="139">
        <f>SUM(J43,J48)</f>
        <v>35050000</v>
      </c>
      <c r="K42" s="139">
        <f t="shared" ref="K42:L42" si="18">SUM(K43,K48)</f>
        <v>16000000</v>
      </c>
      <c r="L42" s="139">
        <f t="shared" si="18"/>
        <v>0</v>
      </c>
      <c r="M42" s="5" t="s">
        <v>500</v>
      </c>
      <c r="N42" s="5" t="s">
        <v>502</v>
      </c>
      <c r="O42" s="52"/>
    </row>
    <row r="43" spans="1:15" ht="12.75" x14ac:dyDescent="0.2">
      <c r="A43" s="1" t="s">
        <v>54</v>
      </c>
      <c r="B43" s="140" t="s">
        <v>537</v>
      </c>
      <c r="C43" s="141" t="s">
        <v>25</v>
      </c>
      <c r="D43" s="140"/>
      <c r="E43" s="140"/>
      <c r="F43" s="142"/>
      <c r="G43" s="142">
        <f>SUM(G44:G47)</f>
        <v>11050000</v>
      </c>
      <c r="H43" s="92">
        <v>0</v>
      </c>
      <c r="I43" s="142">
        <f>SUM(I44:I47)</f>
        <v>0</v>
      </c>
      <c r="J43" s="142">
        <f>SUM(J44:J47)</f>
        <v>11050000</v>
      </c>
      <c r="K43" s="142">
        <f t="shared" ref="K43:L43" si="19">SUM(K44:K47)</f>
        <v>4000000</v>
      </c>
      <c r="L43" s="142">
        <f t="shared" si="19"/>
        <v>0</v>
      </c>
      <c r="O43" s="52"/>
    </row>
    <row r="44" spans="1:15" ht="12.75" x14ac:dyDescent="0.2">
      <c r="A44" s="1" t="s">
        <v>55</v>
      </c>
      <c r="B44" s="143"/>
      <c r="C44" s="144" t="s">
        <v>578</v>
      </c>
      <c r="D44" s="143">
        <v>100</v>
      </c>
      <c r="E44" s="143" t="s">
        <v>27</v>
      </c>
      <c r="F44" s="145">
        <v>75000</v>
      </c>
      <c r="G44" s="145">
        <f t="shared" ref="G44:G47" si="20">ROUNDDOWN(D44*F44,-3)</f>
        <v>7500000</v>
      </c>
      <c r="H44" s="14">
        <v>0</v>
      </c>
      <c r="I44" s="145"/>
      <c r="J44" s="145">
        <f t="shared" ref="J44:J47" si="21">G44-I44</f>
        <v>7500000</v>
      </c>
      <c r="K44" s="145">
        <v>1500000</v>
      </c>
      <c r="L44" s="145"/>
      <c r="O44" s="52"/>
    </row>
    <row r="45" spans="1:15" ht="12.75" x14ac:dyDescent="0.2">
      <c r="A45" s="1" t="s">
        <v>57</v>
      </c>
      <c r="B45" s="143"/>
      <c r="C45" s="144" t="s">
        <v>586</v>
      </c>
      <c r="D45" s="143">
        <v>1</v>
      </c>
      <c r="E45" s="143" t="s">
        <v>121</v>
      </c>
      <c r="F45" s="145">
        <v>1500000</v>
      </c>
      <c r="G45" s="145">
        <f t="shared" si="20"/>
        <v>1500000</v>
      </c>
      <c r="H45" s="93">
        <v>0</v>
      </c>
      <c r="I45" s="145"/>
      <c r="J45" s="145">
        <f t="shared" si="21"/>
        <v>1500000</v>
      </c>
      <c r="K45" s="145">
        <v>1500000</v>
      </c>
      <c r="L45" s="145"/>
      <c r="O45" s="52"/>
    </row>
    <row r="46" spans="1:15" ht="12.75" x14ac:dyDescent="0.2">
      <c r="A46" s="1" t="s">
        <v>58</v>
      </c>
      <c r="B46" s="143"/>
      <c r="C46" s="144" t="s">
        <v>587</v>
      </c>
      <c r="D46" s="143">
        <v>1</v>
      </c>
      <c r="E46" s="143" t="s">
        <v>121</v>
      </c>
      <c r="F46" s="145">
        <v>1000000</v>
      </c>
      <c r="G46" s="145">
        <f t="shared" si="20"/>
        <v>1000000</v>
      </c>
      <c r="H46" s="93">
        <v>0</v>
      </c>
      <c r="I46" s="145"/>
      <c r="J46" s="145">
        <f t="shared" si="21"/>
        <v>1000000</v>
      </c>
      <c r="K46" s="145">
        <v>1000000</v>
      </c>
      <c r="L46" s="145"/>
      <c r="O46" s="52"/>
    </row>
    <row r="47" spans="1:15" ht="12.75" x14ac:dyDescent="0.2">
      <c r="A47" s="1" t="s">
        <v>59</v>
      </c>
      <c r="B47" s="143"/>
      <c r="C47" s="144" t="s">
        <v>588</v>
      </c>
      <c r="D47" s="143">
        <v>3</v>
      </c>
      <c r="E47" s="143" t="s">
        <v>60</v>
      </c>
      <c r="F47" s="145">
        <v>350000</v>
      </c>
      <c r="G47" s="145">
        <f t="shared" si="20"/>
        <v>1050000</v>
      </c>
      <c r="H47" s="93">
        <v>0</v>
      </c>
      <c r="I47" s="145"/>
      <c r="J47" s="145">
        <f t="shared" si="21"/>
        <v>1050000</v>
      </c>
      <c r="K47" s="145"/>
      <c r="L47" s="145"/>
      <c r="O47" s="52"/>
    </row>
    <row r="48" spans="1:15" ht="12.75" x14ac:dyDescent="0.2">
      <c r="A48" s="1" t="s">
        <v>61</v>
      </c>
      <c r="B48" s="146" t="s">
        <v>539</v>
      </c>
      <c r="C48" s="147" t="s">
        <v>36</v>
      </c>
      <c r="D48" s="146"/>
      <c r="E48" s="146"/>
      <c r="F48" s="148"/>
      <c r="G48" s="148">
        <f>G49</f>
        <v>24000000</v>
      </c>
      <c r="H48" s="93">
        <v>0</v>
      </c>
      <c r="I48" s="148">
        <f>I49</f>
        <v>0</v>
      </c>
      <c r="J48" s="148">
        <f>J49</f>
        <v>24000000</v>
      </c>
      <c r="K48" s="148">
        <f t="shared" ref="K48:L48" si="22">K49</f>
        <v>12000000</v>
      </c>
      <c r="L48" s="148">
        <f t="shared" si="22"/>
        <v>0</v>
      </c>
      <c r="O48" s="52"/>
    </row>
    <row r="49" spans="1:15" ht="12.75" x14ac:dyDescent="0.2">
      <c r="A49" s="1" t="s">
        <v>62</v>
      </c>
      <c r="B49" s="143"/>
      <c r="C49" s="144" t="s">
        <v>589</v>
      </c>
      <c r="D49" s="143">
        <v>6</v>
      </c>
      <c r="E49" s="143" t="s">
        <v>27</v>
      </c>
      <c r="F49" s="145">
        <v>4000000</v>
      </c>
      <c r="G49" s="145">
        <f>ROUNDDOWN(D49*F49,-3)</f>
        <v>24000000</v>
      </c>
      <c r="H49" s="93">
        <v>0</v>
      </c>
      <c r="I49" s="145"/>
      <c r="J49" s="145">
        <f>G49-I49</f>
        <v>24000000</v>
      </c>
      <c r="K49" s="145">
        <v>12000000</v>
      </c>
      <c r="L49" s="145"/>
      <c r="M49" s="52"/>
      <c r="O49" s="52"/>
    </row>
    <row r="50" spans="1:15" ht="12.75" x14ac:dyDescent="0.2">
      <c r="A50" s="1" t="s">
        <v>63</v>
      </c>
      <c r="B50" s="149" t="s">
        <v>39</v>
      </c>
      <c r="C50" s="150" t="s">
        <v>590</v>
      </c>
      <c r="D50" s="149"/>
      <c r="E50" s="149"/>
      <c r="F50" s="151"/>
      <c r="G50" s="151">
        <f>SUM(G51,G56,G58)</f>
        <v>83752000</v>
      </c>
      <c r="H50" s="13">
        <v>0</v>
      </c>
      <c r="I50" s="151">
        <f>SUM(I51,I56,I58)</f>
        <v>0</v>
      </c>
      <c r="J50" s="151">
        <f>SUM(J51,J56,J58)</f>
        <v>83752000</v>
      </c>
      <c r="K50" s="151">
        <f t="shared" ref="K50:L50" si="23">SUM(K51,K56,K58)</f>
        <v>14292000</v>
      </c>
      <c r="L50" s="151">
        <f t="shared" si="23"/>
        <v>0</v>
      </c>
      <c r="M50" s="5" t="s">
        <v>500</v>
      </c>
      <c r="N50" s="5" t="s">
        <v>502</v>
      </c>
      <c r="O50" s="52"/>
    </row>
    <row r="51" spans="1:15" ht="12.75" x14ac:dyDescent="0.2">
      <c r="A51" s="1" t="s">
        <v>591</v>
      </c>
      <c r="B51" s="146" t="s">
        <v>537</v>
      </c>
      <c r="C51" s="147" t="s">
        <v>25</v>
      </c>
      <c r="D51" s="146"/>
      <c r="E51" s="146"/>
      <c r="F51" s="148"/>
      <c r="G51" s="148">
        <f>SUM(G52:G55)</f>
        <v>13500000</v>
      </c>
      <c r="H51" s="14">
        <v>0</v>
      </c>
      <c r="I51" s="148">
        <f>SUM(I52:I55)</f>
        <v>0</v>
      </c>
      <c r="J51" s="148">
        <f>SUM(J52:J55)</f>
        <v>13500000</v>
      </c>
      <c r="K51" s="148">
        <f t="shared" ref="K51:L51" si="24">SUM(K52:K55)</f>
        <v>3250000</v>
      </c>
      <c r="L51" s="148">
        <f t="shared" si="24"/>
        <v>0</v>
      </c>
      <c r="O51" s="52"/>
    </row>
    <row r="52" spans="1:15" ht="12.75" x14ac:dyDescent="0.2">
      <c r="A52" s="1" t="s">
        <v>592</v>
      </c>
      <c r="B52" s="143"/>
      <c r="C52" s="144" t="s">
        <v>578</v>
      </c>
      <c r="D52" s="143">
        <v>100</v>
      </c>
      <c r="E52" s="143" t="s">
        <v>27</v>
      </c>
      <c r="F52" s="145">
        <v>75000</v>
      </c>
      <c r="G52" s="145">
        <f t="shared" ref="G52:G55" si="25">ROUNDDOWN(D52*F52,-3)</f>
        <v>7500000</v>
      </c>
      <c r="H52" s="12">
        <v>0</v>
      </c>
      <c r="I52" s="145"/>
      <c r="J52" s="145">
        <f t="shared" ref="J52:J55" si="26">G52-I52</f>
        <v>7500000</v>
      </c>
      <c r="K52" s="145">
        <v>750000</v>
      </c>
      <c r="L52" s="145"/>
      <c r="O52" s="52"/>
    </row>
    <row r="53" spans="1:15" ht="12.75" x14ac:dyDescent="0.2">
      <c r="A53" s="1" t="s">
        <v>593</v>
      </c>
      <c r="B53" s="143"/>
      <c r="C53" s="144" t="s">
        <v>586</v>
      </c>
      <c r="D53" s="143">
        <v>2</v>
      </c>
      <c r="E53" s="143" t="s">
        <v>121</v>
      </c>
      <c r="F53" s="145">
        <v>1500000</v>
      </c>
      <c r="G53" s="145">
        <f t="shared" si="25"/>
        <v>3000000</v>
      </c>
      <c r="H53" s="13">
        <v>0</v>
      </c>
      <c r="I53" s="145"/>
      <c r="J53" s="145">
        <f t="shared" si="26"/>
        <v>3000000</v>
      </c>
      <c r="K53" s="145">
        <v>1500000</v>
      </c>
      <c r="L53" s="145"/>
      <c r="O53" s="52"/>
    </row>
    <row r="54" spans="1:15" ht="12.75" x14ac:dyDescent="0.2">
      <c r="A54" s="1" t="s">
        <v>594</v>
      </c>
      <c r="B54" s="143"/>
      <c r="C54" s="144" t="s">
        <v>587</v>
      </c>
      <c r="D54" s="143">
        <v>2</v>
      </c>
      <c r="E54" s="143" t="s">
        <v>121</v>
      </c>
      <c r="F54" s="145">
        <v>1000000</v>
      </c>
      <c r="G54" s="145">
        <f t="shared" si="25"/>
        <v>2000000</v>
      </c>
      <c r="H54" s="14">
        <v>0</v>
      </c>
      <c r="I54" s="145"/>
      <c r="J54" s="145">
        <f t="shared" si="26"/>
        <v>2000000</v>
      </c>
      <c r="K54" s="145">
        <v>1000000</v>
      </c>
      <c r="L54" s="145"/>
      <c r="O54" s="52"/>
    </row>
    <row r="55" spans="1:15" ht="12.75" x14ac:dyDescent="0.2">
      <c r="A55" s="94" t="s">
        <v>595</v>
      </c>
      <c r="B55" s="143"/>
      <c r="C55" s="144" t="s">
        <v>596</v>
      </c>
      <c r="D55" s="143">
        <v>4</v>
      </c>
      <c r="E55" s="143" t="s">
        <v>60</v>
      </c>
      <c r="F55" s="145">
        <v>250000</v>
      </c>
      <c r="G55" s="145">
        <f t="shared" si="25"/>
        <v>1000000</v>
      </c>
      <c r="H55" s="91">
        <v>0</v>
      </c>
      <c r="I55" s="145"/>
      <c r="J55" s="145">
        <f t="shared" si="26"/>
        <v>1000000</v>
      </c>
      <c r="K55" s="145"/>
      <c r="L55" s="145"/>
      <c r="O55" s="52"/>
    </row>
    <row r="56" spans="1:15" ht="12.75" x14ac:dyDescent="0.2">
      <c r="A56" s="1" t="s">
        <v>597</v>
      </c>
      <c r="B56" s="152" t="s">
        <v>547</v>
      </c>
      <c r="C56" s="153" t="s">
        <v>32</v>
      </c>
      <c r="D56" s="152"/>
      <c r="E56" s="152"/>
      <c r="F56" s="154"/>
      <c r="G56" s="154">
        <f>G57</f>
        <v>4000000</v>
      </c>
      <c r="H56" s="53">
        <v>0</v>
      </c>
      <c r="I56" s="154">
        <f>I57</f>
        <v>0</v>
      </c>
      <c r="J56" s="154">
        <f>J57</f>
        <v>4000000</v>
      </c>
      <c r="K56" s="154">
        <f t="shared" ref="K56:L56" si="27">K57</f>
        <v>0</v>
      </c>
      <c r="L56" s="154">
        <f t="shared" si="27"/>
        <v>0</v>
      </c>
      <c r="O56" s="52"/>
    </row>
    <row r="57" spans="1:15" ht="12.75" x14ac:dyDescent="0.2">
      <c r="A57" s="1" t="s">
        <v>598</v>
      </c>
      <c r="B57" s="143"/>
      <c r="C57" s="144" t="s">
        <v>582</v>
      </c>
      <c r="D57" s="143">
        <v>4</v>
      </c>
      <c r="E57" s="143" t="s">
        <v>34</v>
      </c>
      <c r="F57" s="145">
        <v>1000000</v>
      </c>
      <c r="G57" s="145">
        <f>ROUNDDOWN(D57*F57,-3)</f>
        <v>4000000</v>
      </c>
      <c r="H57" s="13">
        <v>0</v>
      </c>
      <c r="I57" s="145"/>
      <c r="J57" s="145">
        <f>G57-I57</f>
        <v>4000000</v>
      </c>
      <c r="K57" s="145"/>
      <c r="L57" s="145"/>
      <c r="O57" s="52"/>
    </row>
    <row r="58" spans="1:15" ht="12.75" x14ac:dyDescent="0.2">
      <c r="A58" s="1" t="s">
        <v>64</v>
      </c>
      <c r="B58" s="146" t="s">
        <v>539</v>
      </c>
      <c r="C58" s="147" t="s">
        <v>36</v>
      </c>
      <c r="D58" s="146"/>
      <c r="E58" s="146"/>
      <c r="F58" s="148"/>
      <c r="G58" s="148">
        <f>G59</f>
        <v>66252000</v>
      </c>
      <c r="H58" s="14">
        <v>0</v>
      </c>
      <c r="I58" s="148">
        <f>I59</f>
        <v>0</v>
      </c>
      <c r="J58" s="148">
        <f>J59</f>
        <v>66252000</v>
      </c>
      <c r="K58" s="148">
        <f t="shared" ref="K58:L58" si="28">K59</f>
        <v>11042000</v>
      </c>
      <c r="L58" s="148">
        <f t="shared" si="28"/>
        <v>0</v>
      </c>
      <c r="O58" s="52"/>
    </row>
    <row r="59" spans="1:15" ht="12.75" x14ac:dyDescent="0.2">
      <c r="A59" s="1" t="s">
        <v>65</v>
      </c>
      <c r="B59" s="143"/>
      <c r="C59" s="144" t="s">
        <v>599</v>
      </c>
      <c r="D59" s="143">
        <v>12</v>
      </c>
      <c r="E59" s="143" t="s">
        <v>27</v>
      </c>
      <c r="F59" s="145">
        <v>5521000</v>
      </c>
      <c r="G59" s="145">
        <f>ROUNDDOWN(D59*F59,-3)</f>
        <v>66252000</v>
      </c>
      <c r="H59" s="14">
        <v>0</v>
      </c>
      <c r="I59" s="145"/>
      <c r="J59" s="145">
        <f>G59-I59</f>
        <v>66252000</v>
      </c>
      <c r="K59" s="145">
        <v>11042000</v>
      </c>
      <c r="L59" s="145"/>
      <c r="O59" s="52"/>
    </row>
    <row r="60" spans="1:15" ht="12.75" x14ac:dyDescent="0.2">
      <c r="A60" s="1" t="s">
        <v>66</v>
      </c>
      <c r="B60" s="155" t="s">
        <v>67</v>
      </c>
      <c r="C60" s="156" t="s">
        <v>68</v>
      </c>
      <c r="D60" s="155"/>
      <c r="E60" s="155" t="s">
        <v>577</v>
      </c>
      <c r="F60" s="157"/>
      <c r="G60" s="157">
        <f>SUM(G61,G74)</f>
        <v>475336000</v>
      </c>
      <c r="H60" s="14">
        <v>0</v>
      </c>
      <c r="I60" s="157">
        <f>SUM(I61,I74)</f>
        <v>0</v>
      </c>
      <c r="J60" s="157">
        <f>SUM(J61,J74)</f>
        <v>475336000</v>
      </c>
      <c r="K60" s="157">
        <f t="shared" ref="K60:L60" si="29">SUM(K61,K74)</f>
        <v>42500000</v>
      </c>
      <c r="L60" s="157">
        <f t="shared" si="29"/>
        <v>0</v>
      </c>
      <c r="O60" s="52"/>
    </row>
    <row r="61" spans="1:15" ht="12.75" x14ac:dyDescent="0.2">
      <c r="A61" s="1" t="s">
        <v>69</v>
      </c>
      <c r="B61" s="149" t="s">
        <v>22</v>
      </c>
      <c r="C61" s="150" t="s">
        <v>600</v>
      </c>
      <c r="D61" s="149"/>
      <c r="E61" s="149"/>
      <c r="F61" s="151"/>
      <c r="G61" s="151">
        <f>SUM(G62,G68,G70,G72)</f>
        <v>404820000</v>
      </c>
      <c r="H61" s="92">
        <v>0</v>
      </c>
      <c r="I61" s="151">
        <f>SUM(I62,I68,I70,I72)</f>
        <v>0</v>
      </c>
      <c r="J61" s="151">
        <f>SUM(J62,J68,J70,J72)</f>
        <v>404820000</v>
      </c>
      <c r="K61" s="151">
        <f t="shared" ref="K61:L61" si="30">SUM(K62,K68,K70,K72)</f>
        <v>42500000</v>
      </c>
      <c r="L61" s="151">
        <f t="shared" si="30"/>
        <v>0</v>
      </c>
      <c r="M61" s="5" t="s">
        <v>503</v>
      </c>
      <c r="N61" s="5" t="s">
        <v>504</v>
      </c>
      <c r="O61" s="52"/>
    </row>
    <row r="62" spans="1:15" ht="12.75" x14ac:dyDescent="0.2">
      <c r="A62" s="1" t="s">
        <v>70</v>
      </c>
      <c r="B62" s="146" t="s">
        <v>537</v>
      </c>
      <c r="C62" s="147" t="s">
        <v>25</v>
      </c>
      <c r="D62" s="146"/>
      <c r="E62" s="146"/>
      <c r="F62" s="148"/>
      <c r="G62" s="148">
        <f>SUM(G63:G67)</f>
        <v>74000000</v>
      </c>
      <c r="H62" s="14">
        <v>0</v>
      </c>
      <c r="I62" s="148">
        <f>SUM(I63:I67)</f>
        <v>0</v>
      </c>
      <c r="J62" s="148">
        <f>SUM(J63:J67)</f>
        <v>74000000</v>
      </c>
      <c r="K62" s="148">
        <f t="shared" ref="K62:L62" si="31">SUM(K63:K67)</f>
        <v>12500000</v>
      </c>
      <c r="L62" s="148">
        <f t="shared" si="31"/>
        <v>0</v>
      </c>
      <c r="O62" s="52"/>
    </row>
    <row r="63" spans="1:15" ht="12.75" x14ac:dyDescent="0.2">
      <c r="A63" s="1" t="s">
        <v>71</v>
      </c>
      <c r="B63" s="143"/>
      <c r="C63" s="144" t="s">
        <v>578</v>
      </c>
      <c r="D63" s="143">
        <v>200</v>
      </c>
      <c r="E63" s="143" t="s">
        <v>27</v>
      </c>
      <c r="F63" s="145">
        <v>75000</v>
      </c>
      <c r="G63" s="145">
        <f t="shared" ref="G63:G67" si="32">ROUNDDOWN(D63*F63,-3)</f>
        <v>15000000</v>
      </c>
      <c r="H63" s="93">
        <v>0</v>
      </c>
      <c r="I63" s="145"/>
      <c r="J63" s="145">
        <f t="shared" ref="J63:J67" si="33">G63-I63</f>
        <v>15000000</v>
      </c>
      <c r="K63" s="145">
        <v>9000000</v>
      </c>
      <c r="L63" s="145"/>
      <c r="O63" s="52"/>
    </row>
    <row r="64" spans="1:15" ht="12.75" x14ac:dyDescent="0.2">
      <c r="A64" s="1" t="s">
        <v>72</v>
      </c>
      <c r="B64" s="143"/>
      <c r="C64" s="144" t="s">
        <v>579</v>
      </c>
      <c r="D64" s="143">
        <v>8</v>
      </c>
      <c r="E64" s="143" t="s">
        <v>121</v>
      </c>
      <c r="F64" s="145">
        <v>1000000</v>
      </c>
      <c r="G64" s="145">
        <f t="shared" si="32"/>
        <v>8000000</v>
      </c>
      <c r="H64" s="13">
        <v>0</v>
      </c>
      <c r="I64" s="145"/>
      <c r="J64" s="145">
        <f t="shared" si="33"/>
        <v>8000000</v>
      </c>
      <c r="K64" s="145">
        <v>1000000</v>
      </c>
      <c r="L64" s="145"/>
      <c r="O64" s="52"/>
    </row>
    <row r="65" spans="1:15" ht="12.75" x14ac:dyDescent="0.2">
      <c r="A65" s="1" t="s">
        <v>73</v>
      </c>
      <c r="B65" s="143"/>
      <c r="C65" s="144" t="s">
        <v>580</v>
      </c>
      <c r="D65" s="143">
        <v>8</v>
      </c>
      <c r="E65" s="143" t="s">
        <v>121</v>
      </c>
      <c r="F65" s="145">
        <v>1500000</v>
      </c>
      <c r="G65" s="145">
        <f t="shared" si="32"/>
        <v>12000000</v>
      </c>
      <c r="H65" s="14">
        <v>0</v>
      </c>
      <c r="I65" s="145"/>
      <c r="J65" s="145">
        <f t="shared" si="33"/>
        <v>12000000</v>
      </c>
      <c r="K65" s="145">
        <v>1500000</v>
      </c>
      <c r="L65" s="145"/>
      <c r="O65" s="52"/>
    </row>
    <row r="66" spans="1:15" ht="12.75" x14ac:dyDescent="0.2">
      <c r="A66" s="1" t="s">
        <v>601</v>
      </c>
      <c r="B66" s="143"/>
      <c r="C66" s="144" t="s">
        <v>581</v>
      </c>
      <c r="D66" s="143">
        <v>8</v>
      </c>
      <c r="E66" s="143" t="s">
        <v>121</v>
      </c>
      <c r="F66" s="145">
        <v>1000000</v>
      </c>
      <c r="G66" s="145">
        <f t="shared" si="32"/>
        <v>8000000</v>
      </c>
      <c r="H66" s="14">
        <v>0</v>
      </c>
      <c r="I66" s="145"/>
      <c r="J66" s="145">
        <f t="shared" si="33"/>
        <v>8000000</v>
      </c>
      <c r="K66" s="145">
        <v>1000000</v>
      </c>
      <c r="L66" s="145"/>
      <c r="O66" s="52"/>
    </row>
    <row r="67" spans="1:15" ht="12.75" x14ac:dyDescent="0.2">
      <c r="A67" s="1" t="s">
        <v>602</v>
      </c>
      <c r="B67" s="143"/>
      <c r="C67" s="144" t="s">
        <v>603</v>
      </c>
      <c r="D67" s="143">
        <v>62</v>
      </c>
      <c r="E67" s="143" t="s">
        <v>604</v>
      </c>
      <c r="F67" s="145">
        <v>500000</v>
      </c>
      <c r="G67" s="145">
        <f t="shared" si="32"/>
        <v>31000000</v>
      </c>
      <c r="H67" s="13">
        <v>0</v>
      </c>
      <c r="I67" s="145"/>
      <c r="J67" s="145">
        <f t="shared" si="33"/>
        <v>31000000</v>
      </c>
      <c r="K67" s="145"/>
      <c r="L67" s="145"/>
      <c r="O67" s="52"/>
    </row>
    <row r="68" spans="1:15" ht="12.75" x14ac:dyDescent="0.2">
      <c r="A68" s="1" t="s">
        <v>76</v>
      </c>
      <c r="B68" s="146" t="s">
        <v>547</v>
      </c>
      <c r="C68" s="147" t="s">
        <v>32</v>
      </c>
      <c r="D68" s="146"/>
      <c r="E68" s="146"/>
      <c r="F68" s="148"/>
      <c r="G68" s="148">
        <f>G69</f>
        <v>25200000</v>
      </c>
      <c r="H68" s="14">
        <v>0</v>
      </c>
      <c r="I68" s="148">
        <f>I69</f>
        <v>0</v>
      </c>
      <c r="J68" s="148">
        <f>J69</f>
        <v>25200000</v>
      </c>
      <c r="K68" s="148">
        <f t="shared" ref="K68:L68" si="34">K69</f>
        <v>0</v>
      </c>
      <c r="L68" s="148">
        <f t="shared" si="34"/>
        <v>0</v>
      </c>
      <c r="O68" s="52"/>
    </row>
    <row r="69" spans="1:15" ht="12.75" x14ac:dyDescent="0.2">
      <c r="A69" s="1" t="s">
        <v>77</v>
      </c>
      <c r="B69" s="143"/>
      <c r="C69" s="144" t="s">
        <v>582</v>
      </c>
      <c r="D69" s="143">
        <v>28</v>
      </c>
      <c r="E69" s="143" t="s">
        <v>34</v>
      </c>
      <c r="F69" s="145">
        <v>900000</v>
      </c>
      <c r="G69" s="145">
        <f>ROUNDDOWN(D69*F69,-3)</f>
        <v>25200000</v>
      </c>
      <c r="H69" s="92">
        <v>0</v>
      </c>
      <c r="I69" s="145"/>
      <c r="J69" s="145">
        <f>G69-I69</f>
        <v>25200000</v>
      </c>
      <c r="K69" s="145"/>
      <c r="L69" s="145"/>
      <c r="O69" s="52"/>
    </row>
    <row r="70" spans="1:15" ht="12.75" x14ac:dyDescent="0.2">
      <c r="A70" s="1" t="s">
        <v>78</v>
      </c>
      <c r="B70" s="146" t="s">
        <v>539</v>
      </c>
      <c r="C70" s="147" t="s">
        <v>36</v>
      </c>
      <c r="D70" s="146"/>
      <c r="E70" s="146"/>
      <c r="F70" s="148"/>
      <c r="G70" s="148">
        <f>G71</f>
        <v>304120000</v>
      </c>
      <c r="H70" s="93">
        <v>0</v>
      </c>
      <c r="I70" s="148">
        <f>I71</f>
        <v>0</v>
      </c>
      <c r="J70" s="148">
        <f>J71</f>
        <v>304120000</v>
      </c>
      <c r="K70" s="148">
        <f t="shared" ref="K70:L70" si="35">K71</f>
        <v>30000000</v>
      </c>
      <c r="L70" s="148">
        <f t="shared" si="35"/>
        <v>0</v>
      </c>
      <c r="O70" s="52"/>
    </row>
    <row r="71" spans="1:15" ht="12.75" x14ac:dyDescent="0.2">
      <c r="A71" s="1" t="s">
        <v>79</v>
      </c>
      <c r="B71" s="143"/>
      <c r="C71" s="144" t="s">
        <v>605</v>
      </c>
      <c r="D71" s="143">
        <v>52</v>
      </c>
      <c r="E71" s="143" t="s">
        <v>27</v>
      </c>
      <c r="F71" s="145">
        <v>5848480</v>
      </c>
      <c r="G71" s="145">
        <f>ROUNDDOWN(D71*F71,-3)</f>
        <v>304120000</v>
      </c>
      <c r="H71" s="13">
        <v>0</v>
      </c>
      <c r="I71" s="145"/>
      <c r="J71" s="145">
        <f>G71-I71</f>
        <v>304120000</v>
      </c>
      <c r="K71" s="145">
        <v>30000000</v>
      </c>
      <c r="L71" s="145"/>
      <c r="O71" s="52"/>
    </row>
    <row r="72" spans="1:15" ht="12.75" x14ac:dyDescent="0.2">
      <c r="A72" s="1" t="s">
        <v>80</v>
      </c>
      <c r="B72" s="146" t="s">
        <v>606</v>
      </c>
      <c r="C72" s="147" t="s">
        <v>81</v>
      </c>
      <c r="D72" s="146"/>
      <c r="E72" s="146"/>
      <c r="F72" s="148"/>
      <c r="G72" s="148">
        <f>G73</f>
        <v>1500000</v>
      </c>
      <c r="H72" s="14">
        <v>0</v>
      </c>
      <c r="I72" s="148">
        <f>I73</f>
        <v>0</v>
      </c>
      <c r="J72" s="148">
        <f>J73</f>
        <v>1500000</v>
      </c>
      <c r="K72" s="148">
        <f t="shared" ref="K72:L72" si="36">K73</f>
        <v>0</v>
      </c>
      <c r="L72" s="148">
        <f t="shared" si="36"/>
        <v>0</v>
      </c>
      <c r="O72" s="52"/>
    </row>
    <row r="73" spans="1:15" ht="12.75" x14ac:dyDescent="0.2">
      <c r="A73" s="1" t="s">
        <v>82</v>
      </c>
      <c r="B73" s="143"/>
      <c r="C73" s="144" t="s">
        <v>607</v>
      </c>
      <c r="D73" s="143">
        <v>10</v>
      </c>
      <c r="E73" s="143" t="s">
        <v>27</v>
      </c>
      <c r="F73" s="145">
        <v>150000</v>
      </c>
      <c r="G73" s="145">
        <f>ROUNDDOWN(D73*F73,-3)</f>
        <v>1500000</v>
      </c>
      <c r="H73" s="53">
        <v>0</v>
      </c>
      <c r="I73" s="145"/>
      <c r="J73" s="145">
        <f>G73-I73</f>
        <v>1500000</v>
      </c>
      <c r="K73" s="145"/>
      <c r="L73" s="145"/>
      <c r="O73" s="52"/>
    </row>
    <row r="74" spans="1:15" ht="12.75" x14ac:dyDescent="0.2">
      <c r="A74" s="1" t="s">
        <v>83</v>
      </c>
      <c r="B74" s="149" t="s">
        <v>39</v>
      </c>
      <c r="C74" s="150" t="s">
        <v>93</v>
      </c>
      <c r="D74" s="149"/>
      <c r="E74" s="149"/>
      <c r="F74" s="151"/>
      <c r="G74" s="151">
        <f>SUM(G75,G80,G82)</f>
        <v>70516000</v>
      </c>
      <c r="H74" s="92">
        <v>0</v>
      </c>
      <c r="I74" s="151">
        <f>SUM(I75,I80,I82)</f>
        <v>0</v>
      </c>
      <c r="J74" s="151">
        <f>SUM(J75,J80,J82)</f>
        <v>70516000</v>
      </c>
      <c r="K74" s="151">
        <f t="shared" ref="K74:L74" si="37">SUM(K75,K80,K82)</f>
        <v>0</v>
      </c>
      <c r="L74" s="151">
        <f t="shared" si="37"/>
        <v>0</v>
      </c>
      <c r="M74" s="5" t="s">
        <v>503</v>
      </c>
      <c r="N74" s="5" t="s">
        <v>504</v>
      </c>
      <c r="O74" s="52"/>
    </row>
    <row r="75" spans="1:15" ht="12.75" x14ac:dyDescent="0.2">
      <c r="A75" s="1" t="s">
        <v>84</v>
      </c>
      <c r="B75" s="146" t="s">
        <v>537</v>
      </c>
      <c r="C75" s="147" t="s">
        <v>25</v>
      </c>
      <c r="D75" s="146"/>
      <c r="E75" s="146"/>
      <c r="F75" s="148"/>
      <c r="G75" s="148">
        <f>SUM(G76:G79)</f>
        <v>22625000</v>
      </c>
      <c r="H75" s="93">
        <v>0</v>
      </c>
      <c r="I75" s="148">
        <f>SUM(I76:I79)</f>
        <v>0</v>
      </c>
      <c r="J75" s="148">
        <f>SUM(J76:J79)</f>
        <v>22625000</v>
      </c>
      <c r="K75" s="148">
        <f t="shared" ref="K75:L75" si="38">SUM(K76:K79)</f>
        <v>0</v>
      </c>
      <c r="L75" s="148">
        <f t="shared" si="38"/>
        <v>0</v>
      </c>
      <c r="O75" s="52"/>
    </row>
    <row r="76" spans="1:15" ht="12.75" x14ac:dyDescent="0.2">
      <c r="A76" s="1" t="s">
        <v>85</v>
      </c>
      <c r="B76" s="143"/>
      <c r="C76" s="144" t="s">
        <v>578</v>
      </c>
      <c r="D76" s="143">
        <v>75</v>
      </c>
      <c r="E76" s="143" t="s">
        <v>27</v>
      </c>
      <c r="F76" s="145">
        <v>75000</v>
      </c>
      <c r="G76" s="145">
        <f t="shared" ref="G76:G79" si="39">ROUNDDOWN(D76*F76,-3)</f>
        <v>5625000</v>
      </c>
      <c r="H76" s="14">
        <v>0</v>
      </c>
      <c r="I76" s="145"/>
      <c r="J76" s="145">
        <f t="shared" ref="J76:J79" si="40">G76-I76</f>
        <v>5625000</v>
      </c>
      <c r="K76" s="145"/>
      <c r="L76" s="145"/>
      <c r="O76" s="52"/>
    </row>
    <row r="77" spans="1:15" ht="12.75" x14ac:dyDescent="0.2">
      <c r="A77" s="1" t="s">
        <v>86</v>
      </c>
      <c r="B77" s="143"/>
      <c r="C77" s="144" t="s">
        <v>579</v>
      </c>
      <c r="D77" s="143">
        <v>4</v>
      </c>
      <c r="E77" s="143" t="s">
        <v>121</v>
      </c>
      <c r="F77" s="145">
        <v>1500000</v>
      </c>
      <c r="G77" s="145">
        <f t="shared" si="39"/>
        <v>6000000</v>
      </c>
      <c r="H77" s="92">
        <v>0</v>
      </c>
      <c r="I77" s="145"/>
      <c r="J77" s="145">
        <f t="shared" si="40"/>
        <v>6000000</v>
      </c>
      <c r="K77" s="145"/>
      <c r="L77" s="145"/>
      <c r="O77" s="52"/>
    </row>
    <row r="78" spans="1:15" ht="12.75" x14ac:dyDescent="0.2">
      <c r="A78" s="1" t="s">
        <v>608</v>
      </c>
      <c r="B78" s="143"/>
      <c r="C78" s="144" t="s">
        <v>580</v>
      </c>
      <c r="D78" s="143">
        <v>4</v>
      </c>
      <c r="E78" s="143" t="s">
        <v>121</v>
      </c>
      <c r="F78" s="145">
        <v>1500000</v>
      </c>
      <c r="G78" s="145">
        <f t="shared" si="39"/>
        <v>6000000</v>
      </c>
      <c r="H78" s="14">
        <v>0</v>
      </c>
      <c r="I78" s="145"/>
      <c r="J78" s="145">
        <f t="shared" si="40"/>
        <v>6000000</v>
      </c>
      <c r="K78" s="145"/>
      <c r="L78" s="145"/>
      <c r="O78" s="52"/>
    </row>
    <row r="79" spans="1:15" ht="12.75" x14ac:dyDescent="0.2">
      <c r="A79" s="1" t="s">
        <v>609</v>
      </c>
      <c r="B79" s="143"/>
      <c r="C79" s="144" t="s">
        <v>581</v>
      </c>
      <c r="D79" s="143">
        <v>5</v>
      </c>
      <c r="E79" s="143" t="s">
        <v>121</v>
      </c>
      <c r="F79" s="145">
        <v>1000000</v>
      </c>
      <c r="G79" s="145">
        <f t="shared" si="39"/>
        <v>5000000</v>
      </c>
      <c r="H79" s="93">
        <v>0</v>
      </c>
      <c r="I79" s="145"/>
      <c r="J79" s="145">
        <f t="shared" si="40"/>
        <v>5000000</v>
      </c>
      <c r="K79" s="145"/>
      <c r="L79" s="145"/>
      <c r="O79" s="52"/>
    </row>
    <row r="80" spans="1:15" ht="12.75" x14ac:dyDescent="0.2">
      <c r="A80" s="1" t="s">
        <v>87</v>
      </c>
      <c r="B80" s="140" t="s">
        <v>547</v>
      </c>
      <c r="C80" s="141" t="s">
        <v>32</v>
      </c>
      <c r="D80" s="140"/>
      <c r="E80" s="140"/>
      <c r="F80" s="142"/>
      <c r="G80" s="142">
        <f>G81</f>
        <v>7200000</v>
      </c>
      <c r="H80" s="13">
        <v>0</v>
      </c>
      <c r="I80" s="142">
        <f>I81</f>
        <v>0</v>
      </c>
      <c r="J80" s="142">
        <f>J81</f>
        <v>7200000</v>
      </c>
      <c r="K80" s="142">
        <f t="shared" ref="K80:L80" si="41">K81</f>
        <v>0</v>
      </c>
      <c r="L80" s="142">
        <f t="shared" si="41"/>
        <v>0</v>
      </c>
      <c r="O80" s="52"/>
    </row>
    <row r="81" spans="1:15" ht="12.75" x14ac:dyDescent="0.2">
      <c r="A81" s="1" t="s">
        <v>88</v>
      </c>
      <c r="B81" s="143"/>
      <c r="C81" s="144" t="s">
        <v>582</v>
      </c>
      <c r="D81" s="143">
        <v>8</v>
      </c>
      <c r="E81" s="143" t="s">
        <v>34</v>
      </c>
      <c r="F81" s="145">
        <v>900000</v>
      </c>
      <c r="G81" s="145">
        <f>ROUNDDOWN(D81*F81,-3)</f>
        <v>7200000</v>
      </c>
      <c r="H81" s="14">
        <v>0</v>
      </c>
      <c r="I81" s="145"/>
      <c r="J81" s="145">
        <f>G81-I81</f>
        <v>7200000</v>
      </c>
      <c r="K81" s="145"/>
      <c r="L81" s="145"/>
      <c r="O81" s="52"/>
    </row>
    <row r="82" spans="1:15" ht="12.75" x14ac:dyDescent="0.2">
      <c r="A82" s="1" t="s">
        <v>90</v>
      </c>
      <c r="B82" s="146" t="s">
        <v>539</v>
      </c>
      <c r="C82" s="147" t="s">
        <v>36</v>
      </c>
      <c r="D82" s="146"/>
      <c r="E82" s="146"/>
      <c r="F82" s="148"/>
      <c r="G82" s="148">
        <f>G83</f>
        <v>40691000</v>
      </c>
      <c r="H82" s="14">
        <v>0</v>
      </c>
      <c r="I82" s="148">
        <f>I83</f>
        <v>0</v>
      </c>
      <c r="J82" s="148">
        <f>J83</f>
        <v>40691000</v>
      </c>
      <c r="K82" s="148">
        <f t="shared" ref="K82:L82" si="42">K83</f>
        <v>0</v>
      </c>
      <c r="L82" s="148">
        <f t="shared" si="42"/>
        <v>0</v>
      </c>
      <c r="O82" s="52"/>
    </row>
    <row r="83" spans="1:15" ht="12.75" x14ac:dyDescent="0.2">
      <c r="A83" s="1" t="s">
        <v>91</v>
      </c>
      <c r="B83" s="143"/>
      <c r="C83" s="144" t="s">
        <v>610</v>
      </c>
      <c r="D83" s="143">
        <v>20</v>
      </c>
      <c r="E83" s="143" t="s">
        <v>27</v>
      </c>
      <c r="F83" s="145">
        <v>2034550</v>
      </c>
      <c r="G83" s="145">
        <f>ROUNDDOWN(D83*F83,-3)</f>
        <v>40691000</v>
      </c>
      <c r="H83" s="13">
        <v>0</v>
      </c>
      <c r="I83" s="145"/>
      <c r="J83" s="145">
        <f>G83-I83</f>
        <v>40691000</v>
      </c>
      <c r="K83" s="145"/>
      <c r="L83" s="145"/>
      <c r="O83" s="52"/>
    </row>
    <row r="84" spans="1:15" ht="12.75" x14ac:dyDescent="0.2">
      <c r="A84" s="1" t="s">
        <v>94</v>
      </c>
      <c r="B84" s="155" t="s">
        <v>95</v>
      </c>
      <c r="C84" s="156" t="s">
        <v>96</v>
      </c>
      <c r="D84" s="155"/>
      <c r="E84" s="155" t="s">
        <v>577</v>
      </c>
      <c r="F84" s="157"/>
      <c r="G84" s="157">
        <f>SUM(G85,G93)</f>
        <v>219670000</v>
      </c>
      <c r="H84" s="14">
        <v>0</v>
      </c>
      <c r="I84" s="157">
        <f>SUM(I85,I93)</f>
        <v>0</v>
      </c>
      <c r="J84" s="157">
        <f>SUM(J85,J93)</f>
        <v>219670000</v>
      </c>
      <c r="K84" s="157">
        <f t="shared" ref="K84:L84" si="43">SUM(K85,K93)</f>
        <v>41300000</v>
      </c>
      <c r="L84" s="157">
        <f t="shared" si="43"/>
        <v>0</v>
      </c>
      <c r="O84" s="52"/>
    </row>
    <row r="85" spans="1:15" ht="12.75" x14ac:dyDescent="0.2">
      <c r="A85" s="1" t="s">
        <v>97</v>
      </c>
      <c r="B85" s="149" t="s">
        <v>22</v>
      </c>
      <c r="C85" s="150" t="s">
        <v>611</v>
      </c>
      <c r="D85" s="149"/>
      <c r="E85" s="149"/>
      <c r="F85" s="151"/>
      <c r="G85" s="151">
        <f>SUM(G86,G91)</f>
        <v>116750000</v>
      </c>
      <c r="H85" s="13">
        <v>0</v>
      </c>
      <c r="I85" s="151">
        <f>SUM(I86,I91)</f>
        <v>0</v>
      </c>
      <c r="J85" s="151">
        <f>SUM(J86,J91)</f>
        <v>116750000</v>
      </c>
      <c r="K85" s="151">
        <f t="shared" ref="K85:L85" si="44">SUM(K86,K91)</f>
        <v>0</v>
      </c>
      <c r="L85" s="151">
        <f t="shared" si="44"/>
        <v>0</v>
      </c>
      <c r="M85" s="5" t="s">
        <v>503</v>
      </c>
      <c r="N85" s="5" t="s">
        <v>505</v>
      </c>
      <c r="O85" s="52"/>
    </row>
    <row r="86" spans="1:15" ht="12.75" x14ac:dyDescent="0.2">
      <c r="A86" s="1" t="s">
        <v>99</v>
      </c>
      <c r="B86" s="146" t="s">
        <v>537</v>
      </c>
      <c r="C86" s="147" t="s">
        <v>25</v>
      </c>
      <c r="D86" s="146"/>
      <c r="E86" s="146"/>
      <c r="F86" s="148"/>
      <c r="G86" s="148">
        <f>SUM(G87:G90)</f>
        <v>50750000</v>
      </c>
      <c r="H86" s="14">
        <v>0</v>
      </c>
      <c r="I86" s="148">
        <f>SUM(I87:I90)</f>
        <v>0</v>
      </c>
      <c r="J86" s="148">
        <f>SUM(J87:J90)</f>
        <v>50750000</v>
      </c>
      <c r="K86" s="148">
        <f t="shared" ref="K86:L86" si="45">SUM(K87:K90)</f>
        <v>0</v>
      </c>
      <c r="L86" s="148">
        <f t="shared" si="45"/>
        <v>0</v>
      </c>
      <c r="O86" s="52"/>
    </row>
    <row r="87" spans="1:15" ht="12.75" x14ac:dyDescent="0.2">
      <c r="A87" s="1" t="s">
        <v>100</v>
      </c>
      <c r="B87" s="143"/>
      <c r="C87" s="144" t="s">
        <v>578</v>
      </c>
      <c r="D87" s="143">
        <v>250</v>
      </c>
      <c r="E87" s="143" t="s">
        <v>27</v>
      </c>
      <c r="F87" s="145">
        <v>75000</v>
      </c>
      <c r="G87" s="145">
        <f t="shared" ref="G87:G90" si="46">ROUNDDOWN(D87*F87,-3)</f>
        <v>18750000</v>
      </c>
      <c r="H87" s="13">
        <v>0</v>
      </c>
      <c r="I87" s="145"/>
      <c r="J87" s="145">
        <f t="shared" ref="J87:J90" si="47">G87-I87</f>
        <v>18750000</v>
      </c>
      <c r="K87" s="145"/>
      <c r="L87" s="145"/>
      <c r="O87" s="52"/>
    </row>
    <row r="88" spans="1:15" ht="12.75" x14ac:dyDescent="0.2">
      <c r="A88" s="1" t="s">
        <v>101</v>
      </c>
      <c r="B88" s="143"/>
      <c r="C88" s="144" t="s">
        <v>579</v>
      </c>
      <c r="D88" s="143">
        <v>8</v>
      </c>
      <c r="E88" s="143" t="s">
        <v>121</v>
      </c>
      <c r="F88" s="145">
        <v>1500000</v>
      </c>
      <c r="G88" s="145">
        <f t="shared" si="46"/>
        <v>12000000</v>
      </c>
      <c r="H88" s="14">
        <v>0</v>
      </c>
      <c r="I88" s="145"/>
      <c r="J88" s="145">
        <f t="shared" si="47"/>
        <v>12000000</v>
      </c>
      <c r="K88" s="145"/>
      <c r="L88" s="145"/>
      <c r="O88" s="52"/>
    </row>
    <row r="89" spans="1:15" ht="12.75" x14ac:dyDescent="0.2">
      <c r="A89" s="1" t="s">
        <v>102</v>
      </c>
      <c r="B89" s="143"/>
      <c r="C89" s="144" t="s">
        <v>580</v>
      </c>
      <c r="D89" s="143">
        <v>8</v>
      </c>
      <c r="E89" s="143" t="s">
        <v>121</v>
      </c>
      <c r="F89" s="145">
        <v>1500000</v>
      </c>
      <c r="G89" s="145">
        <f t="shared" si="46"/>
        <v>12000000</v>
      </c>
      <c r="H89" s="53">
        <v>0</v>
      </c>
      <c r="I89" s="145"/>
      <c r="J89" s="145">
        <f t="shared" si="47"/>
        <v>12000000</v>
      </c>
      <c r="K89" s="145"/>
      <c r="L89" s="145"/>
      <c r="O89" s="52"/>
    </row>
    <row r="90" spans="1:15" ht="12.75" x14ac:dyDescent="0.2">
      <c r="A90" s="1" t="s">
        <v>103</v>
      </c>
      <c r="B90" s="143"/>
      <c r="C90" s="144" t="s">
        <v>581</v>
      </c>
      <c r="D90" s="143">
        <v>8</v>
      </c>
      <c r="E90" s="143" t="s">
        <v>121</v>
      </c>
      <c r="F90" s="145">
        <v>1000000</v>
      </c>
      <c r="G90" s="145">
        <f t="shared" si="46"/>
        <v>8000000</v>
      </c>
      <c r="H90" s="13">
        <v>0</v>
      </c>
      <c r="I90" s="145"/>
      <c r="J90" s="145">
        <f t="shared" si="47"/>
        <v>8000000</v>
      </c>
      <c r="K90" s="145"/>
      <c r="L90" s="145"/>
      <c r="O90" s="52"/>
    </row>
    <row r="91" spans="1:15" ht="12.75" x14ac:dyDescent="0.2">
      <c r="A91" s="1" t="s">
        <v>104</v>
      </c>
      <c r="B91" s="146" t="s">
        <v>539</v>
      </c>
      <c r="C91" s="147" t="s">
        <v>36</v>
      </c>
      <c r="D91" s="146"/>
      <c r="E91" s="146"/>
      <c r="F91" s="148"/>
      <c r="G91" s="148">
        <f>G92</f>
        <v>66000000</v>
      </c>
      <c r="H91" s="14">
        <v>0</v>
      </c>
      <c r="I91" s="148">
        <f>I92</f>
        <v>0</v>
      </c>
      <c r="J91" s="148">
        <f>J92</f>
        <v>66000000</v>
      </c>
      <c r="K91" s="148">
        <f t="shared" ref="K91:L91" si="48">K92</f>
        <v>0</v>
      </c>
      <c r="L91" s="148">
        <f t="shared" si="48"/>
        <v>0</v>
      </c>
      <c r="O91" s="52"/>
    </row>
    <row r="92" spans="1:15" ht="12.75" x14ac:dyDescent="0.2">
      <c r="A92" s="1" t="s">
        <v>105</v>
      </c>
      <c r="B92" s="143"/>
      <c r="C92" s="144" t="s">
        <v>612</v>
      </c>
      <c r="D92" s="143">
        <v>12</v>
      </c>
      <c r="E92" s="143" t="s">
        <v>27</v>
      </c>
      <c r="F92" s="145">
        <v>5500000</v>
      </c>
      <c r="G92" s="145">
        <f>ROUNDDOWN(D92*F92,-3)</f>
        <v>66000000</v>
      </c>
      <c r="H92" s="14">
        <v>0</v>
      </c>
      <c r="I92" s="145"/>
      <c r="J92" s="145">
        <f>G92-I92</f>
        <v>66000000</v>
      </c>
      <c r="K92" s="145"/>
      <c r="L92" s="145"/>
      <c r="O92" s="52"/>
    </row>
    <row r="93" spans="1:15" ht="12.75" x14ac:dyDescent="0.2">
      <c r="A93" s="1" t="s">
        <v>613</v>
      </c>
      <c r="B93" s="158" t="s">
        <v>39</v>
      </c>
      <c r="C93" s="159" t="s">
        <v>98</v>
      </c>
      <c r="D93" s="158"/>
      <c r="E93" s="158"/>
      <c r="F93" s="160"/>
      <c r="G93" s="160">
        <f>SUM(G94,G100,G102)</f>
        <v>102920000</v>
      </c>
      <c r="H93" s="14">
        <v>0</v>
      </c>
      <c r="I93" s="160">
        <f>SUM(I94,I100,I102)</f>
        <v>0</v>
      </c>
      <c r="J93" s="160">
        <f>SUM(J94,J100,J102)</f>
        <v>102920000</v>
      </c>
      <c r="K93" s="160">
        <f t="shared" ref="K93:L93" si="49">SUM(K94,K100,K102)</f>
        <v>41300000</v>
      </c>
      <c r="L93" s="160">
        <f t="shared" si="49"/>
        <v>0</v>
      </c>
      <c r="M93" s="5" t="s">
        <v>503</v>
      </c>
      <c r="N93" s="5" t="s">
        <v>505</v>
      </c>
      <c r="O93" s="52"/>
    </row>
    <row r="94" spans="1:15" ht="12.75" x14ac:dyDescent="0.2">
      <c r="A94" s="1" t="s">
        <v>614</v>
      </c>
      <c r="B94" s="146" t="s">
        <v>537</v>
      </c>
      <c r="C94" s="147" t="s">
        <v>25</v>
      </c>
      <c r="D94" s="146"/>
      <c r="E94" s="146"/>
      <c r="F94" s="148"/>
      <c r="G94" s="148">
        <f>SUM(G95:G99)</f>
        <v>23750000</v>
      </c>
      <c r="H94" s="14">
        <v>0</v>
      </c>
      <c r="I94" s="148">
        <f>SUM(I95:I99)</f>
        <v>0</v>
      </c>
      <c r="J94" s="148">
        <f>SUM(J95:J99)</f>
        <v>23750000</v>
      </c>
      <c r="K94" s="148">
        <f t="shared" ref="K94:L94" si="50">SUM(K95:K99)</f>
        <v>8000000</v>
      </c>
      <c r="L94" s="148">
        <f t="shared" si="50"/>
        <v>0</v>
      </c>
      <c r="O94" s="52"/>
    </row>
    <row r="95" spans="1:15" ht="12.75" x14ac:dyDescent="0.2">
      <c r="A95" s="1" t="s">
        <v>615</v>
      </c>
      <c r="B95" s="143"/>
      <c r="C95" s="144" t="s">
        <v>578</v>
      </c>
      <c r="D95" s="143">
        <v>90</v>
      </c>
      <c r="E95" s="143" t="s">
        <v>27</v>
      </c>
      <c r="F95" s="145">
        <v>75000</v>
      </c>
      <c r="G95" s="145">
        <f t="shared" ref="G95:G99" si="51">ROUNDDOWN(D95*F95,-3)</f>
        <v>6750000</v>
      </c>
      <c r="H95" s="13">
        <v>0</v>
      </c>
      <c r="I95" s="145"/>
      <c r="J95" s="145">
        <f t="shared" ref="J95:J99" si="52">G95-I95</f>
        <v>6750000</v>
      </c>
      <c r="K95" s="145"/>
      <c r="L95" s="145"/>
      <c r="O95" s="52"/>
    </row>
    <row r="96" spans="1:15" ht="12.75" x14ac:dyDescent="0.2">
      <c r="A96" s="1" t="s">
        <v>616</v>
      </c>
      <c r="B96" s="143"/>
      <c r="C96" s="144" t="s">
        <v>579</v>
      </c>
      <c r="D96" s="143">
        <v>2</v>
      </c>
      <c r="E96" s="143" t="s">
        <v>121</v>
      </c>
      <c r="F96" s="145">
        <v>1500000</v>
      </c>
      <c r="G96" s="145">
        <f t="shared" si="51"/>
        <v>3000000</v>
      </c>
      <c r="H96" s="14">
        <v>0</v>
      </c>
      <c r="I96" s="145"/>
      <c r="J96" s="145">
        <f t="shared" si="52"/>
        <v>3000000</v>
      </c>
      <c r="K96" s="145">
        <v>3000000</v>
      </c>
      <c r="L96" s="145"/>
      <c r="O96" s="52"/>
    </row>
    <row r="97" spans="1:15" ht="12.75" x14ac:dyDescent="0.2">
      <c r="A97" s="1" t="s">
        <v>617</v>
      </c>
      <c r="B97" s="143"/>
      <c r="C97" s="144" t="s">
        <v>580</v>
      </c>
      <c r="D97" s="143">
        <v>2</v>
      </c>
      <c r="E97" s="143" t="s">
        <v>121</v>
      </c>
      <c r="F97" s="145">
        <v>1500000</v>
      </c>
      <c r="G97" s="145">
        <f t="shared" si="51"/>
        <v>3000000</v>
      </c>
      <c r="H97" s="92">
        <v>0</v>
      </c>
      <c r="I97" s="145"/>
      <c r="J97" s="145">
        <f t="shared" si="52"/>
        <v>3000000</v>
      </c>
      <c r="K97" s="145">
        <v>3000000</v>
      </c>
      <c r="L97" s="145"/>
      <c r="O97" s="52"/>
    </row>
    <row r="98" spans="1:15" ht="12.75" x14ac:dyDescent="0.2">
      <c r="A98" s="1" t="s">
        <v>618</v>
      </c>
      <c r="B98" s="143"/>
      <c r="C98" s="144" t="s">
        <v>581</v>
      </c>
      <c r="D98" s="143">
        <v>2</v>
      </c>
      <c r="E98" s="143" t="s">
        <v>121</v>
      </c>
      <c r="F98" s="145">
        <v>1000000</v>
      </c>
      <c r="G98" s="145">
        <f t="shared" si="51"/>
        <v>2000000</v>
      </c>
      <c r="H98" s="93">
        <v>0</v>
      </c>
      <c r="I98" s="145"/>
      <c r="J98" s="145">
        <f t="shared" si="52"/>
        <v>2000000</v>
      </c>
      <c r="K98" s="145">
        <v>2000000</v>
      </c>
      <c r="L98" s="145"/>
      <c r="O98" s="52"/>
    </row>
    <row r="99" spans="1:15" ht="12.75" x14ac:dyDescent="0.2">
      <c r="A99" s="94" t="s">
        <v>619</v>
      </c>
      <c r="B99" s="143"/>
      <c r="C99" s="144" t="s">
        <v>620</v>
      </c>
      <c r="D99" s="143">
        <v>36</v>
      </c>
      <c r="E99" s="143" t="s">
        <v>27</v>
      </c>
      <c r="F99" s="145">
        <v>250000</v>
      </c>
      <c r="G99" s="145">
        <f t="shared" si="51"/>
        <v>9000000</v>
      </c>
      <c r="H99" s="91">
        <v>0</v>
      </c>
      <c r="I99" s="145"/>
      <c r="J99" s="145">
        <f t="shared" si="52"/>
        <v>9000000</v>
      </c>
      <c r="K99" s="145"/>
      <c r="L99" s="145"/>
      <c r="O99" s="52"/>
    </row>
    <row r="100" spans="1:15" ht="12.75" x14ac:dyDescent="0.2">
      <c r="A100" s="1" t="s">
        <v>621</v>
      </c>
      <c r="B100" s="152" t="s">
        <v>547</v>
      </c>
      <c r="C100" s="153" t="s">
        <v>32</v>
      </c>
      <c r="D100" s="152"/>
      <c r="E100" s="152"/>
      <c r="F100" s="154"/>
      <c r="G100" s="154">
        <f>G101</f>
        <v>10000000</v>
      </c>
      <c r="H100" s="53">
        <v>0</v>
      </c>
      <c r="I100" s="154">
        <f>I101</f>
        <v>0</v>
      </c>
      <c r="J100" s="154">
        <f>J101</f>
        <v>10000000</v>
      </c>
      <c r="K100" s="154">
        <f t="shared" ref="K100:L100" si="53">K101</f>
        <v>0</v>
      </c>
      <c r="L100" s="154">
        <f t="shared" si="53"/>
        <v>0</v>
      </c>
      <c r="O100" s="52"/>
    </row>
    <row r="101" spans="1:15" ht="12.75" x14ac:dyDescent="0.2">
      <c r="A101" s="1" t="s">
        <v>622</v>
      </c>
      <c r="B101" s="143"/>
      <c r="C101" s="144" t="s">
        <v>582</v>
      </c>
      <c r="D101" s="143">
        <v>10</v>
      </c>
      <c r="E101" s="143" t="s">
        <v>34</v>
      </c>
      <c r="F101" s="145">
        <v>1000000</v>
      </c>
      <c r="G101" s="145">
        <f>ROUNDDOWN(D101*F101,-3)</f>
        <v>10000000</v>
      </c>
      <c r="H101" s="92">
        <v>0</v>
      </c>
      <c r="I101" s="145"/>
      <c r="J101" s="145">
        <f>G101-I101</f>
        <v>10000000</v>
      </c>
      <c r="K101" s="145"/>
      <c r="L101" s="145"/>
      <c r="O101" s="52"/>
    </row>
    <row r="102" spans="1:15" ht="12.75" x14ac:dyDescent="0.2">
      <c r="A102" s="1" t="s">
        <v>623</v>
      </c>
      <c r="B102" s="146" t="s">
        <v>539</v>
      </c>
      <c r="C102" s="147" t="s">
        <v>36</v>
      </c>
      <c r="D102" s="146"/>
      <c r="E102" s="146"/>
      <c r="F102" s="148"/>
      <c r="G102" s="148">
        <f>G103</f>
        <v>69170000</v>
      </c>
      <c r="H102" s="93">
        <v>0</v>
      </c>
      <c r="I102" s="148">
        <f>I103</f>
        <v>0</v>
      </c>
      <c r="J102" s="148">
        <f>J103</f>
        <v>69170000</v>
      </c>
      <c r="K102" s="148">
        <f t="shared" ref="K102:L102" si="54">K103</f>
        <v>33300000</v>
      </c>
      <c r="L102" s="148">
        <f t="shared" si="54"/>
        <v>0</v>
      </c>
      <c r="O102" s="52"/>
    </row>
    <row r="103" spans="1:15" ht="12.75" x14ac:dyDescent="0.2">
      <c r="A103" s="1" t="s">
        <v>624</v>
      </c>
      <c r="B103" s="143"/>
      <c r="C103" s="144" t="s">
        <v>625</v>
      </c>
      <c r="D103" s="143">
        <v>26</v>
      </c>
      <c r="E103" s="143" t="s">
        <v>27</v>
      </c>
      <c r="F103" s="145">
        <v>2660417</v>
      </c>
      <c r="G103" s="145">
        <f>ROUNDDOWN(D103*F103,-3)</f>
        <v>69170000</v>
      </c>
      <c r="H103" s="14">
        <v>0</v>
      </c>
      <c r="I103" s="145"/>
      <c r="J103" s="145">
        <f>G103-I103</f>
        <v>69170000</v>
      </c>
      <c r="K103" s="145">
        <v>33300000</v>
      </c>
      <c r="L103" s="145"/>
      <c r="O103" s="52"/>
    </row>
    <row r="104" spans="1:15" ht="12.75" x14ac:dyDescent="0.2">
      <c r="A104" s="1" t="s">
        <v>106</v>
      </c>
      <c r="B104" s="161" t="s">
        <v>106</v>
      </c>
      <c r="C104" s="162" t="s">
        <v>107</v>
      </c>
      <c r="D104" s="161"/>
      <c r="E104" s="161"/>
      <c r="F104" s="163"/>
      <c r="G104" s="163">
        <f>SUM(G105,G505)</f>
        <v>22288180000</v>
      </c>
      <c r="H104" s="93">
        <v>0</v>
      </c>
      <c r="I104" s="163">
        <f>SUM(I105,I505)</f>
        <v>204747346</v>
      </c>
      <c r="J104" s="163">
        <f>SUM(J105,J505)</f>
        <v>22083432654</v>
      </c>
      <c r="K104" s="163">
        <f t="shared" ref="K104:L104" si="55">SUM(K105,K505)</f>
        <v>2250000</v>
      </c>
      <c r="L104" s="163">
        <f t="shared" si="55"/>
        <v>0</v>
      </c>
      <c r="O104" s="52"/>
    </row>
    <row r="105" spans="1:15" ht="25.5" x14ac:dyDescent="0.2">
      <c r="A105" s="1" t="s">
        <v>108</v>
      </c>
      <c r="B105" s="164" t="s">
        <v>626</v>
      </c>
      <c r="C105" s="165" t="s">
        <v>109</v>
      </c>
      <c r="D105" s="164"/>
      <c r="E105" s="164"/>
      <c r="F105" s="166"/>
      <c r="G105" s="166">
        <f>SUM(G106,G112,G306,G312)</f>
        <v>13788180000</v>
      </c>
      <c r="H105" s="93">
        <v>0</v>
      </c>
      <c r="I105" s="166">
        <f>SUM(I106,I112,I306,I312)</f>
        <v>204747346</v>
      </c>
      <c r="J105" s="166">
        <f>SUM(J106,J112,J306,J312)</f>
        <v>13583432654</v>
      </c>
      <c r="K105" s="166">
        <f t="shared" ref="K105:L105" si="56">SUM(K106,K112,K306,K312)</f>
        <v>2250000</v>
      </c>
      <c r="L105" s="166">
        <f t="shared" si="56"/>
        <v>0</v>
      </c>
      <c r="O105" s="52"/>
    </row>
    <row r="106" spans="1:15" ht="12.75" x14ac:dyDescent="0.2">
      <c r="A106" s="1" t="s">
        <v>110</v>
      </c>
      <c r="B106" s="167" t="s">
        <v>111</v>
      </c>
      <c r="C106" s="168" t="s">
        <v>627</v>
      </c>
      <c r="D106" s="167">
        <v>2</v>
      </c>
      <c r="E106" s="167" t="s">
        <v>112</v>
      </c>
      <c r="F106" s="169"/>
      <c r="G106" s="169">
        <f t="shared" ref="G106:G108" si="57">G107</f>
        <v>260000000</v>
      </c>
      <c r="H106" s="13">
        <v>0</v>
      </c>
      <c r="I106" s="169">
        <f t="shared" ref="I106:L110" si="58">I107</f>
        <v>0</v>
      </c>
      <c r="J106" s="169">
        <f t="shared" si="58"/>
        <v>260000000</v>
      </c>
      <c r="K106" s="169">
        <f t="shared" si="58"/>
        <v>0</v>
      </c>
      <c r="L106" s="169">
        <f t="shared" si="58"/>
        <v>0</v>
      </c>
      <c r="O106" s="52"/>
    </row>
    <row r="107" spans="1:15" ht="12.75" x14ac:dyDescent="0.2">
      <c r="A107" s="1" t="s">
        <v>113</v>
      </c>
      <c r="B107" s="170" t="s">
        <v>114</v>
      </c>
      <c r="C107" s="171" t="s">
        <v>628</v>
      </c>
      <c r="D107" s="170">
        <v>2</v>
      </c>
      <c r="E107" s="170" t="s">
        <v>112</v>
      </c>
      <c r="F107" s="172"/>
      <c r="G107" s="172">
        <f t="shared" si="57"/>
        <v>260000000</v>
      </c>
      <c r="H107" s="14">
        <v>0</v>
      </c>
      <c r="I107" s="172">
        <f t="shared" si="58"/>
        <v>0</v>
      </c>
      <c r="J107" s="172">
        <f t="shared" si="58"/>
        <v>260000000</v>
      </c>
      <c r="K107" s="172">
        <f t="shared" si="58"/>
        <v>0</v>
      </c>
      <c r="L107" s="172">
        <f t="shared" si="58"/>
        <v>0</v>
      </c>
      <c r="O107" s="52"/>
    </row>
    <row r="108" spans="1:15" ht="25.5" x14ac:dyDescent="0.2">
      <c r="A108" s="1" t="s">
        <v>115</v>
      </c>
      <c r="B108" s="173" t="s">
        <v>629</v>
      </c>
      <c r="C108" s="174" t="s">
        <v>116</v>
      </c>
      <c r="D108" s="173"/>
      <c r="E108" s="173" t="s">
        <v>577</v>
      </c>
      <c r="F108" s="175"/>
      <c r="G108" s="175">
        <f t="shared" si="57"/>
        <v>260000000</v>
      </c>
      <c r="H108" s="13">
        <v>0</v>
      </c>
      <c r="I108" s="175">
        <f t="shared" si="58"/>
        <v>0</v>
      </c>
      <c r="J108" s="175">
        <f t="shared" si="58"/>
        <v>260000000</v>
      </c>
      <c r="K108" s="175">
        <f t="shared" si="58"/>
        <v>0</v>
      </c>
      <c r="L108" s="175">
        <f t="shared" si="58"/>
        <v>0</v>
      </c>
      <c r="O108" s="52"/>
    </row>
    <row r="109" spans="1:15" ht="12.75" x14ac:dyDescent="0.2">
      <c r="A109" s="1" t="s">
        <v>117</v>
      </c>
      <c r="B109" s="158" t="s">
        <v>22</v>
      </c>
      <c r="C109" s="159" t="s">
        <v>630</v>
      </c>
      <c r="D109" s="158"/>
      <c r="E109" s="158"/>
      <c r="F109" s="160"/>
      <c r="G109" s="160">
        <f>G110</f>
        <v>260000000</v>
      </c>
      <c r="H109" s="14">
        <v>0</v>
      </c>
      <c r="I109" s="160">
        <f>I110</f>
        <v>0</v>
      </c>
      <c r="J109" s="160">
        <f>J110</f>
        <v>260000000</v>
      </c>
      <c r="K109" s="160">
        <f t="shared" si="58"/>
        <v>0</v>
      </c>
      <c r="L109" s="160">
        <f t="shared" si="58"/>
        <v>0</v>
      </c>
      <c r="M109" s="5" t="s">
        <v>506</v>
      </c>
      <c r="N109" s="5" t="s">
        <v>507</v>
      </c>
      <c r="O109" s="52"/>
    </row>
    <row r="110" spans="1:15" ht="12.75" x14ac:dyDescent="0.2">
      <c r="A110" s="1" t="s">
        <v>118</v>
      </c>
      <c r="B110" s="140" t="s">
        <v>631</v>
      </c>
      <c r="C110" s="141" t="s">
        <v>119</v>
      </c>
      <c r="D110" s="140"/>
      <c r="E110" s="140"/>
      <c r="F110" s="142"/>
      <c r="G110" s="142">
        <f>G111</f>
        <v>260000000</v>
      </c>
      <c r="H110" s="92">
        <v>0</v>
      </c>
      <c r="I110" s="142">
        <f>I111</f>
        <v>0</v>
      </c>
      <c r="J110" s="142">
        <f>J111</f>
        <v>260000000</v>
      </c>
      <c r="K110" s="142">
        <f t="shared" si="58"/>
        <v>0</v>
      </c>
      <c r="L110" s="142">
        <f t="shared" si="58"/>
        <v>0</v>
      </c>
      <c r="O110" s="52"/>
    </row>
    <row r="111" spans="1:15" ht="12.75" x14ac:dyDescent="0.2">
      <c r="A111" s="1" t="s">
        <v>120</v>
      </c>
      <c r="B111" s="143"/>
      <c r="C111" s="144" t="s">
        <v>632</v>
      </c>
      <c r="D111" s="143">
        <v>1</v>
      </c>
      <c r="E111" s="143" t="s">
        <v>121</v>
      </c>
      <c r="F111" s="145">
        <v>260000000</v>
      </c>
      <c r="G111" s="145">
        <f>ROUNDDOWN(D111*F111,-3)</f>
        <v>260000000</v>
      </c>
      <c r="H111" s="93">
        <v>0</v>
      </c>
      <c r="I111" s="145"/>
      <c r="J111" s="145">
        <f>G111-I111</f>
        <v>260000000</v>
      </c>
      <c r="K111" s="145"/>
      <c r="L111" s="145"/>
      <c r="O111" s="52"/>
    </row>
    <row r="112" spans="1:15" ht="12.75" x14ac:dyDescent="0.2">
      <c r="A112" s="1" t="s">
        <v>122</v>
      </c>
      <c r="B112" s="176" t="s">
        <v>123</v>
      </c>
      <c r="C112" s="177" t="s">
        <v>633</v>
      </c>
      <c r="D112" s="176">
        <v>8</v>
      </c>
      <c r="E112" s="239" t="s">
        <v>634</v>
      </c>
      <c r="F112" s="240"/>
      <c r="G112" s="178">
        <f>SUM(G113,G128,G221)</f>
        <v>10694573000</v>
      </c>
      <c r="H112" s="87">
        <v>2987360000</v>
      </c>
      <c r="I112" s="178">
        <f>SUM(I113,I128,I221)</f>
        <v>204747346</v>
      </c>
      <c r="J112" s="178">
        <f>SUM(J113,J128,J221)</f>
        <v>10489825654</v>
      </c>
      <c r="K112" s="178">
        <f t="shared" ref="K112:L112" si="59">SUM(K113,K128,K221)</f>
        <v>2250000</v>
      </c>
      <c r="L112" s="178">
        <f t="shared" si="59"/>
        <v>0</v>
      </c>
      <c r="O112" s="52"/>
    </row>
    <row r="113" spans="1:15" ht="12.75" x14ac:dyDescent="0.2">
      <c r="A113" s="1" t="s">
        <v>125</v>
      </c>
      <c r="B113" s="179" t="s">
        <v>126</v>
      </c>
      <c r="C113" s="180" t="s">
        <v>127</v>
      </c>
      <c r="D113" s="179">
        <v>1</v>
      </c>
      <c r="E113" s="179" t="s">
        <v>124</v>
      </c>
      <c r="F113" s="181"/>
      <c r="G113" s="181">
        <f>G114</f>
        <v>253780000</v>
      </c>
      <c r="H113" s="88">
        <v>2987360000</v>
      </c>
      <c r="I113" s="181">
        <f>I114</f>
        <v>0</v>
      </c>
      <c r="J113" s="181">
        <f>J114</f>
        <v>253780000</v>
      </c>
      <c r="K113" s="181">
        <f t="shared" ref="K113:L114" si="60">K114</f>
        <v>0</v>
      </c>
      <c r="L113" s="181">
        <f t="shared" si="60"/>
        <v>0</v>
      </c>
      <c r="O113" s="52"/>
    </row>
    <row r="114" spans="1:15" ht="12.75" x14ac:dyDescent="0.2">
      <c r="A114" s="1" t="s">
        <v>635</v>
      </c>
      <c r="B114" s="182" t="s">
        <v>636</v>
      </c>
      <c r="C114" s="183" t="s">
        <v>128</v>
      </c>
      <c r="D114" s="182"/>
      <c r="E114" s="182" t="s">
        <v>577</v>
      </c>
      <c r="F114" s="184"/>
      <c r="G114" s="184">
        <f>G115</f>
        <v>253780000</v>
      </c>
      <c r="H114" s="9">
        <v>800000</v>
      </c>
      <c r="I114" s="184">
        <f>I115</f>
        <v>0</v>
      </c>
      <c r="J114" s="184">
        <f>J115</f>
        <v>253780000</v>
      </c>
      <c r="K114" s="184">
        <f t="shared" si="60"/>
        <v>0</v>
      </c>
      <c r="L114" s="184">
        <f t="shared" si="60"/>
        <v>0</v>
      </c>
      <c r="O114" s="52"/>
    </row>
    <row r="115" spans="1:15" ht="12.75" x14ac:dyDescent="0.2">
      <c r="A115" s="1" t="s">
        <v>637</v>
      </c>
      <c r="B115" s="185" t="s">
        <v>22</v>
      </c>
      <c r="C115" s="186" t="s">
        <v>129</v>
      </c>
      <c r="D115" s="185"/>
      <c r="E115" s="185"/>
      <c r="F115" s="187"/>
      <c r="G115" s="187">
        <f>SUM(G116,G121,G124,G126)</f>
        <v>253780000</v>
      </c>
      <c r="H115" s="10">
        <v>800000</v>
      </c>
      <c r="I115" s="187">
        <f>SUM(I116,I121,I124,I126)</f>
        <v>0</v>
      </c>
      <c r="J115" s="187">
        <f>SUM(J116,J121,J124,J126)</f>
        <v>253780000</v>
      </c>
      <c r="K115" s="187">
        <f t="shared" ref="K115:L115" si="61">SUM(K116,K121,K124,K126)</f>
        <v>0</v>
      </c>
      <c r="L115" s="187">
        <f t="shared" si="61"/>
        <v>0</v>
      </c>
      <c r="M115" s="5" t="s">
        <v>508</v>
      </c>
      <c r="N115" s="5" t="s">
        <v>509</v>
      </c>
      <c r="O115" s="52"/>
    </row>
    <row r="116" spans="1:15" ht="12.75" x14ac:dyDescent="0.2">
      <c r="A116" s="1" t="s">
        <v>638</v>
      </c>
      <c r="B116" s="188" t="s">
        <v>537</v>
      </c>
      <c r="C116" s="189" t="s">
        <v>25</v>
      </c>
      <c r="D116" s="188"/>
      <c r="E116" s="188"/>
      <c r="F116" s="190"/>
      <c r="G116" s="190">
        <f>SUM(G117:G120)</f>
        <v>39000000</v>
      </c>
      <c r="H116" s="11">
        <v>800000</v>
      </c>
      <c r="I116" s="190">
        <f>SUM(I117:I120)</f>
        <v>0</v>
      </c>
      <c r="J116" s="190">
        <f>SUM(J117:J120)</f>
        <v>39000000</v>
      </c>
      <c r="K116" s="190">
        <f t="shared" ref="K116:L116" si="62">SUM(K117:K120)</f>
        <v>0</v>
      </c>
      <c r="L116" s="190">
        <f t="shared" si="62"/>
        <v>0</v>
      </c>
      <c r="O116" s="52"/>
    </row>
    <row r="117" spans="1:15" ht="12.75" x14ac:dyDescent="0.2">
      <c r="A117" s="1" t="s">
        <v>639</v>
      </c>
      <c r="B117" s="143"/>
      <c r="C117" s="144" t="s">
        <v>578</v>
      </c>
      <c r="D117" s="143">
        <v>200</v>
      </c>
      <c r="E117" s="143" t="s">
        <v>27</v>
      </c>
      <c r="F117" s="145">
        <v>75000</v>
      </c>
      <c r="G117" s="145">
        <f t="shared" ref="G117:G120" si="63">ROUNDDOWN(D117*F117,-3)</f>
        <v>15000000</v>
      </c>
      <c r="H117" s="12">
        <v>0</v>
      </c>
      <c r="I117" s="145"/>
      <c r="J117" s="145">
        <f t="shared" ref="J117:J120" si="64">G117-I117</f>
        <v>15000000</v>
      </c>
      <c r="K117" s="145"/>
      <c r="L117" s="145"/>
      <c r="O117" s="52"/>
    </row>
    <row r="118" spans="1:15" ht="12.75" x14ac:dyDescent="0.2">
      <c r="A118" s="1" t="s">
        <v>640</v>
      </c>
      <c r="B118" s="143"/>
      <c r="C118" s="144" t="s">
        <v>579</v>
      </c>
      <c r="D118" s="143">
        <v>6</v>
      </c>
      <c r="E118" s="143" t="s">
        <v>121</v>
      </c>
      <c r="F118" s="145">
        <v>1500000</v>
      </c>
      <c r="G118" s="145">
        <f t="shared" si="63"/>
        <v>9000000</v>
      </c>
      <c r="H118" s="13">
        <v>0</v>
      </c>
      <c r="I118" s="145"/>
      <c r="J118" s="145">
        <f t="shared" si="64"/>
        <v>9000000</v>
      </c>
      <c r="K118" s="145"/>
      <c r="L118" s="145"/>
      <c r="O118" s="52"/>
    </row>
    <row r="119" spans="1:15" ht="12.75" x14ac:dyDescent="0.2">
      <c r="A119" s="1" t="s">
        <v>641</v>
      </c>
      <c r="B119" s="143"/>
      <c r="C119" s="144" t="s">
        <v>580</v>
      </c>
      <c r="D119" s="143">
        <v>6</v>
      </c>
      <c r="E119" s="143" t="s">
        <v>121</v>
      </c>
      <c r="F119" s="145">
        <v>1500000</v>
      </c>
      <c r="G119" s="145">
        <f t="shared" si="63"/>
        <v>9000000</v>
      </c>
      <c r="H119" s="14">
        <v>0</v>
      </c>
      <c r="I119" s="145"/>
      <c r="J119" s="145">
        <f t="shared" si="64"/>
        <v>9000000</v>
      </c>
      <c r="K119" s="145"/>
      <c r="L119" s="145"/>
      <c r="O119" s="52"/>
    </row>
    <row r="120" spans="1:15" ht="12.75" x14ac:dyDescent="0.2">
      <c r="A120" s="1" t="s">
        <v>642</v>
      </c>
      <c r="B120" s="143"/>
      <c r="C120" s="144" t="s">
        <v>581</v>
      </c>
      <c r="D120" s="143">
        <v>6</v>
      </c>
      <c r="E120" s="143" t="s">
        <v>121</v>
      </c>
      <c r="F120" s="145">
        <v>1000000</v>
      </c>
      <c r="G120" s="145">
        <f t="shared" si="63"/>
        <v>6000000</v>
      </c>
      <c r="H120" s="12">
        <v>800000</v>
      </c>
      <c r="I120" s="145"/>
      <c r="J120" s="145">
        <f t="shared" si="64"/>
        <v>6000000</v>
      </c>
      <c r="K120" s="145"/>
      <c r="L120" s="145"/>
      <c r="O120" s="52"/>
    </row>
    <row r="121" spans="1:15" ht="12.75" x14ac:dyDescent="0.2">
      <c r="A121" s="1" t="s">
        <v>643</v>
      </c>
      <c r="B121" s="140" t="s">
        <v>538</v>
      </c>
      <c r="C121" s="141" t="s">
        <v>74</v>
      </c>
      <c r="D121" s="140"/>
      <c r="E121" s="140"/>
      <c r="F121" s="142"/>
      <c r="G121" s="142">
        <f>SUM(G122:G123)</f>
        <v>9000000</v>
      </c>
      <c r="H121" s="13">
        <v>800000</v>
      </c>
      <c r="I121" s="142">
        <f>SUM(I122:I123)</f>
        <v>0</v>
      </c>
      <c r="J121" s="142">
        <f>SUM(J122:J123)</f>
        <v>9000000</v>
      </c>
      <c r="K121" s="142">
        <f t="shared" ref="K121:L121" si="65">SUM(K122:K123)</f>
        <v>0</v>
      </c>
      <c r="L121" s="142">
        <f t="shared" si="65"/>
        <v>0</v>
      </c>
      <c r="O121" s="52"/>
    </row>
    <row r="122" spans="1:15" ht="12.75" x14ac:dyDescent="0.2">
      <c r="A122" s="1" t="s">
        <v>644</v>
      </c>
      <c r="B122" s="143"/>
      <c r="C122" s="144" t="s">
        <v>645</v>
      </c>
      <c r="D122" s="143">
        <v>4</v>
      </c>
      <c r="E122" s="143" t="s">
        <v>121</v>
      </c>
      <c r="F122" s="145">
        <v>250000</v>
      </c>
      <c r="G122" s="145">
        <f t="shared" ref="G122:G123" si="66">ROUNDDOWN(D122*F122,-3)</f>
        <v>1000000</v>
      </c>
      <c r="H122" s="14">
        <v>800000</v>
      </c>
      <c r="I122" s="145"/>
      <c r="J122" s="145">
        <f t="shared" ref="J122:J123" si="67">G122-I122</f>
        <v>1000000</v>
      </c>
      <c r="K122" s="145"/>
      <c r="L122" s="145"/>
      <c r="O122" s="52"/>
    </row>
    <row r="123" spans="1:15" ht="12.75" x14ac:dyDescent="0.2">
      <c r="A123" s="94" t="s">
        <v>646</v>
      </c>
      <c r="B123" s="143"/>
      <c r="C123" s="144" t="s">
        <v>647</v>
      </c>
      <c r="D123" s="143">
        <v>1</v>
      </c>
      <c r="E123" s="143" t="s">
        <v>121</v>
      </c>
      <c r="F123" s="145">
        <v>8000000</v>
      </c>
      <c r="G123" s="145">
        <f t="shared" si="66"/>
        <v>8000000</v>
      </c>
      <c r="H123" s="89">
        <v>1995126000</v>
      </c>
      <c r="I123" s="145"/>
      <c r="J123" s="145">
        <f t="shared" si="67"/>
        <v>8000000</v>
      </c>
      <c r="K123" s="145"/>
      <c r="L123" s="145"/>
      <c r="O123" s="52"/>
    </row>
    <row r="124" spans="1:15" ht="12.75" x14ac:dyDescent="0.2">
      <c r="A124" s="1" t="s">
        <v>648</v>
      </c>
      <c r="B124" s="191" t="s">
        <v>547</v>
      </c>
      <c r="C124" s="192" t="s">
        <v>32</v>
      </c>
      <c r="D124" s="191"/>
      <c r="E124" s="191"/>
      <c r="F124" s="193"/>
      <c r="G124" s="193">
        <f>G125</f>
        <v>8000000</v>
      </c>
      <c r="H124" s="90">
        <v>40434000</v>
      </c>
      <c r="I124" s="193">
        <f>I125</f>
        <v>0</v>
      </c>
      <c r="J124" s="193">
        <f>J125</f>
        <v>8000000</v>
      </c>
      <c r="K124" s="193">
        <f t="shared" ref="K124:L124" si="68">K125</f>
        <v>0</v>
      </c>
      <c r="L124" s="193">
        <f t="shared" si="68"/>
        <v>0</v>
      </c>
      <c r="O124" s="52"/>
    </row>
    <row r="125" spans="1:15" ht="12.75" x14ac:dyDescent="0.2">
      <c r="A125" s="1" t="s">
        <v>649</v>
      </c>
      <c r="B125" s="143"/>
      <c r="C125" s="144" t="s">
        <v>582</v>
      </c>
      <c r="D125" s="143">
        <v>8</v>
      </c>
      <c r="E125" s="143" t="s">
        <v>34</v>
      </c>
      <c r="F125" s="145">
        <v>1000000</v>
      </c>
      <c r="G125" s="145">
        <f>ROUNDDOWN(D125*F125,-3)</f>
        <v>8000000</v>
      </c>
      <c r="H125" s="91">
        <v>40434000</v>
      </c>
      <c r="I125" s="145"/>
      <c r="J125" s="145">
        <f>G125-I125</f>
        <v>8000000</v>
      </c>
      <c r="K125" s="145"/>
      <c r="L125" s="145"/>
      <c r="O125" s="52"/>
    </row>
    <row r="126" spans="1:15" ht="12.75" x14ac:dyDescent="0.2">
      <c r="A126" s="1" t="s">
        <v>650</v>
      </c>
      <c r="B126" s="152" t="s">
        <v>539</v>
      </c>
      <c r="C126" s="153" t="s">
        <v>36</v>
      </c>
      <c r="D126" s="152"/>
      <c r="E126" s="152"/>
      <c r="F126" s="154"/>
      <c r="G126" s="154">
        <f>G127</f>
        <v>197780000</v>
      </c>
      <c r="H126" s="53">
        <v>0</v>
      </c>
      <c r="I126" s="154">
        <f>I127</f>
        <v>0</v>
      </c>
      <c r="J126" s="154">
        <f>J127</f>
        <v>197780000</v>
      </c>
      <c r="K126" s="154">
        <f t="shared" ref="K126:L126" si="69">K127</f>
        <v>0</v>
      </c>
      <c r="L126" s="154">
        <f t="shared" si="69"/>
        <v>0</v>
      </c>
      <c r="O126" s="52"/>
    </row>
    <row r="127" spans="1:15" ht="12.75" x14ac:dyDescent="0.2">
      <c r="A127" s="1" t="s">
        <v>651</v>
      </c>
      <c r="B127" s="143"/>
      <c r="C127" s="144" t="s">
        <v>652</v>
      </c>
      <c r="D127" s="143">
        <v>30</v>
      </c>
      <c r="E127" s="143" t="s">
        <v>27</v>
      </c>
      <c r="F127" s="145">
        <v>6592667</v>
      </c>
      <c r="G127" s="145">
        <f>ROUNDDOWN(D127*F127,-3)</f>
        <v>197780000</v>
      </c>
      <c r="H127" s="13">
        <v>0</v>
      </c>
      <c r="I127" s="145"/>
      <c r="J127" s="145">
        <f>G127-I127</f>
        <v>197780000</v>
      </c>
      <c r="K127" s="145"/>
      <c r="L127" s="145"/>
      <c r="O127" s="52"/>
    </row>
    <row r="128" spans="1:15" ht="12.75" x14ac:dyDescent="0.2">
      <c r="A128" s="1" t="s">
        <v>130</v>
      </c>
      <c r="B128" s="179" t="s">
        <v>131</v>
      </c>
      <c r="C128" s="180" t="s">
        <v>132</v>
      </c>
      <c r="D128" s="179">
        <v>1</v>
      </c>
      <c r="E128" s="179" t="s">
        <v>124</v>
      </c>
      <c r="F128" s="181"/>
      <c r="G128" s="181">
        <f>G129</f>
        <v>1209115000</v>
      </c>
      <c r="H128" s="14">
        <v>0</v>
      </c>
      <c r="I128" s="181">
        <f>I129</f>
        <v>0</v>
      </c>
      <c r="J128" s="181">
        <f>J129</f>
        <v>1209115000</v>
      </c>
      <c r="K128" s="181">
        <f t="shared" ref="K128:L128" si="70">K129</f>
        <v>2250000</v>
      </c>
      <c r="L128" s="181">
        <f t="shared" si="70"/>
        <v>0</v>
      </c>
      <c r="O128" s="52"/>
    </row>
    <row r="129" spans="1:15" ht="25.5" x14ac:dyDescent="0.2">
      <c r="A129" s="1" t="s">
        <v>133</v>
      </c>
      <c r="B129" s="155" t="s">
        <v>629</v>
      </c>
      <c r="C129" s="156" t="s">
        <v>134</v>
      </c>
      <c r="D129" s="155"/>
      <c r="E129" s="155" t="s">
        <v>577</v>
      </c>
      <c r="F129" s="157"/>
      <c r="G129" s="157">
        <f>SUM(G130,G140,G149,G161,G171,G183,G195,G205,G213)</f>
        <v>1209115000</v>
      </c>
      <c r="H129" s="14">
        <v>0</v>
      </c>
      <c r="I129" s="157">
        <f>SUM(I130,I140,I149,I161,I171,I183,I195,I205,I213)</f>
        <v>0</v>
      </c>
      <c r="J129" s="157">
        <f>SUM(J130,J140,J149,J161,J171,J183,J195,J205,J213)</f>
        <v>1209115000</v>
      </c>
      <c r="K129" s="157">
        <f t="shared" ref="K129:L129" si="71">SUM(K130,K140,K149,K161,K171,K183,K195,K205,K213)</f>
        <v>2250000</v>
      </c>
      <c r="L129" s="157">
        <f t="shared" si="71"/>
        <v>0</v>
      </c>
      <c r="O129" s="52"/>
    </row>
    <row r="130" spans="1:15" ht="12.75" x14ac:dyDescent="0.2">
      <c r="A130" s="1" t="s">
        <v>135</v>
      </c>
      <c r="B130" s="158" t="s">
        <v>22</v>
      </c>
      <c r="C130" s="159" t="s">
        <v>653</v>
      </c>
      <c r="D130" s="158"/>
      <c r="E130" s="158"/>
      <c r="F130" s="160"/>
      <c r="G130" s="160">
        <f>SUM(G131,G136,G138)</f>
        <v>72100000</v>
      </c>
      <c r="H130" s="13">
        <v>0</v>
      </c>
      <c r="I130" s="160">
        <f>SUM(I131,I136,I138)</f>
        <v>0</v>
      </c>
      <c r="J130" s="160">
        <f>SUM(J131,J136,J138)</f>
        <v>72100000</v>
      </c>
      <c r="K130" s="160">
        <f t="shared" ref="K130:L130" si="72">SUM(K131,K136,K138)</f>
        <v>0</v>
      </c>
      <c r="L130" s="160">
        <f t="shared" si="72"/>
        <v>0</v>
      </c>
      <c r="M130" s="5" t="s">
        <v>506</v>
      </c>
      <c r="N130" s="5" t="s">
        <v>507</v>
      </c>
      <c r="O130" s="52"/>
    </row>
    <row r="131" spans="1:15" ht="12.75" x14ac:dyDescent="0.2">
      <c r="A131" s="1" t="s">
        <v>136</v>
      </c>
      <c r="B131" s="140" t="s">
        <v>537</v>
      </c>
      <c r="C131" s="141" t="s">
        <v>25</v>
      </c>
      <c r="D131" s="140"/>
      <c r="E131" s="140"/>
      <c r="F131" s="142"/>
      <c r="G131" s="142">
        <f>SUM(G132:G135)</f>
        <v>22000000</v>
      </c>
      <c r="H131" s="14">
        <v>0</v>
      </c>
      <c r="I131" s="142">
        <f>SUM(I132:I135)</f>
        <v>0</v>
      </c>
      <c r="J131" s="142">
        <f>SUM(J132:J135)</f>
        <v>22000000</v>
      </c>
      <c r="K131" s="142">
        <f t="shared" ref="K131:L131" si="73">SUM(K132:K135)</f>
        <v>0</v>
      </c>
      <c r="L131" s="142">
        <f t="shared" si="73"/>
        <v>0</v>
      </c>
      <c r="O131" s="52"/>
    </row>
    <row r="132" spans="1:15" ht="12.75" x14ac:dyDescent="0.2">
      <c r="A132" s="1" t="s">
        <v>137</v>
      </c>
      <c r="B132" s="143"/>
      <c r="C132" s="144" t="s">
        <v>654</v>
      </c>
      <c r="D132" s="143">
        <v>4</v>
      </c>
      <c r="E132" s="143" t="s">
        <v>121</v>
      </c>
      <c r="F132" s="145">
        <v>1500000</v>
      </c>
      <c r="G132" s="145">
        <f t="shared" ref="G132:G135" si="74">ROUNDDOWN(D132*F132,-3)</f>
        <v>6000000</v>
      </c>
      <c r="H132" s="14">
        <v>0</v>
      </c>
      <c r="I132" s="145"/>
      <c r="J132" s="145">
        <f t="shared" ref="J132:J135" si="75">G132-I132</f>
        <v>6000000</v>
      </c>
      <c r="K132" s="145"/>
      <c r="L132" s="145"/>
      <c r="O132" s="52"/>
    </row>
    <row r="133" spans="1:15" ht="12.75" x14ac:dyDescent="0.2">
      <c r="A133" s="1" t="s">
        <v>138</v>
      </c>
      <c r="B133" s="143"/>
      <c r="C133" s="144" t="s">
        <v>586</v>
      </c>
      <c r="D133" s="143">
        <v>4</v>
      </c>
      <c r="E133" s="143" t="s">
        <v>121</v>
      </c>
      <c r="F133" s="145">
        <v>1500000</v>
      </c>
      <c r="G133" s="145">
        <f t="shared" si="74"/>
        <v>6000000</v>
      </c>
      <c r="H133" s="92">
        <v>0</v>
      </c>
      <c r="I133" s="145"/>
      <c r="J133" s="145">
        <f t="shared" si="75"/>
        <v>6000000</v>
      </c>
      <c r="K133" s="145"/>
      <c r="L133" s="145"/>
      <c r="O133" s="52"/>
    </row>
    <row r="134" spans="1:15" ht="12.75" x14ac:dyDescent="0.2">
      <c r="A134" s="1" t="s">
        <v>139</v>
      </c>
      <c r="B134" s="143"/>
      <c r="C134" s="144" t="s">
        <v>587</v>
      </c>
      <c r="D134" s="143">
        <v>4</v>
      </c>
      <c r="E134" s="143" t="s">
        <v>121</v>
      </c>
      <c r="F134" s="145">
        <v>1000000</v>
      </c>
      <c r="G134" s="145">
        <f t="shared" si="74"/>
        <v>4000000</v>
      </c>
      <c r="H134" s="93">
        <v>0</v>
      </c>
      <c r="I134" s="145"/>
      <c r="J134" s="145">
        <f t="shared" si="75"/>
        <v>4000000</v>
      </c>
      <c r="K134" s="145"/>
      <c r="L134" s="145"/>
      <c r="O134" s="52"/>
    </row>
    <row r="135" spans="1:15" ht="12.75" x14ac:dyDescent="0.2">
      <c r="A135" s="1" t="s">
        <v>655</v>
      </c>
      <c r="B135" s="143"/>
      <c r="C135" s="144" t="s">
        <v>656</v>
      </c>
      <c r="D135" s="143">
        <v>12</v>
      </c>
      <c r="E135" s="143" t="s">
        <v>657</v>
      </c>
      <c r="F135" s="145">
        <v>500000</v>
      </c>
      <c r="G135" s="145">
        <f t="shared" si="74"/>
        <v>6000000</v>
      </c>
      <c r="H135" s="12">
        <v>40434000</v>
      </c>
      <c r="I135" s="145"/>
      <c r="J135" s="145">
        <f t="shared" si="75"/>
        <v>6000000</v>
      </c>
      <c r="K135" s="145"/>
      <c r="L135" s="145"/>
      <c r="O135" s="52"/>
    </row>
    <row r="136" spans="1:15" ht="12.75" x14ac:dyDescent="0.2">
      <c r="A136" s="1" t="s">
        <v>140</v>
      </c>
      <c r="B136" s="152" t="s">
        <v>539</v>
      </c>
      <c r="C136" s="153" t="s">
        <v>36</v>
      </c>
      <c r="D136" s="152"/>
      <c r="E136" s="152"/>
      <c r="F136" s="154"/>
      <c r="G136" s="154">
        <f>G137</f>
        <v>48000000</v>
      </c>
      <c r="H136" s="13">
        <v>40434000</v>
      </c>
      <c r="I136" s="154">
        <f>I137</f>
        <v>0</v>
      </c>
      <c r="J136" s="154">
        <f>J137</f>
        <v>48000000</v>
      </c>
      <c r="K136" s="154">
        <f t="shared" ref="K136:L136" si="76">K137</f>
        <v>0</v>
      </c>
      <c r="L136" s="154">
        <f t="shared" si="76"/>
        <v>0</v>
      </c>
      <c r="O136" s="52"/>
    </row>
    <row r="137" spans="1:15" ht="12.75" x14ac:dyDescent="0.2">
      <c r="A137" s="1" t="s">
        <v>141</v>
      </c>
      <c r="B137" s="143"/>
      <c r="C137" s="144" t="s">
        <v>658</v>
      </c>
      <c r="D137" s="143">
        <v>12</v>
      </c>
      <c r="E137" s="143" t="s">
        <v>27</v>
      </c>
      <c r="F137" s="145">
        <v>4000000</v>
      </c>
      <c r="G137" s="145">
        <f>ROUNDDOWN(D137*F137,-3)</f>
        <v>48000000</v>
      </c>
      <c r="H137" s="14">
        <v>40434000</v>
      </c>
      <c r="I137" s="145"/>
      <c r="J137" s="145">
        <f>G137-I137</f>
        <v>48000000</v>
      </c>
      <c r="K137" s="145"/>
      <c r="L137" s="145"/>
      <c r="O137" s="52"/>
    </row>
    <row r="138" spans="1:15" ht="12.75" x14ac:dyDescent="0.2">
      <c r="A138" s="1" t="s">
        <v>142</v>
      </c>
      <c r="B138" s="146" t="s">
        <v>606</v>
      </c>
      <c r="C138" s="147" t="s">
        <v>81</v>
      </c>
      <c r="D138" s="146"/>
      <c r="E138" s="146"/>
      <c r="F138" s="148"/>
      <c r="G138" s="148">
        <f>G139</f>
        <v>2100000</v>
      </c>
      <c r="H138" s="90">
        <v>1854692000</v>
      </c>
      <c r="I138" s="148">
        <f>I139</f>
        <v>0</v>
      </c>
      <c r="J138" s="148">
        <f>J139</f>
        <v>2100000</v>
      </c>
      <c r="K138" s="148">
        <f t="shared" ref="K138:L138" si="77">K139</f>
        <v>0</v>
      </c>
      <c r="L138" s="148">
        <f t="shared" si="77"/>
        <v>0</v>
      </c>
      <c r="O138" s="52"/>
    </row>
    <row r="139" spans="1:15" ht="12.75" x14ac:dyDescent="0.2">
      <c r="A139" s="1" t="s">
        <v>143</v>
      </c>
      <c r="B139" s="143"/>
      <c r="C139" s="144" t="s">
        <v>659</v>
      </c>
      <c r="D139" s="143">
        <v>14</v>
      </c>
      <c r="E139" s="143" t="s">
        <v>27</v>
      </c>
      <c r="F139" s="145">
        <v>150000</v>
      </c>
      <c r="G139" s="145">
        <f>ROUNDDOWN(D139*F139,-3)</f>
        <v>2100000</v>
      </c>
      <c r="H139" s="91">
        <v>1854692000</v>
      </c>
      <c r="I139" s="145"/>
      <c r="J139" s="145">
        <f>G139-I139</f>
        <v>2100000</v>
      </c>
      <c r="K139" s="145"/>
      <c r="L139" s="145"/>
      <c r="O139" s="52"/>
    </row>
    <row r="140" spans="1:15" ht="12.75" x14ac:dyDescent="0.2">
      <c r="A140" s="1" t="s">
        <v>144</v>
      </c>
      <c r="B140" s="194" t="s">
        <v>39</v>
      </c>
      <c r="C140" s="195" t="s">
        <v>660</v>
      </c>
      <c r="D140" s="194"/>
      <c r="E140" s="194"/>
      <c r="F140" s="196"/>
      <c r="G140" s="196">
        <f>SUM(G141,G144,G146)</f>
        <v>572300000</v>
      </c>
      <c r="H140" s="12">
        <v>0</v>
      </c>
      <c r="I140" s="196">
        <f>SUM(I141,I144,I146)</f>
        <v>0</v>
      </c>
      <c r="J140" s="196">
        <f>SUM(J141,J144,J146)</f>
        <v>572300000</v>
      </c>
      <c r="K140" s="196">
        <f t="shared" ref="K140:L140" si="78">SUM(K141,K144,K146)</f>
        <v>0</v>
      </c>
      <c r="L140" s="196">
        <f t="shared" si="78"/>
        <v>0</v>
      </c>
      <c r="M140" s="5" t="s">
        <v>506</v>
      </c>
      <c r="N140" s="5" t="s">
        <v>507</v>
      </c>
      <c r="O140" s="52"/>
    </row>
    <row r="141" spans="1:15" ht="12.75" x14ac:dyDescent="0.2">
      <c r="A141" s="1" t="s">
        <v>145</v>
      </c>
      <c r="B141" s="152" t="s">
        <v>537</v>
      </c>
      <c r="C141" s="153" t="s">
        <v>25</v>
      </c>
      <c r="D141" s="152"/>
      <c r="E141" s="152"/>
      <c r="F141" s="154"/>
      <c r="G141" s="154">
        <f>SUM(G142:G143)</f>
        <v>10000000</v>
      </c>
      <c r="H141" s="13">
        <v>0</v>
      </c>
      <c r="I141" s="154">
        <f>SUM(I142:I143)</f>
        <v>0</v>
      </c>
      <c r="J141" s="154">
        <f>SUM(J142:J143)</f>
        <v>10000000</v>
      </c>
      <c r="K141" s="154">
        <f t="shared" ref="K141:L141" si="79">SUM(K142:K143)</f>
        <v>0</v>
      </c>
      <c r="L141" s="154">
        <f t="shared" si="79"/>
        <v>0</v>
      </c>
      <c r="O141" s="52"/>
    </row>
    <row r="142" spans="1:15" ht="12.75" x14ac:dyDescent="0.2">
      <c r="A142" s="1" t="s">
        <v>146</v>
      </c>
      <c r="B142" s="143"/>
      <c r="C142" s="144" t="s">
        <v>661</v>
      </c>
      <c r="D142" s="143">
        <v>4</v>
      </c>
      <c r="E142" s="143" t="s">
        <v>121</v>
      </c>
      <c r="F142" s="145">
        <v>1500000</v>
      </c>
      <c r="G142" s="145">
        <f t="shared" ref="G142:G143" si="80">ROUNDDOWN(D142*F142,-3)</f>
        <v>6000000</v>
      </c>
      <c r="H142" s="14">
        <v>0</v>
      </c>
      <c r="I142" s="145"/>
      <c r="J142" s="145">
        <f t="shared" ref="J142:J143" si="81">G142-I142</f>
        <v>6000000</v>
      </c>
      <c r="K142" s="145"/>
      <c r="L142" s="145"/>
      <c r="O142" s="52"/>
    </row>
    <row r="143" spans="1:15" ht="12.75" x14ac:dyDescent="0.2">
      <c r="A143" s="1" t="s">
        <v>147</v>
      </c>
      <c r="B143" s="143"/>
      <c r="C143" s="144" t="s">
        <v>662</v>
      </c>
      <c r="D143" s="143">
        <v>4</v>
      </c>
      <c r="E143" s="143" t="s">
        <v>121</v>
      </c>
      <c r="F143" s="145">
        <v>1000000</v>
      </c>
      <c r="G143" s="145">
        <f t="shared" si="80"/>
        <v>4000000</v>
      </c>
      <c r="H143" s="14">
        <v>0</v>
      </c>
      <c r="I143" s="145"/>
      <c r="J143" s="145">
        <f t="shared" si="81"/>
        <v>4000000</v>
      </c>
      <c r="K143" s="145"/>
      <c r="L143" s="145"/>
      <c r="O143" s="52"/>
    </row>
    <row r="144" spans="1:15" ht="12.75" x14ac:dyDescent="0.2">
      <c r="A144" s="1" t="s">
        <v>663</v>
      </c>
      <c r="B144" s="146" t="s">
        <v>538</v>
      </c>
      <c r="C144" s="147" t="s">
        <v>74</v>
      </c>
      <c r="D144" s="146"/>
      <c r="E144" s="146"/>
      <c r="F144" s="148"/>
      <c r="G144" s="148">
        <f>G145</f>
        <v>7800000</v>
      </c>
      <c r="H144" s="14">
        <v>0</v>
      </c>
      <c r="I144" s="148">
        <f>I145</f>
        <v>0</v>
      </c>
      <c r="J144" s="148">
        <f>J145</f>
        <v>7800000</v>
      </c>
      <c r="K144" s="148">
        <f t="shared" ref="K144:L144" si="82">K145</f>
        <v>0</v>
      </c>
      <c r="L144" s="148">
        <f t="shared" si="82"/>
        <v>0</v>
      </c>
      <c r="O144" s="52"/>
    </row>
    <row r="145" spans="1:15" ht="12.75" x14ac:dyDescent="0.2">
      <c r="A145" s="1" t="s">
        <v>664</v>
      </c>
      <c r="B145" s="143"/>
      <c r="C145" s="144" t="s">
        <v>645</v>
      </c>
      <c r="D145" s="143">
        <v>12</v>
      </c>
      <c r="E145" s="143" t="s">
        <v>121</v>
      </c>
      <c r="F145" s="145">
        <v>650000</v>
      </c>
      <c r="G145" s="145">
        <f>ROUNDDOWN(D145*F145,-3)</f>
        <v>7800000</v>
      </c>
      <c r="H145" s="13">
        <v>0</v>
      </c>
      <c r="I145" s="145"/>
      <c r="J145" s="145">
        <f>G145-I145</f>
        <v>7800000</v>
      </c>
      <c r="K145" s="145"/>
      <c r="L145" s="145"/>
      <c r="O145" s="52"/>
    </row>
    <row r="146" spans="1:15" ht="12.75" x14ac:dyDescent="0.2">
      <c r="A146" s="1" t="s">
        <v>149</v>
      </c>
      <c r="B146" s="140" t="s">
        <v>539</v>
      </c>
      <c r="C146" s="141" t="s">
        <v>36</v>
      </c>
      <c r="D146" s="140"/>
      <c r="E146" s="140"/>
      <c r="F146" s="142"/>
      <c r="G146" s="142">
        <f>SUM(G147:G148)</f>
        <v>554500000</v>
      </c>
      <c r="H146" s="14">
        <v>0</v>
      </c>
      <c r="I146" s="142">
        <f>SUM(I147:I148)</f>
        <v>0</v>
      </c>
      <c r="J146" s="142">
        <f>SUM(J147:J148)</f>
        <v>554500000</v>
      </c>
      <c r="K146" s="142">
        <f t="shared" ref="K146:L146" si="83">SUM(K147:K148)</f>
        <v>0</v>
      </c>
      <c r="L146" s="142">
        <f t="shared" si="83"/>
        <v>0</v>
      </c>
      <c r="O146" s="52"/>
    </row>
    <row r="147" spans="1:15" ht="12.75" x14ac:dyDescent="0.2">
      <c r="A147" s="1" t="s">
        <v>150</v>
      </c>
      <c r="B147" s="143"/>
      <c r="C147" s="144" t="s">
        <v>665</v>
      </c>
      <c r="D147" s="143">
        <v>55</v>
      </c>
      <c r="E147" s="143" t="s">
        <v>27</v>
      </c>
      <c r="F147" s="145">
        <v>6075000</v>
      </c>
      <c r="G147" s="145">
        <f t="shared" ref="G147:G148" si="84">ROUNDDOWN(D147*F147,-3)</f>
        <v>334125000</v>
      </c>
      <c r="H147" s="13">
        <v>0</v>
      </c>
      <c r="I147" s="145"/>
      <c r="J147" s="145">
        <f t="shared" ref="J147:J148" si="85">G147-I147</f>
        <v>334125000</v>
      </c>
      <c r="K147" s="145"/>
      <c r="L147" s="145"/>
      <c r="O147" s="52"/>
    </row>
    <row r="148" spans="1:15" ht="25.5" x14ac:dyDescent="0.2">
      <c r="A148" s="1" t="s">
        <v>151</v>
      </c>
      <c r="B148" s="143"/>
      <c r="C148" s="144" t="s">
        <v>666</v>
      </c>
      <c r="D148" s="143">
        <v>36</v>
      </c>
      <c r="E148" s="143" t="s">
        <v>27</v>
      </c>
      <c r="F148" s="145">
        <v>6121528</v>
      </c>
      <c r="G148" s="145">
        <f t="shared" si="84"/>
        <v>220375000</v>
      </c>
      <c r="H148" s="14">
        <v>0</v>
      </c>
      <c r="I148" s="145"/>
      <c r="J148" s="145">
        <f t="shared" si="85"/>
        <v>220375000</v>
      </c>
      <c r="K148" s="145"/>
      <c r="L148" s="145"/>
      <c r="O148" s="52"/>
    </row>
    <row r="149" spans="1:15" ht="25.5" x14ac:dyDescent="0.2">
      <c r="A149" s="1" t="s">
        <v>152</v>
      </c>
      <c r="B149" s="158" t="s">
        <v>92</v>
      </c>
      <c r="C149" s="159" t="s">
        <v>153</v>
      </c>
      <c r="D149" s="158"/>
      <c r="E149" s="158"/>
      <c r="F149" s="160"/>
      <c r="G149" s="160">
        <f>SUM(G150,G155,G157,G159)</f>
        <v>78000000</v>
      </c>
      <c r="H149" s="53">
        <v>0</v>
      </c>
      <c r="I149" s="160">
        <f>SUM(I150,I155,I157,I159)</f>
        <v>0</v>
      </c>
      <c r="J149" s="160">
        <f>SUM(J150,J155,J157,J159)</f>
        <v>78000000</v>
      </c>
      <c r="K149" s="160">
        <f t="shared" ref="K149:L149" si="86">SUM(K150,K155,K157,K159)</f>
        <v>0</v>
      </c>
      <c r="L149" s="160">
        <f t="shared" si="86"/>
        <v>0</v>
      </c>
      <c r="M149" s="5" t="s">
        <v>506</v>
      </c>
      <c r="N149" s="5" t="s">
        <v>507</v>
      </c>
      <c r="O149" s="52"/>
    </row>
    <row r="150" spans="1:15" ht="12.75" x14ac:dyDescent="0.2">
      <c r="A150" s="1" t="s">
        <v>154</v>
      </c>
      <c r="B150" s="152" t="s">
        <v>537</v>
      </c>
      <c r="C150" s="153" t="s">
        <v>25</v>
      </c>
      <c r="D150" s="152"/>
      <c r="E150" s="152"/>
      <c r="F150" s="154"/>
      <c r="G150" s="154">
        <f>SUM(G151:G154)</f>
        <v>34000000</v>
      </c>
      <c r="H150" s="13">
        <v>0</v>
      </c>
      <c r="I150" s="154">
        <f>SUM(I151:I154)</f>
        <v>0</v>
      </c>
      <c r="J150" s="154">
        <f>SUM(J151:J154)</f>
        <v>34000000</v>
      </c>
      <c r="K150" s="154">
        <f t="shared" ref="K150:L150" si="87">SUM(K151:K154)</f>
        <v>0</v>
      </c>
      <c r="L150" s="154">
        <f t="shared" si="87"/>
        <v>0</v>
      </c>
      <c r="O150" s="52"/>
    </row>
    <row r="151" spans="1:15" ht="12.75" x14ac:dyDescent="0.2">
      <c r="A151" s="1" t="s">
        <v>155</v>
      </c>
      <c r="B151" s="143"/>
      <c r="C151" s="144" t="s">
        <v>654</v>
      </c>
      <c r="D151" s="143">
        <v>8</v>
      </c>
      <c r="E151" s="143" t="s">
        <v>121</v>
      </c>
      <c r="F151" s="145">
        <v>1000000</v>
      </c>
      <c r="G151" s="145">
        <f t="shared" ref="G151:G154" si="88">ROUNDDOWN(D151*F151,-3)</f>
        <v>8000000</v>
      </c>
      <c r="H151" s="14">
        <v>0</v>
      </c>
      <c r="I151" s="145"/>
      <c r="J151" s="145">
        <f t="shared" ref="J151:J154" si="89">G151-I151</f>
        <v>8000000</v>
      </c>
      <c r="K151" s="145"/>
      <c r="L151" s="145"/>
      <c r="O151" s="52"/>
    </row>
    <row r="152" spans="1:15" ht="12.75" x14ac:dyDescent="0.2">
      <c r="A152" s="1" t="s">
        <v>156</v>
      </c>
      <c r="B152" s="143"/>
      <c r="C152" s="144" t="s">
        <v>586</v>
      </c>
      <c r="D152" s="143">
        <v>8</v>
      </c>
      <c r="E152" s="143" t="s">
        <v>121</v>
      </c>
      <c r="F152" s="145">
        <v>1500000</v>
      </c>
      <c r="G152" s="145">
        <f t="shared" si="88"/>
        <v>12000000</v>
      </c>
      <c r="H152" s="14">
        <v>0</v>
      </c>
      <c r="I152" s="145"/>
      <c r="J152" s="145">
        <f t="shared" si="89"/>
        <v>12000000</v>
      </c>
      <c r="K152" s="145"/>
      <c r="L152" s="145"/>
      <c r="O152" s="52"/>
    </row>
    <row r="153" spans="1:15" ht="12.75" x14ac:dyDescent="0.2">
      <c r="A153" s="1" t="s">
        <v>157</v>
      </c>
      <c r="B153" s="143"/>
      <c r="C153" s="144" t="s">
        <v>587</v>
      </c>
      <c r="D153" s="143">
        <v>8</v>
      </c>
      <c r="E153" s="143" t="s">
        <v>121</v>
      </c>
      <c r="F153" s="145">
        <v>1000000</v>
      </c>
      <c r="G153" s="145">
        <f t="shared" si="88"/>
        <v>8000000</v>
      </c>
      <c r="H153" s="13">
        <v>0</v>
      </c>
      <c r="I153" s="145"/>
      <c r="J153" s="145">
        <f t="shared" si="89"/>
        <v>8000000</v>
      </c>
      <c r="K153" s="145"/>
      <c r="L153" s="145"/>
      <c r="O153" s="52"/>
    </row>
    <row r="154" spans="1:15" ht="12.75" x14ac:dyDescent="0.2">
      <c r="A154" s="1" t="s">
        <v>158</v>
      </c>
      <c r="B154" s="143"/>
      <c r="C154" s="144" t="s">
        <v>667</v>
      </c>
      <c r="D154" s="143">
        <v>12</v>
      </c>
      <c r="E154" s="143" t="s">
        <v>657</v>
      </c>
      <c r="F154" s="145">
        <v>500000</v>
      </c>
      <c r="G154" s="145">
        <f t="shared" si="88"/>
        <v>6000000</v>
      </c>
      <c r="H154" s="14">
        <v>0</v>
      </c>
      <c r="I154" s="145"/>
      <c r="J154" s="145">
        <f t="shared" si="89"/>
        <v>6000000</v>
      </c>
      <c r="K154" s="145"/>
      <c r="L154" s="145"/>
      <c r="O154" s="52"/>
    </row>
    <row r="155" spans="1:15" ht="12.75" x14ac:dyDescent="0.2">
      <c r="A155" s="1" t="s">
        <v>159</v>
      </c>
      <c r="B155" s="146" t="s">
        <v>553</v>
      </c>
      <c r="C155" s="147" t="s">
        <v>160</v>
      </c>
      <c r="D155" s="146"/>
      <c r="E155" s="146"/>
      <c r="F155" s="148"/>
      <c r="G155" s="148">
        <f>G156</f>
        <v>3000000</v>
      </c>
      <c r="H155" s="92">
        <v>0</v>
      </c>
      <c r="I155" s="148">
        <f>I156</f>
        <v>0</v>
      </c>
      <c r="J155" s="148">
        <f>J156</f>
        <v>3000000</v>
      </c>
      <c r="K155" s="148">
        <f t="shared" ref="K155:L155" si="90">K156</f>
        <v>0</v>
      </c>
      <c r="L155" s="148">
        <f t="shared" si="90"/>
        <v>0</v>
      </c>
      <c r="O155" s="52"/>
    </row>
    <row r="156" spans="1:15" ht="12.75" x14ac:dyDescent="0.2">
      <c r="A156" s="1" t="s">
        <v>161</v>
      </c>
      <c r="B156" s="143"/>
      <c r="C156" s="144" t="s">
        <v>668</v>
      </c>
      <c r="D156" s="143">
        <v>2</v>
      </c>
      <c r="E156" s="143" t="s">
        <v>162</v>
      </c>
      <c r="F156" s="145">
        <v>1500000</v>
      </c>
      <c r="G156" s="145">
        <f>ROUNDDOWN(D156*F156,-3)</f>
        <v>3000000</v>
      </c>
      <c r="H156" s="93">
        <v>0</v>
      </c>
      <c r="I156" s="145"/>
      <c r="J156" s="145">
        <f>G156-I156</f>
        <v>3000000</v>
      </c>
      <c r="K156" s="145"/>
      <c r="L156" s="145"/>
      <c r="O156" s="52"/>
    </row>
    <row r="157" spans="1:15" ht="12.75" x14ac:dyDescent="0.2">
      <c r="A157" s="1" t="s">
        <v>163</v>
      </c>
      <c r="B157" s="146" t="s">
        <v>539</v>
      </c>
      <c r="C157" s="147" t="s">
        <v>36</v>
      </c>
      <c r="D157" s="146"/>
      <c r="E157" s="146"/>
      <c r="F157" s="148"/>
      <c r="G157" s="148">
        <f>G158</f>
        <v>38000000</v>
      </c>
      <c r="H157" s="14">
        <v>0</v>
      </c>
      <c r="I157" s="148">
        <f>I158</f>
        <v>0</v>
      </c>
      <c r="J157" s="148">
        <f>J158</f>
        <v>38000000</v>
      </c>
      <c r="K157" s="148">
        <f t="shared" ref="K157:L157" si="91">K158</f>
        <v>0</v>
      </c>
      <c r="L157" s="148">
        <f t="shared" si="91"/>
        <v>0</v>
      </c>
      <c r="O157" s="52"/>
    </row>
    <row r="158" spans="1:15" ht="25.5" x14ac:dyDescent="0.2">
      <c r="A158" s="1" t="s">
        <v>164</v>
      </c>
      <c r="B158" s="143"/>
      <c r="C158" s="144" t="s">
        <v>669</v>
      </c>
      <c r="D158" s="143">
        <v>8</v>
      </c>
      <c r="E158" s="143" t="s">
        <v>27</v>
      </c>
      <c r="F158" s="145">
        <v>4750000</v>
      </c>
      <c r="G158" s="145">
        <f>ROUNDDOWN(D158*F158,-3)</f>
        <v>38000000</v>
      </c>
      <c r="H158" s="53">
        <v>0</v>
      </c>
      <c r="I158" s="145"/>
      <c r="J158" s="145">
        <f>G158-I158</f>
        <v>38000000</v>
      </c>
      <c r="K158" s="145"/>
      <c r="L158" s="145"/>
      <c r="O158" s="52"/>
    </row>
    <row r="159" spans="1:15" ht="12.75" x14ac:dyDescent="0.2">
      <c r="A159" s="1" t="s">
        <v>165</v>
      </c>
      <c r="B159" s="152" t="s">
        <v>606</v>
      </c>
      <c r="C159" s="153" t="s">
        <v>81</v>
      </c>
      <c r="D159" s="152"/>
      <c r="E159" s="152"/>
      <c r="F159" s="154"/>
      <c r="G159" s="154">
        <f>G160</f>
        <v>3000000</v>
      </c>
      <c r="H159" s="13">
        <v>0</v>
      </c>
      <c r="I159" s="154">
        <f>I160</f>
        <v>0</v>
      </c>
      <c r="J159" s="154">
        <f>J160</f>
        <v>3000000</v>
      </c>
      <c r="K159" s="154">
        <f t="shared" ref="K159:L159" si="92">K160</f>
        <v>0</v>
      </c>
      <c r="L159" s="154">
        <f t="shared" si="92"/>
        <v>0</v>
      </c>
      <c r="O159" s="52"/>
    </row>
    <row r="160" spans="1:15" ht="12.75" x14ac:dyDescent="0.2">
      <c r="A160" s="1" t="s">
        <v>166</v>
      </c>
      <c r="B160" s="143"/>
      <c r="C160" s="144" t="s">
        <v>670</v>
      </c>
      <c r="D160" s="143">
        <v>20</v>
      </c>
      <c r="E160" s="143" t="s">
        <v>27</v>
      </c>
      <c r="F160" s="145">
        <v>150000</v>
      </c>
      <c r="G160" s="145">
        <f>ROUNDDOWN(D160*F160,-3)</f>
        <v>3000000</v>
      </c>
      <c r="H160" s="14">
        <v>0</v>
      </c>
      <c r="I160" s="145"/>
      <c r="J160" s="145">
        <f>G160-I160</f>
        <v>3000000</v>
      </c>
      <c r="K160" s="145"/>
      <c r="L160" s="145"/>
      <c r="O160" s="52"/>
    </row>
    <row r="161" spans="1:15" ht="12.75" x14ac:dyDescent="0.2">
      <c r="A161" s="1" t="s">
        <v>167</v>
      </c>
      <c r="B161" s="158" t="s">
        <v>168</v>
      </c>
      <c r="C161" s="159" t="s">
        <v>169</v>
      </c>
      <c r="D161" s="158"/>
      <c r="E161" s="158"/>
      <c r="F161" s="160"/>
      <c r="G161" s="160">
        <f>SUM(G162,G167,G169)</f>
        <v>65000000</v>
      </c>
      <c r="H161" s="14">
        <v>0</v>
      </c>
      <c r="I161" s="160">
        <f>SUM(I162,I167,I169)</f>
        <v>0</v>
      </c>
      <c r="J161" s="160">
        <f>SUM(J162,J167,J169)</f>
        <v>65000000</v>
      </c>
      <c r="K161" s="160">
        <f t="shared" ref="K161:L161" si="93">SUM(K162,K167,K169)</f>
        <v>0</v>
      </c>
      <c r="L161" s="160">
        <f t="shared" si="93"/>
        <v>0</v>
      </c>
      <c r="M161" s="5" t="s">
        <v>506</v>
      </c>
      <c r="N161" s="5" t="s">
        <v>507</v>
      </c>
      <c r="O161" s="52"/>
    </row>
    <row r="162" spans="1:15" ht="12.75" x14ac:dyDescent="0.2">
      <c r="A162" s="1" t="s">
        <v>170</v>
      </c>
      <c r="B162" s="146" t="s">
        <v>537</v>
      </c>
      <c r="C162" s="147" t="s">
        <v>25</v>
      </c>
      <c r="D162" s="146"/>
      <c r="E162" s="146"/>
      <c r="F162" s="148"/>
      <c r="G162" s="148">
        <f>SUM(G163:G166)</f>
        <v>22000000</v>
      </c>
      <c r="H162" s="14">
        <v>0</v>
      </c>
      <c r="I162" s="148">
        <f>SUM(I163:I166)</f>
        <v>0</v>
      </c>
      <c r="J162" s="148">
        <f>SUM(J163:J166)</f>
        <v>22000000</v>
      </c>
      <c r="K162" s="148">
        <f t="shared" ref="K162:L162" si="94">SUM(K163:K166)</f>
        <v>0</v>
      </c>
      <c r="L162" s="148">
        <f t="shared" si="94"/>
        <v>0</v>
      </c>
      <c r="O162" s="52"/>
    </row>
    <row r="163" spans="1:15" ht="12.75" x14ac:dyDescent="0.2">
      <c r="A163" s="1" t="s">
        <v>171</v>
      </c>
      <c r="B163" s="143"/>
      <c r="C163" s="144" t="s">
        <v>654</v>
      </c>
      <c r="D163" s="143">
        <v>4</v>
      </c>
      <c r="E163" s="143" t="s">
        <v>121</v>
      </c>
      <c r="F163" s="145">
        <v>1500000</v>
      </c>
      <c r="G163" s="145">
        <f t="shared" ref="G163:G166" si="95">ROUNDDOWN(D163*F163,-3)</f>
        <v>6000000</v>
      </c>
      <c r="H163" s="14">
        <v>0</v>
      </c>
      <c r="I163" s="145"/>
      <c r="J163" s="145">
        <f t="shared" ref="J163:J166" si="96">G163-I163</f>
        <v>6000000</v>
      </c>
      <c r="K163" s="145"/>
      <c r="L163" s="145"/>
      <c r="O163" s="52"/>
    </row>
    <row r="164" spans="1:15" ht="12.75" x14ac:dyDescent="0.2">
      <c r="A164" s="1" t="s">
        <v>172</v>
      </c>
      <c r="B164" s="143"/>
      <c r="C164" s="144" t="s">
        <v>586</v>
      </c>
      <c r="D164" s="143">
        <v>4</v>
      </c>
      <c r="E164" s="143" t="s">
        <v>121</v>
      </c>
      <c r="F164" s="145">
        <v>1500000</v>
      </c>
      <c r="G164" s="145">
        <f t="shared" si="95"/>
        <v>6000000</v>
      </c>
      <c r="H164" s="14">
        <v>0</v>
      </c>
      <c r="I164" s="145"/>
      <c r="J164" s="145">
        <f t="shared" si="96"/>
        <v>6000000</v>
      </c>
      <c r="K164" s="145"/>
      <c r="L164" s="145"/>
      <c r="O164" s="52"/>
    </row>
    <row r="165" spans="1:15" ht="12.75" x14ac:dyDescent="0.2">
      <c r="A165" s="1" t="s">
        <v>173</v>
      </c>
      <c r="B165" s="143"/>
      <c r="C165" s="144" t="s">
        <v>587</v>
      </c>
      <c r="D165" s="143">
        <v>4</v>
      </c>
      <c r="E165" s="143" t="s">
        <v>121</v>
      </c>
      <c r="F165" s="145">
        <v>1000000</v>
      </c>
      <c r="G165" s="145">
        <f t="shared" si="95"/>
        <v>4000000</v>
      </c>
      <c r="H165" s="92">
        <v>0</v>
      </c>
      <c r="I165" s="145"/>
      <c r="J165" s="145">
        <f t="shared" si="96"/>
        <v>4000000</v>
      </c>
      <c r="K165" s="145"/>
      <c r="L165" s="145"/>
      <c r="O165" s="52"/>
    </row>
    <row r="166" spans="1:15" ht="12.75" x14ac:dyDescent="0.2">
      <c r="A166" s="1" t="s">
        <v>174</v>
      </c>
      <c r="B166" s="143"/>
      <c r="C166" s="144" t="s">
        <v>667</v>
      </c>
      <c r="D166" s="143">
        <v>12</v>
      </c>
      <c r="E166" s="143" t="s">
        <v>657</v>
      </c>
      <c r="F166" s="145">
        <v>500000</v>
      </c>
      <c r="G166" s="145">
        <f t="shared" si="95"/>
        <v>6000000</v>
      </c>
      <c r="H166" s="93">
        <v>0</v>
      </c>
      <c r="I166" s="145"/>
      <c r="J166" s="145">
        <f t="shared" si="96"/>
        <v>6000000</v>
      </c>
      <c r="K166" s="145"/>
      <c r="L166" s="145"/>
      <c r="O166" s="52"/>
    </row>
    <row r="167" spans="1:15" ht="12.75" x14ac:dyDescent="0.2">
      <c r="A167" s="1" t="s">
        <v>175</v>
      </c>
      <c r="B167" s="146" t="s">
        <v>539</v>
      </c>
      <c r="C167" s="147" t="s">
        <v>36</v>
      </c>
      <c r="D167" s="146"/>
      <c r="E167" s="146"/>
      <c r="F167" s="148"/>
      <c r="G167" s="148">
        <f>G168</f>
        <v>40000000</v>
      </c>
      <c r="H167" s="13">
        <v>0</v>
      </c>
      <c r="I167" s="148">
        <f>I168</f>
        <v>0</v>
      </c>
      <c r="J167" s="148">
        <f>J168</f>
        <v>40000000</v>
      </c>
      <c r="K167" s="148">
        <f t="shared" ref="K167:L167" si="97">K168</f>
        <v>0</v>
      </c>
      <c r="L167" s="148">
        <f t="shared" si="97"/>
        <v>0</v>
      </c>
      <c r="O167" s="52"/>
    </row>
    <row r="168" spans="1:15" ht="12.75" x14ac:dyDescent="0.2">
      <c r="A168" s="1" t="s">
        <v>176</v>
      </c>
      <c r="B168" s="143"/>
      <c r="C168" s="144" t="s">
        <v>671</v>
      </c>
      <c r="D168" s="143">
        <v>10</v>
      </c>
      <c r="E168" s="143" t="s">
        <v>27</v>
      </c>
      <c r="F168" s="145">
        <v>4000000</v>
      </c>
      <c r="G168" s="145">
        <f>ROUNDDOWN(D168*F168,-3)</f>
        <v>40000000</v>
      </c>
      <c r="H168" s="14">
        <v>0</v>
      </c>
      <c r="I168" s="145"/>
      <c r="J168" s="145">
        <f>G168-I168</f>
        <v>40000000</v>
      </c>
      <c r="K168" s="145"/>
      <c r="L168" s="145"/>
      <c r="O168" s="52"/>
    </row>
    <row r="169" spans="1:15" ht="12.75" x14ac:dyDescent="0.2">
      <c r="A169" s="1" t="s">
        <v>672</v>
      </c>
      <c r="B169" s="146" t="s">
        <v>606</v>
      </c>
      <c r="C169" s="147" t="s">
        <v>81</v>
      </c>
      <c r="D169" s="146"/>
      <c r="E169" s="146"/>
      <c r="F169" s="148"/>
      <c r="G169" s="148">
        <f>G170</f>
        <v>3000000</v>
      </c>
      <c r="H169" s="13">
        <v>0</v>
      </c>
      <c r="I169" s="148">
        <f>I170</f>
        <v>0</v>
      </c>
      <c r="J169" s="148">
        <f>J170</f>
        <v>3000000</v>
      </c>
      <c r="K169" s="148">
        <f t="shared" ref="K169:L169" si="98">K170</f>
        <v>0</v>
      </c>
      <c r="L169" s="148">
        <f t="shared" si="98"/>
        <v>0</v>
      </c>
      <c r="O169" s="52"/>
    </row>
    <row r="170" spans="1:15" ht="12.75" x14ac:dyDescent="0.2">
      <c r="A170" s="1" t="s">
        <v>673</v>
      </c>
      <c r="B170" s="143"/>
      <c r="C170" s="144" t="s">
        <v>670</v>
      </c>
      <c r="D170" s="143">
        <v>20</v>
      </c>
      <c r="E170" s="143" t="s">
        <v>27</v>
      </c>
      <c r="F170" s="145">
        <v>150000</v>
      </c>
      <c r="G170" s="145">
        <f>ROUNDDOWN(D170*F170,-3)</f>
        <v>3000000</v>
      </c>
      <c r="H170" s="14">
        <v>0</v>
      </c>
      <c r="I170" s="145"/>
      <c r="J170" s="145">
        <f>G170-I170</f>
        <v>3000000</v>
      </c>
      <c r="K170" s="145"/>
      <c r="L170" s="145"/>
      <c r="O170" s="52"/>
    </row>
    <row r="171" spans="1:15" ht="12.75" x14ac:dyDescent="0.2">
      <c r="A171" s="1" t="s">
        <v>177</v>
      </c>
      <c r="B171" s="158" t="s">
        <v>178</v>
      </c>
      <c r="C171" s="159" t="s">
        <v>179</v>
      </c>
      <c r="D171" s="158"/>
      <c r="E171" s="158"/>
      <c r="F171" s="160"/>
      <c r="G171" s="160">
        <f>SUM(G172,G177,G179,G181)</f>
        <v>82785000</v>
      </c>
      <c r="H171" s="12">
        <v>0</v>
      </c>
      <c r="I171" s="160">
        <f>SUM(I172,I177,I179,I181)</f>
        <v>0</v>
      </c>
      <c r="J171" s="160">
        <f>SUM(J172,J177,J179,J181)</f>
        <v>82785000</v>
      </c>
      <c r="K171" s="160">
        <f t="shared" ref="K171:L171" si="99">SUM(K172,K177,K179,K181)</f>
        <v>0</v>
      </c>
      <c r="L171" s="160">
        <f t="shared" si="99"/>
        <v>0</v>
      </c>
      <c r="M171" s="5" t="s">
        <v>506</v>
      </c>
      <c r="N171" s="5" t="s">
        <v>507</v>
      </c>
      <c r="O171" s="52"/>
    </row>
    <row r="172" spans="1:15" ht="12.75" x14ac:dyDescent="0.2">
      <c r="A172" s="1" t="s">
        <v>180</v>
      </c>
      <c r="B172" s="152" t="s">
        <v>537</v>
      </c>
      <c r="C172" s="153" t="s">
        <v>25</v>
      </c>
      <c r="D172" s="152"/>
      <c r="E172" s="152"/>
      <c r="F172" s="154"/>
      <c r="G172" s="154">
        <f>SUM(G173:G176)</f>
        <v>22000000</v>
      </c>
      <c r="H172" s="13">
        <v>0</v>
      </c>
      <c r="I172" s="154">
        <f>SUM(I173:I176)</f>
        <v>0</v>
      </c>
      <c r="J172" s="154">
        <f>SUM(J173:J176)</f>
        <v>22000000</v>
      </c>
      <c r="K172" s="154">
        <f t="shared" ref="K172:L172" si="100">SUM(K173:K176)</f>
        <v>0</v>
      </c>
      <c r="L172" s="154">
        <f t="shared" si="100"/>
        <v>0</v>
      </c>
      <c r="O172" s="52"/>
    </row>
    <row r="173" spans="1:15" ht="12.75" x14ac:dyDescent="0.2">
      <c r="A173" s="1" t="s">
        <v>181</v>
      </c>
      <c r="B173" s="143"/>
      <c r="C173" s="144" t="s">
        <v>654</v>
      </c>
      <c r="D173" s="143">
        <v>4</v>
      </c>
      <c r="E173" s="143" t="s">
        <v>121</v>
      </c>
      <c r="F173" s="145">
        <v>1500000</v>
      </c>
      <c r="G173" s="145">
        <f t="shared" ref="G173:G176" si="101">ROUNDDOWN(D173*F173,-3)</f>
        <v>6000000</v>
      </c>
      <c r="H173" s="14">
        <v>0</v>
      </c>
      <c r="I173" s="145"/>
      <c r="J173" s="145">
        <f t="shared" ref="J173:J176" si="102">G173-I173</f>
        <v>6000000</v>
      </c>
      <c r="K173" s="145"/>
      <c r="L173" s="145"/>
      <c r="O173" s="52"/>
    </row>
    <row r="174" spans="1:15" ht="12.75" x14ac:dyDescent="0.2">
      <c r="A174" s="1" t="s">
        <v>182</v>
      </c>
      <c r="B174" s="143"/>
      <c r="C174" s="144" t="s">
        <v>586</v>
      </c>
      <c r="D174" s="143">
        <v>4</v>
      </c>
      <c r="E174" s="143" t="s">
        <v>121</v>
      </c>
      <c r="F174" s="145">
        <v>1500000</v>
      </c>
      <c r="G174" s="145">
        <f t="shared" si="101"/>
        <v>6000000</v>
      </c>
      <c r="H174" s="14">
        <v>0</v>
      </c>
      <c r="I174" s="145"/>
      <c r="J174" s="145">
        <f t="shared" si="102"/>
        <v>6000000</v>
      </c>
      <c r="K174" s="145"/>
      <c r="L174" s="145"/>
      <c r="O174" s="52"/>
    </row>
    <row r="175" spans="1:15" ht="12.75" x14ac:dyDescent="0.2">
      <c r="A175" s="1" t="s">
        <v>183</v>
      </c>
      <c r="B175" s="143"/>
      <c r="C175" s="144" t="s">
        <v>587</v>
      </c>
      <c r="D175" s="143">
        <v>4</v>
      </c>
      <c r="E175" s="143" t="s">
        <v>121</v>
      </c>
      <c r="F175" s="145">
        <v>1000000</v>
      </c>
      <c r="G175" s="145">
        <f t="shared" si="101"/>
        <v>4000000</v>
      </c>
      <c r="H175" s="14">
        <v>0</v>
      </c>
      <c r="I175" s="145"/>
      <c r="J175" s="145">
        <f t="shared" si="102"/>
        <v>4000000</v>
      </c>
      <c r="K175" s="145"/>
      <c r="L175" s="145"/>
      <c r="O175" s="52"/>
    </row>
    <row r="176" spans="1:15" ht="12.75" x14ac:dyDescent="0.2">
      <c r="A176" s="1" t="s">
        <v>184</v>
      </c>
      <c r="B176" s="143"/>
      <c r="C176" s="144" t="s">
        <v>667</v>
      </c>
      <c r="D176" s="143">
        <v>24</v>
      </c>
      <c r="E176" s="143" t="s">
        <v>657</v>
      </c>
      <c r="F176" s="145">
        <v>250000</v>
      </c>
      <c r="G176" s="145">
        <f t="shared" si="101"/>
        <v>6000000</v>
      </c>
      <c r="H176" s="14">
        <v>0</v>
      </c>
      <c r="I176" s="145"/>
      <c r="J176" s="145">
        <f t="shared" si="102"/>
        <v>6000000</v>
      </c>
      <c r="K176" s="145"/>
      <c r="L176" s="145"/>
      <c r="O176" s="52"/>
    </row>
    <row r="177" spans="1:15" ht="12.75" x14ac:dyDescent="0.2">
      <c r="A177" s="1" t="s">
        <v>674</v>
      </c>
      <c r="B177" s="146" t="s">
        <v>538</v>
      </c>
      <c r="C177" s="147" t="s">
        <v>74</v>
      </c>
      <c r="D177" s="146"/>
      <c r="E177" s="146"/>
      <c r="F177" s="148"/>
      <c r="G177" s="148">
        <f>G178</f>
        <v>26250000</v>
      </c>
      <c r="H177" s="13">
        <v>0</v>
      </c>
      <c r="I177" s="148">
        <f>I178</f>
        <v>0</v>
      </c>
      <c r="J177" s="148">
        <f>J178</f>
        <v>26250000</v>
      </c>
      <c r="K177" s="148">
        <f t="shared" ref="K177:L177" si="103">K178</f>
        <v>0</v>
      </c>
      <c r="L177" s="148">
        <f t="shared" si="103"/>
        <v>0</v>
      </c>
      <c r="O177" s="52"/>
    </row>
    <row r="178" spans="1:15" ht="12.75" x14ac:dyDescent="0.2">
      <c r="A178" s="1" t="s">
        <v>675</v>
      </c>
      <c r="B178" s="143"/>
      <c r="C178" s="144" t="s">
        <v>676</v>
      </c>
      <c r="D178" s="143">
        <v>15</v>
      </c>
      <c r="E178" s="143" t="s">
        <v>27</v>
      </c>
      <c r="F178" s="145">
        <v>1750000</v>
      </c>
      <c r="G178" s="145">
        <f>ROUNDDOWN(D178*F178,-3)</f>
        <v>26250000</v>
      </c>
      <c r="H178" s="14">
        <v>0</v>
      </c>
      <c r="I178" s="145"/>
      <c r="J178" s="145">
        <f>G178-I178</f>
        <v>26250000</v>
      </c>
      <c r="K178" s="145"/>
      <c r="L178" s="145"/>
      <c r="O178" s="52"/>
    </row>
    <row r="179" spans="1:15" ht="12.75" x14ac:dyDescent="0.2">
      <c r="A179" s="1" t="s">
        <v>187</v>
      </c>
      <c r="B179" s="146" t="s">
        <v>539</v>
      </c>
      <c r="C179" s="147" t="s">
        <v>36</v>
      </c>
      <c r="D179" s="146"/>
      <c r="E179" s="146"/>
      <c r="F179" s="148"/>
      <c r="G179" s="148">
        <f>G180</f>
        <v>32435000</v>
      </c>
      <c r="H179" s="12">
        <v>515818000</v>
      </c>
      <c r="I179" s="148">
        <f>I180</f>
        <v>0</v>
      </c>
      <c r="J179" s="148">
        <f>J180</f>
        <v>32435000</v>
      </c>
      <c r="K179" s="148">
        <f t="shared" ref="K179:L179" si="104">K180</f>
        <v>0</v>
      </c>
      <c r="L179" s="148">
        <f t="shared" si="104"/>
        <v>0</v>
      </c>
      <c r="O179" s="52"/>
    </row>
    <row r="180" spans="1:15" ht="12.75" x14ac:dyDescent="0.2">
      <c r="A180" s="1" t="s">
        <v>188</v>
      </c>
      <c r="B180" s="143"/>
      <c r="C180" s="144" t="s">
        <v>677</v>
      </c>
      <c r="D180" s="143">
        <v>12</v>
      </c>
      <c r="E180" s="143" t="s">
        <v>27</v>
      </c>
      <c r="F180" s="145">
        <v>2702917</v>
      </c>
      <c r="G180" s="145">
        <f>ROUNDDOWN(D180*F180,-3)</f>
        <v>32435000</v>
      </c>
      <c r="H180" s="13">
        <v>0</v>
      </c>
      <c r="I180" s="145"/>
      <c r="J180" s="145">
        <f>G180-I180</f>
        <v>32435000</v>
      </c>
      <c r="K180" s="145"/>
      <c r="L180" s="145"/>
      <c r="O180" s="52"/>
    </row>
    <row r="181" spans="1:15" ht="12.75" x14ac:dyDescent="0.2">
      <c r="A181" s="1" t="s">
        <v>189</v>
      </c>
      <c r="B181" s="140" t="s">
        <v>606</v>
      </c>
      <c r="C181" s="141" t="s">
        <v>81</v>
      </c>
      <c r="D181" s="140"/>
      <c r="E181" s="140"/>
      <c r="F181" s="142"/>
      <c r="G181" s="142">
        <f>G182</f>
        <v>2100000</v>
      </c>
      <c r="H181" s="14">
        <v>0</v>
      </c>
      <c r="I181" s="142">
        <f>I182</f>
        <v>0</v>
      </c>
      <c r="J181" s="142">
        <f>J182</f>
        <v>2100000</v>
      </c>
      <c r="K181" s="142">
        <f t="shared" ref="K181:L181" si="105">K182</f>
        <v>0</v>
      </c>
      <c r="L181" s="142">
        <f t="shared" si="105"/>
        <v>0</v>
      </c>
      <c r="O181" s="52"/>
    </row>
    <row r="182" spans="1:15" ht="12.75" x14ac:dyDescent="0.2">
      <c r="A182" s="1" t="s">
        <v>190</v>
      </c>
      <c r="B182" s="143"/>
      <c r="C182" s="144" t="s">
        <v>670</v>
      </c>
      <c r="D182" s="143">
        <v>14</v>
      </c>
      <c r="E182" s="143" t="s">
        <v>27</v>
      </c>
      <c r="F182" s="145">
        <v>150000</v>
      </c>
      <c r="G182" s="145">
        <f>ROUNDDOWN(D182*F182,-3)</f>
        <v>2100000</v>
      </c>
      <c r="H182" s="14">
        <v>0</v>
      </c>
      <c r="I182" s="145"/>
      <c r="J182" s="145">
        <f>G182-I182</f>
        <v>2100000</v>
      </c>
      <c r="K182" s="145"/>
      <c r="L182" s="145"/>
      <c r="O182" s="52"/>
    </row>
    <row r="183" spans="1:15" ht="12.75" x14ac:dyDescent="0.2">
      <c r="A183" s="1" t="s">
        <v>191</v>
      </c>
      <c r="B183" s="158" t="s">
        <v>192</v>
      </c>
      <c r="C183" s="159" t="s">
        <v>678</v>
      </c>
      <c r="D183" s="158"/>
      <c r="E183" s="158"/>
      <c r="F183" s="160"/>
      <c r="G183" s="160">
        <f>SUM(G184,G189,G191,G193)</f>
        <v>50042000</v>
      </c>
      <c r="H183" s="14">
        <v>0</v>
      </c>
      <c r="I183" s="160">
        <f>SUM(I184,I189,I191,I193)</f>
        <v>0</v>
      </c>
      <c r="J183" s="160">
        <f>SUM(J184,J189,J191,J193)</f>
        <v>50042000</v>
      </c>
      <c r="K183" s="160">
        <f t="shared" ref="K183:L183" si="106">SUM(K184,K189,K191,K193)</f>
        <v>0</v>
      </c>
      <c r="L183" s="160">
        <f t="shared" si="106"/>
        <v>0</v>
      </c>
      <c r="M183" s="5" t="s">
        <v>503</v>
      </c>
      <c r="N183" s="5" t="s">
        <v>504</v>
      </c>
      <c r="O183" s="52"/>
    </row>
    <row r="184" spans="1:15" ht="12.75" x14ac:dyDescent="0.2">
      <c r="A184" s="1" t="s">
        <v>193</v>
      </c>
      <c r="B184" s="146" t="s">
        <v>537</v>
      </c>
      <c r="C184" s="147" t="s">
        <v>25</v>
      </c>
      <c r="D184" s="146"/>
      <c r="E184" s="146"/>
      <c r="F184" s="148"/>
      <c r="G184" s="148">
        <f>SUM(G185:G188)</f>
        <v>20000000</v>
      </c>
      <c r="H184" s="14">
        <v>0</v>
      </c>
      <c r="I184" s="148">
        <f>SUM(I185:I188)</f>
        <v>0</v>
      </c>
      <c r="J184" s="148">
        <f>SUM(J185:J188)</f>
        <v>20000000</v>
      </c>
      <c r="K184" s="148">
        <f t="shared" ref="K184:L184" si="107">SUM(K185:K188)</f>
        <v>0</v>
      </c>
      <c r="L184" s="148">
        <f t="shared" si="107"/>
        <v>0</v>
      </c>
      <c r="O184" s="52"/>
    </row>
    <row r="185" spans="1:15" ht="12.75" x14ac:dyDescent="0.2">
      <c r="A185" s="1" t="s">
        <v>194</v>
      </c>
      <c r="B185" s="143"/>
      <c r="C185" s="144" t="s">
        <v>578</v>
      </c>
      <c r="D185" s="143">
        <v>160</v>
      </c>
      <c r="E185" s="143" t="s">
        <v>27</v>
      </c>
      <c r="F185" s="145">
        <v>75000</v>
      </c>
      <c r="G185" s="145">
        <f t="shared" ref="G185:G188" si="108">ROUNDDOWN(D185*F185,-3)</f>
        <v>12000000</v>
      </c>
      <c r="H185" s="13">
        <v>0</v>
      </c>
      <c r="I185" s="145"/>
      <c r="J185" s="145">
        <f t="shared" ref="J185:J188" si="109">G185-I185</f>
        <v>12000000</v>
      </c>
      <c r="K185" s="145"/>
      <c r="L185" s="145"/>
      <c r="O185" s="52"/>
    </row>
    <row r="186" spans="1:15" ht="12.75" x14ac:dyDescent="0.2">
      <c r="A186" s="1" t="s">
        <v>195</v>
      </c>
      <c r="B186" s="143"/>
      <c r="C186" s="144" t="s">
        <v>579</v>
      </c>
      <c r="D186" s="143">
        <v>2</v>
      </c>
      <c r="E186" s="143" t="s">
        <v>121</v>
      </c>
      <c r="F186" s="145">
        <v>1500000</v>
      </c>
      <c r="G186" s="145">
        <f t="shared" si="108"/>
        <v>3000000</v>
      </c>
      <c r="H186" s="14">
        <v>0</v>
      </c>
      <c r="I186" s="145"/>
      <c r="J186" s="145">
        <f t="shared" si="109"/>
        <v>3000000</v>
      </c>
      <c r="K186" s="145"/>
      <c r="L186" s="145"/>
      <c r="O186" s="52"/>
    </row>
    <row r="187" spans="1:15" ht="12.75" x14ac:dyDescent="0.2">
      <c r="A187" s="1" t="s">
        <v>196</v>
      </c>
      <c r="B187" s="143"/>
      <c r="C187" s="144" t="s">
        <v>580</v>
      </c>
      <c r="D187" s="143">
        <v>2</v>
      </c>
      <c r="E187" s="143" t="s">
        <v>121</v>
      </c>
      <c r="F187" s="145">
        <v>1500000</v>
      </c>
      <c r="G187" s="145">
        <f t="shared" si="108"/>
        <v>3000000</v>
      </c>
      <c r="H187" s="14">
        <v>0</v>
      </c>
      <c r="I187" s="145"/>
      <c r="J187" s="145">
        <f t="shared" si="109"/>
        <v>3000000</v>
      </c>
      <c r="K187" s="145"/>
      <c r="L187" s="145"/>
      <c r="O187" s="52"/>
    </row>
    <row r="188" spans="1:15" ht="12.75" x14ac:dyDescent="0.2">
      <c r="A188" s="1" t="s">
        <v>679</v>
      </c>
      <c r="B188" s="143"/>
      <c r="C188" s="144" t="s">
        <v>581</v>
      </c>
      <c r="D188" s="143">
        <v>2</v>
      </c>
      <c r="E188" s="143" t="s">
        <v>121</v>
      </c>
      <c r="F188" s="145">
        <v>1000000</v>
      </c>
      <c r="G188" s="145">
        <f t="shared" si="108"/>
        <v>2000000</v>
      </c>
      <c r="H188" s="14">
        <v>0</v>
      </c>
      <c r="I188" s="145"/>
      <c r="J188" s="145">
        <f t="shared" si="109"/>
        <v>2000000</v>
      </c>
      <c r="K188" s="145"/>
      <c r="L188" s="145"/>
      <c r="O188" s="52"/>
    </row>
    <row r="189" spans="1:15" ht="12.75" x14ac:dyDescent="0.2">
      <c r="A189" s="1" t="s">
        <v>197</v>
      </c>
      <c r="B189" s="146" t="s">
        <v>538</v>
      </c>
      <c r="C189" s="147" t="s">
        <v>74</v>
      </c>
      <c r="D189" s="146"/>
      <c r="E189" s="146"/>
      <c r="F189" s="148"/>
      <c r="G189" s="148">
        <f>G190</f>
        <v>3000000</v>
      </c>
      <c r="H189" s="13">
        <v>0</v>
      </c>
      <c r="I189" s="148">
        <f>I190</f>
        <v>0</v>
      </c>
      <c r="J189" s="148">
        <f>J190</f>
        <v>3000000</v>
      </c>
      <c r="K189" s="148">
        <f t="shared" ref="K189:L189" si="110">K190</f>
        <v>0</v>
      </c>
      <c r="L189" s="148">
        <f t="shared" si="110"/>
        <v>0</v>
      </c>
      <c r="O189" s="52"/>
    </row>
    <row r="190" spans="1:15" ht="12.75" x14ac:dyDescent="0.2">
      <c r="A190" s="1" t="s">
        <v>198</v>
      </c>
      <c r="B190" s="143"/>
      <c r="C190" s="144" t="s">
        <v>645</v>
      </c>
      <c r="D190" s="143">
        <v>12</v>
      </c>
      <c r="E190" s="143" t="s">
        <v>121</v>
      </c>
      <c r="F190" s="145">
        <v>250000</v>
      </c>
      <c r="G190" s="145">
        <f>ROUNDDOWN(D190*F190,-3)</f>
        <v>3000000</v>
      </c>
      <c r="H190" s="14">
        <v>0</v>
      </c>
      <c r="I190" s="145"/>
      <c r="J190" s="145">
        <f>G190-I190</f>
        <v>3000000</v>
      </c>
      <c r="K190" s="145"/>
      <c r="L190" s="145"/>
      <c r="O190" s="52"/>
    </row>
    <row r="191" spans="1:15" ht="12.75" x14ac:dyDescent="0.2">
      <c r="A191" s="1" t="s">
        <v>199</v>
      </c>
      <c r="B191" s="146" t="s">
        <v>547</v>
      </c>
      <c r="C191" s="147" t="s">
        <v>32</v>
      </c>
      <c r="D191" s="146"/>
      <c r="E191" s="146"/>
      <c r="F191" s="148"/>
      <c r="G191" s="148">
        <f>G192</f>
        <v>9000000</v>
      </c>
      <c r="H191" s="13">
        <v>0</v>
      </c>
      <c r="I191" s="148">
        <f>I192</f>
        <v>0</v>
      </c>
      <c r="J191" s="148">
        <f>J192</f>
        <v>9000000</v>
      </c>
      <c r="K191" s="148">
        <f t="shared" ref="K191:L191" si="111">K192</f>
        <v>0</v>
      </c>
      <c r="L191" s="148">
        <f t="shared" si="111"/>
        <v>0</v>
      </c>
      <c r="O191" s="52"/>
    </row>
    <row r="192" spans="1:15" ht="12.75" x14ac:dyDescent="0.2">
      <c r="A192" s="1" t="s">
        <v>200</v>
      </c>
      <c r="B192" s="143"/>
      <c r="C192" s="144" t="s">
        <v>582</v>
      </c>
      <c r="D192" s="143">
        <v>10</v>
      </c>
      <c r="E192" s="143" t="s">
        <v>34</v>
      </c>
      <c r="F192" s="145">
        <v>900000</v>
      </c>
      <c r="G192" s="145">
        <f>ROUNDDOWN(D192*F192,-3)</f>
        <v>9000000</v>
      </c>
      <c r="H192" s="14">
        <v>0</v>
      </c>
      <c r="I192" s="145"/>
      <c r="J192" s="145">
        <f>G192-I192</f>
        <v>9000000</v>
      </c>
      <c r="K192" s="145"/>
      <c r="L192" s="145"/>
      <c r="O192" s="52"/>
    </row>
    <row r="193" spans="1:15" ht="12.75" x14ac:dyDescent="0.2">
      <c r="A193" s="1" t="s">
        <v>201</v>
      </c>
      <c r="B193" s="146" t="s">
        <v>539</v>
      </c>
      <c r="C193" s="147" t="s">
        <v>36</v>
      </c>
      <c r="D193" s="146"/>
      <c r="E193" s="146"/>
      <c r="F193" s="148"/>
      <c r="G193" s="148">
        <f>G194</f>
        <v>18042000</v>
      </c>
      <c r="H193" s="13">
        <v>0</v>
      </c>
      <c r="I193" s="148">
        <f>I194</f>
        <v>0</v>
      </c>
      <c r="J193" s="148">
        <f>J194</f>
        <v>18042000</v>
      </c>
      <c r="K193" s="148">
        <f t="shared" ref="K193:L193" si="112">K194</f>
        <v>0</v>
      </c>
      <c r="L193" s="148">
        <f t="shared" si="112"/>
        <v>0</v>
      </c>
      <c r="O193" s="52"/>
    </row>
    <row r="194" spans="1:15" ht="12.75" x14ac:dyDescent="0.2">
      <c r="A194" s="1" t="s">
        <v>202</v>
      </c>
      <c r="B194" s="143"/>
      <c r="C194" s="144" t="s">
        <v>680</v>
      </c>
      <c r="D194" s="143">
        <v>6</v>
      </c>
      <c r="E194" s="143" t="s">
        <v>27</v>
      </c>
      <c r="F194" s="145">
        <v>3007000</v>
      </c>
      <c r="G194" s="145">
        <f>ROUNDDOWN(D194*F194,-3)</f>
        <v>18042000</v>
      </c>
      <c r="H194" s="14">
        <v>0</v>
      </c>
      <c r="I194" s="145"/>
      <c r="J194" s="145">
        <f>G194-I194</f>
        <v>18042000</v>
      </c>
      <c r="K194" s="145"/>
      <c r="L194" s="145"/>
      <c r="O194" s="52"/>
    </row>
    <row r="195" spans="1:15" ht="12.75" x14ac:dyDescent="0.2">
      <c r="A195" s="1" t="s">
        <v>203</v>
      </c>
      <c r="B195" s="158" t="s">
        <v>204</v>
      </c>
      <c r="C195" s="159" t="s">
        <v>681</v>
      </c>
      <c r="D195" s="158"/>
      <c r="E195" s="158"/>
      <c r="F195" s="160"/>
      <c r="G195" s="160">
        <f>SUM(G196,G201,G203)</f>
        <v>99334000</v>
      </c>
      <c r="H195" s="13">
        <v>515818000</v>
      </c>
      <c r="I195" s="160">
        <f>SUM(I196,I201,I203)</f>
        <v>0</v>
      </c>
      <c r="J195" s="160">
        <f>SUM(J196,J201,J203)</f>
        <v>99334000</v>
      </c>
      <c r="K195" s="160">
        <f t="shared" ref="K195:L195" si="113">SUM(K196,K201,K203)</f>
        <v>0</v>
      </c>
      <c r="L195" s="160">
        <f t="shared" si="113"/>
        <v>0</v>
      </c>
      <c r="M195" s="5" t="s">
        <v>500</v>
      </c>
      <c r="N195" s="5" t="s">
        <v>501</v>
      </c>
      <c r="O195" s="52"/>
    </row>
    <row r="196" spans="1:15" ht="12.75" x14ac:dyDescent="0.2">
      <c r="A196" s="1" t="s">
        <v>206</v>
      </c>
      <c r="B196" s="140" t="s">
        <v>537</v>
      </c>
      <c r="C196" s="141" t="s">
        <v>25</v>
      </c>
      <c r="D196" s="140"/>
      <c r="E196" s="140"/>
      <c r="F196" s="142"/>
      <c r="G196" s="142">
        <f>SUM(G197:G200)</f>
        <v>24800000</v>
      </c>
      <c r="H196" s="14">
        <v>515818000</v>
      </c>
      <c r="I196" s="142">
        <f>SUM(I197:I200)</f>
        <v>0</v>
      </c>
      <c r="J196" s="142">
        <f>SUM(J197:J200)</f>
        <v>24800000</v>
      </c>
      <c r="K196" s="142">
        <f t="shared" ref="K196:L196" si="114">SUM(K197:K200)</f>
        <v>0</v>
      </c>
      <c r="L196" s="142">
        <f t="shared" si="114"/>
        <v>0</v>
      </c>
      <c r="O196" s="52"/>
    </row>
    <row r="197" spans="1:15" ht="12.75" x14ac:dyDescent="0.2">
      <c r="A197" s="1" t="s">
        <v>207</v>
      </c>
      <c r="B197" s="143"/>
      <c r="C197" s="144" t="s">
        <v>578</v>
      </c>
      <c r="D197" s="143">
        <v>224</v>
      </c>
      <c r="E197" s="143" t="s">
        <v>27</v>
      </c>
      <c r="F197" s="145">
        <v>75000</v>
      </c>
      <c r="G197" s="145">
        <f t="shared" ref="G197:G200" si="115">ROUNDDOWN(D197*F197,-3)</f>
        <v>16800000</v>
      </c>
      <c r="H197" s="53">
        <v>432643000</v>
      </c>
      <c r="I197" s="145"/>
      <c r="J197" s="145">
        <f t="shared" ref="J197:J200" si="116">G197-I197</f>
        <v>16800000</v>
      </c>
      <c r="K197" s="145"/>
      <c r="L197" s="145"/>
      <c r="O197" s="52"/>
    </row>
    <row r="198" spans="1:15" ht="12.75" x14ac:dyDescent="0.2">
      <c r="A198" s="1" t="s">
        <v>208</v>
      </c>
      <c r="B198" s="143"/>
      <c r="C198" s="144" t="s">
        <v>579</v>
      </c>
      <c r="D198" s="143">
        <v>2</v>
      </c>
      <c r="E198" s="143" t="s">
        <v>121</v>
      </c>
      <c r="F198" s="145">
        <v>1500000</v>
      </c>
      <c r="G198" s="145">
        <f t="shared" si="115"/>
        <v>3000000</v>
      </c>
      <c r="H198" s="13">
        <v>0</v>
      </c>
      <c r="I198" s="145"/>
      <c r="J198" s="145">
        <f t="shared" si="116"/>
        <v>3000000</v>
      </c>
      <c r="K198" s="145"/>
      <c r="L198" s="145"/>
      <c r="O198" s="52"/>
    </row>
    <row r="199" spans="1:15" ht="12.75" x14ac:dyDescent="0.2">
      <c r="A199" s="1" t="s">
        <v>209</v>
      </c>
      <c r="B199" s="143"/>
      <c r="C199" s="144" t="s">
        <v>580</v>
      </c>
      <c r="D199" s="143">
        <v>2</v>
      </c>
      <c r="E199" s="143" t="s">
        <v>121</v>
      </c>
      <c r="F199" s="145">
        <v>1500000</v>
      </c>
      <c r="G199" s="145">
        <f t="shared" si="115"/>
        <v>3000000</v>
      </c>
      <c r="H199" s="14">
        <v>0</v>
      </c>
      <c r="I199" s="145"/>
      <c r="J199" s="145">
        <f t="shared" si="116"/>
        <v>3000000</v>
      </c>
      <c r="K199" s="145"/>
      <c r="L199" s="145"/>
      <c r="O199" s="52"/>
    </row>
    <row r="200" spans="1:15" ht="12.75" x14ac:dyDescent="0.2">
      <c r="A200" s="1" t="s">
        <v>682</v>
      </c>
      <c r="B200" s="143"/>
      <c r="C200" s="144" t="s">
        <v>581</v>
      </c>
      <c r="D200" s="143">
        <v>2</v>
      </c>
      <c r="E200" s="143" t="s">
        <v>121</v>
      </c>
      <c r="F200" s="145">
        <v>1000000</v>
      </c>
      <c r="G200" s="145">
        <f t="shared" si="115"/>
        <v>2000000</v>
      </c>
      <c r="H200" s="14">
        <v>0</v>
      </c>
      <c r="I200" s="145"/>
      <c r="J200" s="145">
        <f t="shared" si="116"/>
        <v>2000000</v>
      </c>
      <c r="K200" s="145"/>
      <c r="L200" s="145"/>
      <c r="O200" s="52"/>
    </row>
    <row r="201" spans="1:15" ht="12.75" x14ac:dyDescent="0.2">
      <c r="A201" s="1" t="s">
        <v>210</v>
      </c>
      <c r="B201" s="146" t="s">
        <v>538</v>
      </c>
      <c r="C201" s="147" t="s">
        <v>74</v>
      </c>
      <c r="D201" s="146"/>
      <c r="E201" s="146"/>
      <c r="F201" s="148"/>
      <c r="G201" s="148">
        <f>G202</f>
        <v>3000000</v>
      </c>
      <c r="H201" s="14">
        <v>0</v>
      </c>
      <c r="I201" s="148">
        <f>I202</f>
        <v>0</v>
      </c>
      <c r="J201" s="148">
        <f>J202</f>
        <v>3000000</v>
      </c>
      <c r="K201" s="148">
        <f t="shared" ref="K201:L201" si="117">K202</f>
        <v>0</v>
      </c>
      <c r="L201" s="148">
        <f t="shared" si="117"/>
        <v>0</v>
      </c>
      <c r="O201" s="52"/>
    </row>
    <row r="202" spans="1:15" ht="12.75" x14ac:dyDescent="0.2">
      <c r="A202" s="1" t="s">
        <v>211</v>
      </c>
      <c r="B202" s="143"/>
      <c r="C202" s="144" t="s">
        <v>645</v>
      </c>
      <c r="D202" s="143">
        <v>12</v>
      </c>
      <c r="E202" s="143" t="s">
        <v>121</v>
      </c>
      <c r="F202" s="145">
        <v>250000</v>
      </c>
      <c r="G202" s="145">
        <f>ROUNDDOWN(D202*F202,-3)</f>
        <v>3000000</v>
      </c>
      <c r="H202" s="13">
        <v>0</v>
      </c>
      <c r="I202" s="145"/>
      <c r="J202" s="145">
        <f>G202-I202</f>
        <v>3000000</v>
      </c>
      <c r="K202" s="145"/>
      <c r="L202" s="145"/>
      <c r="O202" s="52"/>
    </row>
    <row r="203" spans="1:15" ht="12.75" x14ac:dyDescent="0.2">
      <c r="A203" s="1" t="s">
        <v>212</v>
      </c>
      <c r="B203" s="140" t="s">
        <v>539</v>
      </c>
      <c r="C203" s="141" t="s">
        <v>36</v>
      </c>
      <c r="D203" s="140"/>
      <c r="E203" s="140"/>
      <c r="F203" s="142"/>
      <c r="G203" s="142">
        <f>G204</f>
        <v>71534000</v>
      </c>
      <c r="H203" s="14">
        <v>0</v>
      </c>
      <c r="I203" s="142">
        <f>I204</f>
        <v>0</v>
      </c>
      <c r="J203" s="142">
        <f>J204</f>
        <v>71534000</v>
      </c>
      <c r="K203" s="142">
        <f t="shared" ref="K203:L203" si="118">K204</f>
        <v>0</v>
      </c>
      <c r="L203" s="142">
        <f t="shared" si="118"/>
        <v>0</v>
      </c>
      <c r="O203" s="52"/>
    </row>
    <row r="204" spans="1:15" ht="12.75" x14ac:dyDescent="0.2">
      <c r="A204" s="1" t="s">
        <v>213</v>
      </c>
      <c r="B204" s="143"/>
      <c r="C204" s="144" t="s">
        <v>683</v>
      </c>
      <c r="D204" s="143">
        <v>14</v>
      </c>
      <c r="E204" s="143" t="s">
        <v>27</v>
      </c>
      <c r="F204" s="145">
        <v>5109636</v>
      </c>
      <c r="G204" s="145">
        <f>ROUNDDOWN(D204*F204,-3)</f>
        <v>71534000</v>
      </c>
      <c r="H204" s="14">
        <v>0</v>
      </c>
      <c r="I204" s="145"/>
      <c r="J204" s="145">
        <f>G204-I204</f>
        <v>71534000</v>
      </c>
      <c r="K204" s="145"/>
      <c r="L204" s="145"/>
      <c r="O204" s="52"/>
    </row>
    <row r="205" spans="1:15" ht="12.75" x14ac:dyDescent="0.2">
      <c r="A205" s="1" t="s">
        <v>214</v>
      </c>
      <c r="B205" s="158" t="s">
        <v>215</v>
      </c>
      <c r="C205" s="159" t="s">
        <v>684</v>
      </c>
      <c r="D205" s="158"/>
      <c r="E205" s="158"/>
      <c r="F205" s="160"/>
      <c r="G205" s="160">
        <f>SUM(G206,G211)</f>
        <v>139554000</v>
      </c>
      <c r="H205" s="13">
        <v>432643000</v>
      </c>
      <c r="I205" s="160">
        <f>SUM(I206,I211)</f>
        <v>0</v>
      </c>
      <c r="J205" s="160">
        <f>SUM(J206,J211)</f>
        <v>139554000</v>
      </c>
      <c r="K205" s="160">
        <f t="shared" ref="K205:L205" si="119">SUM(K206,K211)</f>
        <v>2250000</v>
      </c>
      <c r="L205" s="160">
        <f t="shared" si="119"/>
        <v>0</v>
      </c>
      <c r="M205" s="5" t="s">
        <v>500</v>
      </c>
      <c r="N205" s="5" t="s">
        <v>502</v>
      </c>
      <c r="O205" s="52"/>
    </row>
    <row r="206" spans="1:15" ht="12.75" x14ac:dyDescent="0.2">
      <c r="A206" s="1" t="s">
        <v>216</v>
      </c>
      <c r="B206" s="140" t="s">
        <v>537</v>
      </c>
      <c r="C206" s="141" t="s">
        <v>25</v>
      </c>
      <c r="D206" s="140"/>
      <c r="E206" s="140"/>
      <c r="F206" s="142"/>
      <c r="G206" s="142">
        <f>SUM(G207:G210)</f>
        <v>23500000</v>
      </c>
      <c r="H206" s="14">
        <v>432643000</v>
      </c>
      <c r="I206" s="142">
        <f>SUM(I207:I210)</f>
        <v>0</v>
      </c>
      <c r="J206" s="142">
        <f>SUM(J207:J210)</f>
        <v>23500000</v>
      </c>
      <c r="K206" s="142">
        <f t="shared" ref="K206:L206" si="120">SUM(K207:K210)</f>
        <v>2250000</v>
      </c>
      <c r="L206" s="142">
        <f t="shared" si="120"/>
        <v>0</v>
      </c>
      <c r="O206" s="52"/>
    </row>
    <row r="207" spans="1:15" ht="12.75" x14ac:dyDescent="0.2">
      <c r="A207" s="1" t="s">
        <v>217</v>
      </c>
      <c r="B207" s="143"/>
      <c r="C207" s="144" t="s">
        <v>578</v>
      </c>
      <c r="D207" s="143">
        <v>100</v>
      </c>
      <c r="E207" s="143" t="s">
        <v>27</v>
      </c>
      <c r="F207" s="145">
        <v>75000</v>
      </c>
      <c r="G207" s="145">
        <f t="shared" ref="G207:G210" si="121">ROUNDDOWN(D207*F207,-3)</f>
        <v>7500000</v>
      </c>
      <c r="H207" s="92">
        <v>0</v>
      </c>
      <c r="I207" s="145"/>
      <c r="J207" s="145">
        <f t="shared" ref="J207:J210" si="122">G207-I207</f>
        <v>7500000</v>
      </c>
      <c r="K207" s="145">
        <v>750000</v>
      </c>
      <c r="L207" s="145"/>
      <c r="O207" s="52"/>
    </row>
    <row r="208" spans="1:15" ht="12.75" x14ac:dyDescent="0.2">
      <c r="A208" s="1" t="s">
        <v>218</v>
      </c>
      <c r="B208" s="143"/>
      <c r="C208" s="144" t="s">
        <v>579</v>
      </c>
      <c r="D208" s="143">
        <v>4</v>
      </c>
      <c r="E208" s="143" t="s">
        <v>121</v>
      </c>
      <c r="F208" s="145">
        <v>1500000</v>
      </c>
      <c r="G208" s="145">
        <f t="shared" si="121"/>
        <v>6000000</v>
      </c>
      <c r="H208" s="93">
        <v>0</v>
      </c>
      <c r="I208" s="145"/>
      <c r="J208" s="145">
        <f t="shared" si="122"/>
        <v>6000000</v>
      </c>
      <c r="K208" s="145">
        <v>1500000</v>
      </c>
      <c r="L208" s="145"/>
      <c r="O208" s="52"/>
    </row>
    <row r="209" spans="1:15" ht="12.75" x14ac:dyDescent="0.2">
      <c r="A209" s="1" t="s">
        <v>219</v>
      </c>
      <c r="B209" s="143"/>
      <c r="C209" s="144" t="s">
        <v>580</v>
      </c>
      <c r="D209" s="143">
        <v>4</v>
      </c>
      <c r="E209" s="143" t="s">
        <v>121</v>
      </c>
      <c r="F209" s="145">
        <v>1500000</v>
      </c>
      <c r="G209" s="145">
        <f t="shared" si="121"/>
        <v>6000000</v>
      </c>
      <c r="H209" s="12">
        <v>266494000</v>
      </c>
      <c r="I209" s="145"/>
      <c r="J209" s="145">
        <f t="shared" si="122"/>
        <v>6000000</v>
      </c>
      <c r="K209" s="145"/>
      <c r="L209" s="145"/>
      <c r="O209" s="52"/>
    </row>
    <row r="210" spans="1:15" ht="12.75" x14ac:dyDescent="0.2">
      <c r="A210" s="1" t="s">
        <v>220</v>
      </c>
      <c r="B210" s="143"/>
      <c r="C210" s="144" t="s">
        <v>581</v>
      </c>
      <c r="D210" s="143">
        <v>4</v>
      </c>
      <c r="E210" s="143" t="s">
        <v>121</v>
      </c>
      <c r="F210" s="145">
        <v>1000000</v>
      </c>
      <c r="G210" s="145">
        <f t="shared" si="121"/>
        <v>4000000</v>
      </c>
      <c r="H210" s="13">
        <v>0</v>
      </c>
      <c r="I210" s="145"/>
      <c r="J210" s="145">
        <f t="shared" si="122"/>
        <v>4000000</v>
      </c>
      <c r="K210" s="145"/>
      <c r="L210" s="145"/>
      <c r="O210" s="52"/>
    </row>
    <row r="211" spans="1:15" ht="12.75" x14ac:dyDescent="0.2">
      <c r="A211" s="1" t="s">
        <v>221</v>
      </c>
      <c r="B211" s="140" t="s">
        <v>539</v>
      </c>
      <c r="C211" s="141" t="s">
        <v>36</v>
      </c>
      <c r="D211" s="140"/>
      <c r="E211" s="140"/>
      <c r="F211" s="142"/>
      <c r="G211" s="142">
        <f>G212</f>
        <v>116054000</v>
      </c>
      <c r="H211" s="14">
        <v>0</v>
      </c>
      <c r="I211" s="142">
        <f>I212</f>
        <v>0</v>
      </c>
      <c r="J211" s="142">
        <f>J212</f>
        <v>116054000</v>
      </c>
      <c r="K211" s="142">
        <f t="shared" ref="K211:L211" si="123">K212</f>
        <v>0</v>
      </c>
      <c r="L211" s="142">
        <f t="shared" si="123"/>
        <v>0</v>
      </c>
      <c r="O211" s="52"/>
    </row>
    <row r="212" spans="1:15" ht="12.75" x14ac:dyDescent="0.2">
      <c r="A212" s="1" t="s">
        <v>222</v>
      </c>
      <c r="B212" s="143"/>
      <c r="C212" s="144" t="s">
        <v>685</v>
      </c>
      <c r="D212" s="143">
        <v>21</v>
      </c>
      <c r="E212" s="143" t="s">
        <v>27</v>
      </c>
      <c r="F212" s="145">
        <v>5526381</v>
      </c>
      <c r="G212" s="145">
        <f>ROUNDDOWN(D212*F212,-3)</f>
        <v>116054000</v>
      </c>
      <c r="H212" s="14">
        <v>0</v>
      </c>
      <c r="I212" s="145"/>
      <c r="J212" s="145">
        <f>G212-I212</f>
        <v>116054000</v>
      </c>
      <c r="K212" s="145"/>
      <c r="L212" s="145"/>
      <c r="O212" s="52"/>
    </row>
    <row r="213" spans="1:15" ht="12.75" x14ac:dyDescent="0.2">
      <c r="A213" s="1" t="s">
        <v>223</v>
      </c>
      <c r="B213" s="158" t="s">
        <v>224</v>
      </c>
      <c r="C213" s="159" t="s">
        <v>686</v>
      </c>
      <c r="D213" s="158"/>
      <c r="E213" s="158"/>
      <c r="F213" s="160"/>
      <c r="G213" s="160">
        <f>SUM(G214,G219)</f>
        <v>50000000</v>
      </c>
      <c r="H213" s="14">
        <v>0</v>
      </c>
      <c r="I213" s="160">
        <f>SUM(I214,I219)</f>
        <v>0</v>
      </c>
      <c r="J213" s="160">
        <f>SUM(J214,J219)</f>
        <v>50000000</v>
      </c>
      <c r="K213" s="160">
        <f t="shared" ref="K213:L213" si="124">SUM(K214,K219)</f>
        <v>0</v>
      </c>
      <c r="L213" s="160">
        <f t="shared" si="124"/>
        <v>0</v>
      </c>
      <c r="M213" s="5" t="s">
        <v>503</v>
      </c>
      <c r="N213" s="5" t="s">
        <v>504</v>
      </c>
      <c r="O213" s="52"/>
    </row>
    <row r="214" spans="1:15" ht="12.75" x14ac:dyDescent="0.2">
      <c r="A214" s="1" t="s">
        <v>225</v>
      </c>
      <c r="B214" s="146" t="s">
        <v>537</v>
      </c>
      <c r="C214" s="147" t="s">
        <v>25</v>
      </c>
      <c r="D214" s="146"/>
      <c r="E214" s="146"/>
      <c r="F214" s="148"/>
      <c r="G214" s="148">
        <f>SUM(G215:G218)</f>
        <v>15500000</v>
      </c>
      <c r="H214" s="13">
        <v>0</v>
      </c>
      <c r="I214" s="148">
        <f>SUM(I215:I218)</f>
        <v>0</v>
      </c>
      <c r="J214" s="148">
        <f>SUM(J215:J218)</f>
        <v>15500000</v>
      </c>
      <c r="K214" s="148">
        <f t="shared" ref="K214:L214" si="125">SUM(K215:K218)</f>
        <v>0</v>
      </c>
      <c r="L214" s="148">
        <f t="shared" si="125"/>
        <v>0</v>
      </c>
      <c r="O214" s="52"/>
    </row>
    <row r="215" spans="1:15" ht="12.75" x14ac:dyDescent="0.2">
      <c r="A215" s="1" t="s">
        <v>226</v>
      </c>
      <c r="B215" s="143"/>
      <c r="C215" s="144" t="s">
        <v>578</v>
      </c>
      <c r="D215" s="143">
        <v>100</v>
      </c>
      <c r="E215" s="143" t="s">
        <v>27</v>
      </c>
      <c r="F215" s="145">
        <v>75000</v>
      </c>
      <c r="G215" s="145">
        <f t="shared" ref="G215:G218" si="126">ROUNDDOWN(D215*F215,-3)</f>
        <v>7500000</v>
      </c>
      <c r="H215" s="14">
        <v>0</v>
      </c>
      <c r="I215" s="145"/>
      <c r="J215" s="145">
        <f t="shared" ref="J215:J218" si="127">G215-I215</f>
        <v>7500000</v>
      </c>
      <c r="K215" s="145"/>
      <c r="L215" s="145"/>
      <c r="O215" s="52"/>
    </row>
    <row r="216" spans="1:15" ht="12.75" x14ac:dyDescent="0.2">
      <c r="A216" s="1" t="s">
        <v>227</v>
      </c>
      <c r="B216" s="143"/>
      <c r="C216" s="144" t="s">
        <v>579</v>
      </c>
      <c r="D216" s="143">
        <v>2</v>
      </c>
      <c r="E216" s="143" t="s">
        <v>121</v>
      </c>
      <c r="F216" s="145">
        <v>1500000</v>
      </c>
      <c r="G216" s="145">
        <f t="shared" si="126"/>
        <v>3000000</v>
      </c>
      <c r="H216" s="13">
        <v>266494000</v>
      </c>
      <c r="I216" s="145"/>
      <c r="J216" s="145">
        <f t="shared" si="127"/>
        <v>3000000</v>
      </c>
      <c r="K216" s="145"/>
      <c r="L216" s="145"/>
      <c r="O216" s="52"/>
    </row>
    <row r="217" spans="1:15" ht="12.75" x14ac:dyDescent="0.2">
      <c r="A217" s="1" t="s">
        <v>228</v>
      </c>
      <c r="B217" s="143"/>
      <c r="C217" s="144" t="s">
        <v>580</v>
      </c>
      <c r="D217" s="143">
        <v>2</v>
      </c>
      <c r="E217" s="143" t="s">
        <v>121</v>
      </c>
      <c r="F217" s="145">
        <v>1500000</v>
      </c>
      <c r="G217" s="145">
        <f t="shared" si="126"/>
        <v>3000000</v>
      </c>
      <c r="H217" s="14">
        <v>266494000</v>
      </c>
      <c r="I217" s="145"/>
      <c r="J217" s="145">
        <f t="shared" si="127"/>
        <v>3000000</v>
      </c>
      <c r="K217" s="145"/>
      <c r="L217" s="145"/>
      <c r="O217" s="52"/>
    </row>
    <row r="218" spans="1:15" ht="12.75" x14ac:dyDescent="0.2">
      <c r="A218" s="1" t="s">
        <v>229</v>
      </c>
      <c r="B218" s="143"/>
      <c r="C218" s="144" t="s">
        <v>581</v>
      </c>
      <c r="D218" s="143">
        <v>2</v>
      </c>
      <c r="E218" s="143" t="s">
        <v>121</v>
      </c>
      <c r="F218" s="145">
        <v>1000000</v>
      </c>
      <c r="G218" s="145">
        <f t="shared" si="126"/>
        <v>2000000</v>
      </c>
      <c r="H218" s="13">
        <v>0</v>
      </c>
      <c r="I218" s="145"/>
      <c r="J218" s="145">
        <f t="shared" si="127"/>
        <v>2000000</v>
      </c>
      <c r="K218" s="145"/>
      <c r="L218" s="145"/>
      <c r="O218" s="52"/>
    </row>
    <row r="219" spans="1:15" ht="12.75" x14ac:dyDescent="0.2">
      <c r="A219" s="1" t="s">
        <v>230</v>
      </c>
      <c r="B219" s="140" t="s">
        <v>539</v>
      </c>
      <c r="C219" s="141" t="s">
        <v>36</v>
      </c>
      <c r="D219" s="140"/>
      <c r="E219" s="140"/>
      <c r="F219" s="142"/>
      <c r="G219" s="142">
        <f>G220</f>
        <v>34500000</v>
      </c>
      <c r="H219" s="14">
        <v>0</v>
      </c>
      <c r="I219" s="142">
        <f>I220</f>
        <v>0</v>
      </c>
      <c r="J219" s="142">
        <f>J220</f>
        <v>34500000</v>
      </c>
      <c r="K219" s="142">
        <f t="shared" ref="K219:L219" si="128">K220</f>
        <v>0</v>
      </c>
      <c r="L219" s="142">
        <f t="shared" si="128"/>
        <v>0</v>
      </c>
      <c r="O219" s="52"/>
    </row>
    <row r="220" spans="1:15" ht="12.75" x14ac:dyDescent="0.2">
      <c r="A220" s="1" t="s">
        <v>231</v>
      </c>
      <c r="B220" s="143"/>
      <c r="C220" s="144" t="s">
        <v>687</v>
      </c>
      <c r="D220" s="143">
        <v>6</v>
      </c>
      <c r="E220" s="143" t="s">
        <v>27</v>
      </c>
      <c r="F220" s="145">
        <v>5750000</v>
      </c>
      <c r="G220" s="145">
        <f>ROUNDDOWN(D220*F220,-3)</f>
        <v>34500000</v>
      </c>
      <c r="H220" s="13">
        <v>0</v>
      </c>
      <c r="I220" s="145"/>
      <c r="J220" s="145">
        <f>G220-I220</f>
        <v>34500000</v>
      </c>
      <c r="K220" s="145"/>
      <c r="L220" s="145"/>
      <c r="O220" s="52"/>
    </row>
    <row r="221" spans="1:15" ht="12.75" x14ac:dyDescent="0.2">
      <c r="A221" s="1" t="s">
        <v>232</v>
      </c>
      <c r="B221" s="197" t="s">
        <v>233</v>
      </c>
      <c r="C221" s="198" t="s">
        <v>234</v>
      </c>
      <c r="D221" s="197">
        <v>1</v>
      </c>
      <c r="E221" s="197" t="s">
        <v>124</v>
      </c>
      <c r="F221" s="199"/>
      <c r="G221" s="199">
        <f>SUM(G222,G248)</f>
        <v>9231678000</v>
      </c>
      <c r="H221" s="14">
        <v>0</v>
      </c>
      <c r="I221" s="199">
        <f>SUM(I222,I248)</f>
        <v>204747346</v>
      </c>
      <c r="J221" s="199">
        <f>SUM(J222,J248)</f>
        <v>9026930654</v>
      </c>
      <c r="K221" s="199">
        <f t="shared" ref="K221:L221" si="129">SUM(K222,K248)</f>
        <v>0</v>
      </c>
      <c r="L221" s="199">
        <f t="shared" si="129"/>
        <v>0</v>
      </c>
      <c r="O221" s="52"/>
    </row>
    <row r="222" spans="1:15" ht="15" x14ac:dyDescent="0.25">
      <c r="A222" t="s">
        <v>557</v>
      </c>
      <c r="B222" s="155" t="s">
        <v>558</v>
      </c>
      <c r="C222" s="200" t="s">
        <v>559</v>
      </c>
      <c r="D222" s="201"/>
      <c r="E222" s="201" t="s">
        <v>577</v>
      </c>
      <c r="F222" s="202"/>
      <c r="G222" s="202">
        <f>G223</f>
        <v>7036020000</v>
      </c>
      <c r="H222" s="12">
        <v>639737000</v>
      </c>
      <c r="I222" s="202">
        <f>I223</f>
        <v>204747346</v>
      </c>
      <c r="J222" s="202">
        <f>J223</f>
        <v>6831272654</v>
      </c>
      <c r="K222" s="202">
        <f t="shared" ref="K222:L222" si="130">K223</f>
        <v>0</v>
      </c>
      <c r="L222" s="202">
        <f t="shared" si="130"/>
        <v>0</v>
      </c>
      <c r="O222" s="52"/>
    </row>
    <row r="223" spans="1:15" ht="12.75" x14ac:dyDescent="0.2">
      <c r="A223" s="1" t="s">
        <v>688</v>
      </c>
      <c r="B223" s="158" t="s">
        <v>689</v>
      </c>
      <c r="C223" s="159" t="s">
        <v>560</v>
      </c>
      <c r="D223" s="158"/>
      <c r="E223" s="158"/>
      <c r="F223" s="160"/>
      <c r="G223" s="160">
        <f>SUM(G224,G226,G228,G230,G232,G234,G236,G238,G240,G242,G244,G246)</f>
        <v>7036020000</v>
      </c>
      <c r="H223" s="13">
        <v>118575000</v>
      </c>
      <c r="I223" s="160">
        <f>SUM(I224,I226,I228,I230,I232,I234,I236,I238,I240,I242,I244,I246)</f>
        <v>204747346</v>
      </c>
      <c r="J223" s="160">
        <f>SUM(J224,J226,J228,J230,J232,J234,J236,J238,J240,J242,J244,J246)</f>
        <v>6831272654</v>
      </c>
      <c r="K223" s="160">
        <f t="shared" ref="K223:L223" si="131">SUM(K224,K226,K228,K230,K232,K234,K236,K238,K240,K242,K244,K246)</f>
        <v>0</v>
      </c>
      <c r="L223" s="160">
        <f t="shared" si="131"/>
        <v>0</v>
      </c>
      <c r="M223" s="5" t="s">
        <v>506</v>
      </c>
      <c r="N223" s="5" t="s">
        <v>511</v>
      </c>
      <c r="O223" s="52"/>
    </row>
    <row r="224" spans="1:15" ht="12.75" x14ac:dyDescent="0.2">
      <c r="A224" s="1" t="s">
        <v>690</v>
      </c>
      <c r="B224" s="152" t="s">
        <v>691</v>
      </c>
      <c r="C224" s="153" t="s">
        <v>561</v>
      </c>
      <c r="D224" s="152"/>
      <c r="E224" s="152"/>
      <c r="F224" s="154"/>
      <c r="G224" s="154">
        <f>G225</f>
        <v>2390272000</v>
      </c>
      <c r="H224" s="14">
        <v>42675000</v>
      </c>
      <c r="I224" s="154">
        <f>I225</f>
        <v>159350300</v>
      </c>
      <c r="J224" s="154">
        <f>J225</f>
        <v>2230921700</v>
      </c>
      <c r="K224" s="154">
        <f t="shared" ref="K224:L224" si="132">K225</f>
        <v>0</v>
      </c>
      <c r="L224" s="154">
        <f t="shared" si="132"/>
        <v>0</v>
      </c>
      <c r="O224" s="52"/>
    </row>
    <row r="225" spans="1:15" ht="12.75" x14ac:dyDescent="0.2">
      <c r="A225" s="1" t="s">
        <v>692</v>
      </c>
      <c r="B225" s="143"/>
      <c r="C225" s="144" t="s">
        <v>693</v>
      </c>
      <c r="D225" s="143">
        <v>14</v>
      </c>
      <c r="E225" s="143" t="s">
        <v>694</v>
      </c>
      <c r="F225" s="145">
        <v>170733715</v>
      </c>
      <c r="G225" s="145">
        <f>ROUNDDOWN(D225*F225,-3)</f>
        <v>2390272000</v>
      </c>
      <c r="H225" s="14">
        <v>2000000</v>
      </c>
      <c r="I225" s="145">
        <v>159350300</v>
      </c>
      <c r="J225" s="145">
        <f>G225-I225</f>
        <v>2230921700</v>
      </c>
      <c r="K225" s="145"/>
      <c r="L225" s="145"/>
      <c r="O225" s="52"/>
    </row>
    <row r="226" spans="1:15" ht="12.75" x14ac:dyDescent="0.2">
      <c r="A226" s="1" t="s">
        <v>695</v>
      </c>
      <c r="B226" s="146" t="s">
        <v>696</v>
      </c>
      <c r="C226" s="147" t="s">
        <v>562</v>
      </c>
      <c r="D226" s="146"/>
      <c r="E226" s="146"/>
      <c r="F226" s="148"/>
      <c r="G226" s="148">
        <f>G227</f>
        <v>109000</v>
      </c>
      <c r="H226" s="14">
        <v>2000000</v>
      </c>
      <c r="I226" s="148">
        <f>I227</f>
        <v>2349</v>
      </c>
      <c r="J226" s="148">
        <f>J227</f>
        <v>106651</v>
      </c>
      <c r="K226" s="148">
        <f t="shared" ref="K226:L226" si="133">K227</f>
        <v>0</v>
      </c>
      <c r="L226" s="148">
        <f t="shared" si="133"/>
        <v>0</v>
      </c>
      <c r="O226" s="52"/>
    </row>
    <row r="227" spans="1:15" ht="12.75" x14ac:dyDescent="0.2">
      <c r="A227" s="1" t="s">
        <v>697</v>
      </c>
      <c r="B227" s="143"/>
      <c r="C227" s="144" t="s">
        <v>698</v>
      </c>
      <c r="D227" s="143">
        <v>14</v>
      </c>
      <c r="E227" s="143" t="s">
        <v>694</v>
      </c>
      <c r="F227" s="145">
        <v>7786</v>
      </c>
      <c r="G227" s="145">
        <f>ROUNDDOWN(D227*F227,-3)</f>
        <v>109000</v>
      </c>
      <c r="H227" s="14">
        <v>3000000</v>
      </c>
      <c r="I227" s="145">
        <v>2349</v>
      </c>
      <c r="J227" s="145">
        <f>G227-I227</f>
        <v>106651</v>
      </c>
      <c r="K227" s="145"/>
      <c r="L227" s="145"/>
      <c r="O227" s="52"/>
    </row>
    <row r="228" spans="1:15" ht="12.75" x14ac:dyDescent="0.2">
      <c r="A228" s="1" t="s">
        <v>699</v>
      </c>
      <c r="B228" s="146" t="s">
        <v>700</v>
      </c>
      <c r="C228" s="147" t="s">
        <v>563</v>
      </c>
      <c r="D228" s="146"/>
      <c r="E228" s="146"/>
      <c r="F228" s="148"/>
      <c r="G228" s="148">
        <f>G229</f>
        <v>163168000</v>
      </c>
      <c r="H228" s="14">
        <v>9000000</v>
      </c>
      <c r="I228" s="148">
        <f>I229</f>
        <v>10734680</v>
      </c>
      <c r="J228" s="148">
        <f>J229</f>
        <v>152433320</v>
      </c>
      <c r="K228" s="148">
        <f t="shared" ref="K228:L228" si="134">K229</f>
        <v>0</v>
      </c>
      <c r="L228" s="148">
        <f t="shared" si="134"/>
        <v>0</v>
      </c>
      <c r="O228" s="52"/>
    </row>
    <row r="229" spans="1:15" ht="12.75" x14ac:dyDescent="0.2">
      <c r="A229" s="1" t="s">
        <v>701</v>
      </c>
      <c r="B229" s="143"/>
      <c r="C229" s="144" t="s">
        <v>702</v>
      </c>
      <c r="D229" s="143">
        <v>14</v>
      </c>
      <c r="E229" s="143" t="s">
        <v>694</v>
      </c>
      <c r="F229" s="145">
        <v>11654858</v>
      </c>
      <c r="G229" s="145">
        <f>ROUNDDOWN(D229*F229,-3)</f>
        <v>163168000</v>
      </c>
      <c r="H229" s="14">
        <v>9000000</v>
      </c>
      <c r="I229" s="145">
        <v>10734680</v>
      </c>
      <c r="J229" s="145">
        <f>G229-I229</f>
        <v>152433320</v>
      </c>
      <c r="K229" s="145"/>
      <c r="L229" s="145"/>
      <c r="O229" s="52"/>
    </row>
    <row r="230" spans="1:15" ht="12.75" x14ac:dyDescent="0.2">
      <c r="A230" s="1" t="s">
        <v>703</v>
      </c>
      <c r="B230" s="146" t="s">
        <v>704</v>
      </c>
      <c r="C230" s="147" t="s">
        <v>564</v>
      </c>
      <c r="D230" s="146"/>
      <c r="E230" s="146"/>
      <c r="F230" s="148"/>
      <c r="G230" s="148">
        <f>G231</f>
        <v>57444000</v>
      </c>
      <c r="H230" s="14">
        <v>25000000</v>
      </c>
      <c r="I230" s="148">
        <f>I231</f>
        <v>3273546</v>
      </c>
      <c r="J230" s="148">
        <f>J231</f>
        <v>54170454</v>
      </c>
      <c r="K230" s="148">
        <f t="shared" ref="K230:L230" si="135">K231</f>
        <v>0</v>
      </c>
      <c r="L230" s="148">
        <f t="shared" si="135"/>
        <v>0</v>
      </c>
      <c r="O230" s="52"/>
    </row>
    <row r="231" spans="1:15" ht="12.75" x14ac:dyDescent="0.2">
      <c r="A231" s="1" t="s">
        <v>705</v>
      </c>
      <c r="B231" s="143"/>
      <c r="C231" s="144" t="s">
        <v>706</v>
      </c>
      <c r="D231" s="143">
        <v>14</v>
      </c>
      <c r="E231" s="143" t="s">
        <v>694</v>
      </c>
      <c r="F231" s="145">
        <v>4103143</v>
      </c>
      <c r="G231" s="145">
        <f>ROUNDDOWN(D231*F231,-3)</f>
        <v>57444000</v>
      </c>
      <c r="H231" s="14">
        <v>25000000</v>
      </c>
      <c r="I231" s="145">
        <v>3273546</v>
      </c>
      <c r="J231" s="145">
        <f>G231-I231</f>
        <v>54170454</v>
      </c>
      <c r="K231" s="145"/>
      <c r="L231" s="145"/>
      <c r="O231" s="52"/>
    </row>
    <row r="232" spans="1:15" ht="12.75" x14ac:dyDescent="0.2">
      <c r="A232" s="1" t="s">
        <v>707</v>
      </c>
      <c r="B232" s="146" t="s">
        <v>708</v>
      </c>
      <c r="C232" s="147" t="s">
        <v>565</v>
      </c>
      <c r="D232" s="146"/>
      <c r="E232" s="146"/>
      <c r="F232" s="148"/>
      <c r="G232" s="148">
        <f>G233</f>
        <v>136220000</v>
      </c>
      <c r="H232" s="14">
        <v>900000</v>
      </c>
      <c r="I232" s="148">
        <f>I233</f>
        <v>5770000</v>
      </c>
      <c r="J232" s="148">
        <f>J233</f>
        <v>130450000</v>
      </c>
      <c r="K232" s="148">
        <f t="shared" ref="K232:L232" si="136">K233</f>
        <v>0</v>
      </c>
      <c r="L232" s="148">
        <f t="shared" si="136"/>
        <v>0</v>
      </c>
      <c r="O232" s="52"/>
    </row>
    <row r="233" spans="1:15" ht="12.75" x14ac:dyDescent="0.2">
      <c r="A233" s="1" t="s">
        <v>709</v>
      </c>
      <c r="B233" s="143"/>
      <c r="C233" s="144" t="s">
        <v>710</v>
      </c>
      <c r="D233" s="143">
        <v>14</v>
      </c>
      <c r="E233" s="143" t="s">
        <v>694</v>
      </c>
      <c r="F233" s="145">
        <v>9730000</v>
      </c>
      <c r="G233" s="145">
        <f>ROUNDDOWN(D233*F233,-3)</f>
        <v>136220000</v>
      </c>
      <c r="H233" s="13">
        <v>393200000</v>
      </c>
      <c r="I233" s="145">
        <v>5770000</v>
      </c>
      <c r="J233" s="145">
        <f>G233-I233</f>
        <v>130450000</v>
      </c>
      <c r="K233" s="145"/>
      <c r="L233" s="145"/>
      <c r="O233" s="52"/>
    </row>
    <row r="234" spans="1:15" ht="12.75" x14ac:dyDescent="0.2">
      <c r="A234" s="1" t="s">
        <v>711</v>
      </c>
      <c r="B234" s="146" t="s">
        <v>712</v>
      </c>
      <c r="C234" s="147" t="s">
        <v>566</v>
      </c>
      <c r="D234" s="146"/>
      <c r="E234" s="146"/>
      <c r="F234" s="148"/>
      <c r="G234" s="148">
        <f>G235</f>
        <v>198366000</v>
      </c>
      <c r="H234" s="14">
        <v>196600000</v>
      </c>
      <c r="I234" s="148">
        <f>I235</f>
        <v>11820000</v>
      </c>
      <c r="J234" s="148">
        <f>J235</f>
        <v>186546000</v>
      </c>
      <c r="K234" s="148">
        <f t="shared" ref="K234:L234" si="137">K235</f>
        <v>0</v>
      </c>
      <c r="L234" s="148">
        <f t="shared" si="137"/>
        <v>0</v>
      </c>
      <c r="O234" s="52"/>
    </row>
    <row r="235" spans="1:15" ht="12.75" x14ac:dyDescent="0.2">
      <c r="A235" s="1" t="s">
        <v>713</v>
      </c>
      <c r="B235" s="143"/>
      <c r="C235" s="144" t="s">
        <v>714</v>
      </c>
      <c r="D235" s="143">
        <v>14</v>
      </c>
      <c r="E235" s="143" t="s">
        <v>694</v>
      </c>
      <c r="F235" s="145">
        <v>14169000</v>
      </c>
      <c r="G235" s="145">
        <f>ROUNDDOWN(D235*F235,-3)</f>
        <v>198366000</v>
      </c>
      <c r="H235" s="14">
        <v>196600000</v>
      </c>
      <c r="I235" s="145">
        <v>11820000</v>
      </c>
      <c r="J235" s="145">
        <f>G235-I235</f>
        <v>186546000</v>
      </c>
      <c r="K235" s="145"/>
      <c r="L235" s="145"/>
      <c r="O235" s="52"/>
    </row>
    <row r="236" spans="1:15" ht="12.75" x14ac:dyDescent="0.2">
      <c r="A236" s="1" t="s">
        <v>715</v>
      </c>
      <c r="B236" s="146" t="s">
        <v>716</v>
      </c>
      <c r="C236" s="147" t="s">
        <v>567</v>
      </c>
      <c r="D236" s="146"/>
      <c r="E236" s="146"/>
      <c r="F236" s="148"/>
      <c r="G236" s="148">
        <f>G237</f>
        <v>13346000</v>
      </c>
      <c r="H236" s="13">
        <v>120000000</v>
      </c>
      <c r="I236" s="148">
        <f>I237</f>
        <v>306071</v>
      </c>
      <c r="J236" s="148">
        <f>J237</f>
        <v>13039929</v>
      </c>
      <c r="K236" s="148">
        <f t="shared" ref="K236:L236" si="138">K237</f>
        <v>0</v>
      </c>
      <c r="L236" s="148">
        <f t="shared" si="138"/>
        <v>0</v>
      </c>
      <c r="O236" s="52"/>
    </row>
    <row r="237" spans="1:15" ht="12.75" x14ac:dyDescent="0.2">
      <c r="A237" s="1" t="s">
        <v>717</v>
      </c>
      <c r="B237" s="143"/>
      <c r="C237" s="144" t="s">
        <v>718</v>
      </c>
      <c r="D237" s="143">
        <v>14</v>
      </c>
      <c r="E237" s="143" t="s">
        <v>694</v>
      </c>
      <c r="F237" s="145">
        <v>953357</v>
      </c>
      <c r="G237" s="145">
        <f>ROUNDDOWN(D237*F237,-3)</f>
        <v>13346000</v>
      </c>
      <c r="H237" s="14">
        <v>80000000</v>
      </c>
      <c r="I237" s="145">
        <v>306071</v>
      </c>
      <c r="J237" s="145">
        <f>G237-I237</f>
        <v>13039929</v>
      </c>
      <c r="K237" s="145"/>
      <c r="L237" s="145"/>
      <c r="O237" s="52"/>
    </row>
    <row r="238" spans="1:15" ht="12.75" x14ac:dyDescent="0.2">
      <c r="A238" s="1" t="s">
        <v>719</v>
      </c>
      <c r="B238" s="140" t="s">
        <v>720</v>
      </c>
      <c r="C238" s="141" t="s">
        <v>568</v>
      </c>
      <c r="D238" s="140"/>
      <c r="E238" s="140"/>
      <c r="F238" s="142"/>
      <c r="G238" s="142">
        <f>G239</f>
        <v>113636000</v>
      </c>
      <c r="H238" s="14">
        <v>20000000</v>
      </c>
      <c r="I238" s="142">
        <f>I239</f>
        <v>8690400</v>
      </c>
      <c r="J238" s="142">
        <f>J239</f>
        <v>104945600</v>
      </c>
      <c r="K238" s="142">
        <f t="shared" ref="K238:L238" si="139">K239</f>
        <v>0</v>
      </c>
      <c r="L238" s="142">
        <f t="shared" si="139"/>
        <v>0</v>
      </c>
      <c r="O238" s="52"/>
    </row>
    <row r="239" spans="1:15" ht="12.75" x14ac:dyDescent="0.2">
      <c r="A239" s="1" t="s">
        <v>721</v>
      </c>
      <c r="B239" s="143"/>
      <c r="C239" s="144" t="s">
        <v>722</v>
      </c>
      <c r="D239" s="143">
        <v>1</v>
      </c>
      <c r="E239" s="143" t="s">
        <v>389</v>
      </c>
      <c r="F239" s="145">
        <v>113636000</v>
      </c>
      <c r="G239" s="145">
        <f>ROUNDDOWN(D239*F239,-3)</f>
        <v>113636000</v>
      </c>
      <c r="H239" s="14">
        <v>20000000</v>
      </c>
      <c r="I239" s="145">
        <v>8690400</v>
      </c>
      <c r="J239" s="145">
        <f>G239-I239</f>
        <v>104945600</v>
      </c>
      <c r="K239" s="145"/>
      <c r="L239" s="145"/>
      <c r="O239" s="52"/>
    </row>
    <row r="240" spans="1:15" ht="12.75" x14ac:dyDescent="0.2">
      <c r="A240" s="1" t="s">
        <v>723</v>
      </c>
      <c r="B240" s="146" t="s">
        <v>724</v>
      </c>
      <c r="C240" s="147" t="s">
        <v>569</v>
      </c>
      <c r="D240" s="146"/>
      <c r="E240" s="146"/>
      <c r="F240" s="148"/>
      <c r="G240" s="148">
        <f>G241</f>
        <v>451220000</v>
      </c>
      <c r="H240" s="13">
        <v>7962000</v>
      </c>
      <c r="I240" s="148">
        <f>I241</f>
        <v>0</v>
      </c>
      <c r="J240" s="148">
        <f>J241</f>
        <v>451220000</v>
      </c>
      <c r="K240" s="148">
        <f t="shared" ref="K240:L240" si="140">K241</f>
        <v>0</v>
      </c>
      <c r="L240" s="148">
        <f t="shared" si="140"/>
        <v>0</v>
      </c>
      <c r="O240" s="52"/>
    </row>
    <row r="241" spans="1:15" ht="12.75" x14ac:dyDescent="0.2">
      <c r="A241" s="1" t="s">
        <v>725</v>
      </c>
      <c r="B241" s="143"/>
      <c r="C241" s="144" t="s">
        <v>726</v>
      </c>
      <c r="D241" s="143">
        <v>1</v>
      </c>
      <c r="E241" s="143" t="s">
        <v>389</v>
      </c>
      <c r="F241" s="145">
        <v>451220000</v>
      </c>
      <c r="G241" s="145">
        <f>ROUNDDOWN(D241*F241,-3)</f>
        <v>451220000</v>
      </c>
      <c r="H241" s="14">
        <v>7962000</v>
      </c>
      <c r="I241" s="145"/>
      <c r="J241" s="145">
        <f>G241-I241</f>
        <v>451220000</v>
      </c>
      <c r="K241" s="145"/>
      <c r="L241" s="145"/>
      <c r="O241" s="52"/>
    </row>
    <row r="242" spans="1:15" ht="12.75" x14ac:dyDescent="0.2">
      <c r="A242" s="1" t="s">
        <v>727</v>
      </c>
      <c r="B242" s="140" t="s">
        <v>728</v>
      </c>
      <c r="C242" s="141" t="s">
        <v>570</v>
      </c>
      <c r="D242" s="140"/>
      <c r="E242" s="140"/>
      <c r="F242" s="142"/>
      <c r="G242" s="142">
        <f>G243</f>
        <v>81480000</v>
      </c>
      <c r="H242" s="53">
        <v>0</v>
      </c>
      <c r="I242" s="142">
        <f>I243</f>
        <v>4800000</v>
      </c>
      <c r="J242" s="142">
        <f>J243</f>
        <v>76680000</v>
      </c>
      <c r="K242" s="142">
        <f t="shared" ref="K242:L242" si="141">K243</f>
        <v>0</v>
      </c>
      <c r="L242" s="142">
        <f t="shared" si="141"/>
        <v>0</v>
      </c>
      <c r="O242" s="52"/>
    </row>
    <row r="243" spans="1:15" ht="12.75" x14ac:dyDescent="0.2">
      <c r="A243" s="1" t="s">
        <v>729</v>
      </c>
      <c r="B243" s="143"/>
      <c r="C243" s="144" t="s">
        <v>730</v>
      </c>
      <c r="D243" s="143">
        <v>14</v>
      </c>
      <c r="E243" s="143" t="s">
        <v>694</v>
      </c>
      <c r="F243" s="145">
        <v>5820000</v>
      </c>
      <c r="G243" s="145">
        <f>ROUNDDOWN(D243*F243,-3)</f>
        <v>81480000</v>
      </c>
      <c r="H243" s="92">
        <v>0</v>
      </c>
      <c r="I243" s="145">
        <v>4800000</v>
      </c>
      <c r="J243" s="145">
        <f>G243-I243</f>
        <v>76680000</v>
      </c>
      <c r="K243" s="145"/>
      <c r="L243" s="145"/>
      <c r="O243" s="52"/>
    </row>
    <row r="244" spans="1:15" ht="12.75" x14ac:dyDescent="0.2">
      <c r="A244" s="1" t="s">
        <v>731</v>
      </c>
      <c r="B244" s="152" t="s">
        <v>732</v>
      </c>
      <c r="C244" s="153" t="s">
        <v>733</v>
      </c>
      <c r="D244" s="152"/>
      <c r="E244" s="152"/>
      <c r="F244" s="154"/>
      <c r="G244" s="154">
        <f>G245</f>
        <v>173032000</v>
      </c>
      <c r="H244" s="14">
        <v>0</v>
      </c>
      <c r="I244" s="154">
        <f>I245</f>
        <v>0</v>
      </c>
      <c r="J244" s="154">
        <f>J245</f>
        <v>173032000</v>
      </c>
      <c r="K244" s="154">
        <f t="shared" ref="K244:L244" si="142">K245</f>
        <v>0</v>
      </c>
      <c r="L244" s="154">
        <f t="shared" si="142"/>
        <v>0</v>
      </c>
      <c r="O244" s="52"/>
    </row>
    <row r="245" spans="1:15" ht="12.75" x14ac:dyDescent="0.2">
      <c r="A245" s="1" t="s">
        <v>734</v>
      </c>
      <c r="B245" s="143"/>
      <c r="C245" s="144" t="s">
        <v>735</v>
      </c>
      <c r="D245" s="143">
        <v>1</v>
      </c>
      <c r="E245" s="143" t="s">
        <v>389</v>
      </c>
      <c r="F245" s="145">
        <v>173032000</v>
      </c>
      <c r="G245" s="145">
        <f>ROUNDDOWN(D245*F245,-3)</f>
        <v>173032000</v>
      </c>
      <c r="H245" s="93">
        <v>0</v>
      </c>
      <c r="I245" s="145"/>
      <c r="J245" s="145">
        <f>G245-I245</f>
        <v>173032000</v>
      </c>
      <c r="K245" s="145"/>
      <c r="L245" s="145"/>
      <c r="O245" s="52"/>
    </row>
    <row r="246" spans="1:15" ht="12.75" x14ac:dyDescent="0.2">
      <c r="A246" s="1" t="s">
        <v>736</v>
      </c>
      <c r="B246" s="146" t="s">
        <v>737</v>
      </c>
      <c r="C246" s="147" t="s">
        <v>571</v>
      </c>
      <c r="D246" s="146"/>
      <c r="E246" s="146"/>
      <c r="F246" s="148"/>
      <c r="G246" s="148">
        <f>G247</f>
        <v>3257727000</v>
      </c>
      <c r="H246" s="14">
        <v>0</v>
      </c>
      <c r="I246" s="148">
        <f>I247</f>
        <v>0</v>
      </c>
      <c r="J246" s="148">
        <f>J247</f>
        <v>3257727000</v>
      </c>
      <c r="K246" s="148">
        <f t="shared" ref="K246:L246" si="143">K247</f>
        <v>0</v>
      </c>
      <c r="L246" s="148">
        <f t="shared" si="143"/>
        <v>0</v>
      </c>
      <c r="O246" s="52"/>
    </row>
    <row r="247" spans="1:15" ht="12.75" x14ac:dyDescent="0.2">
      <c r="A247" s="1" t="s">
        <v>738</v>
      </c>
      <c r="B247" s="143"/>
      <c r="C247" s="144" t="s">
        <v>739</v>
      </c>
      <c r="D247" s="143">
        <v>14</v>
      </c>
      <c r="E247" s="143" t="s">
        <v>694</v>
      </c>
      <c r="F247" s="145">
        <v>232694790</v>
      </c>
      <c r="G247" s="145">
        <f>ROUNDDOWN(D247*F247,-3)</f>
        <v>3257727000</v>
      </c>
      <c r="H247" s="14">
        <v>0</v>
      </c>
      <c r="I247" s="145"/>
      <c r="J247" s="145">
        <f>G247-I247</f>
        <v>3257727000</v>
      </c>
      <c r="K247" s="145"/>
      <c r="L247" s="145"/>
      <c r="O247" s="52"/>
    </row>
    <row r="248" spans="1:15" ht="12.75" x14ac:dyDescent="0.2">
      <c r="A248" s="1" t="s">
        <v>235</v>
      </c>
      <c r="B248" s="155" t="s">
        <v>236</v>
      </c>
      <c r="C248" s="156" t="s">
        <v>237</v>
      </c>
      <c r="D248" s="155"/>
      <c r="E248" s="155" t="s">
        <v>577</v>
      </c>
      <c r="F248" s="157"/>
      <c r="G248" s="157">
        <f>SUM(G249,G273,G279,G292)</f>
        <v>2195658000</v>
      </c>
      <c r="H248" s="93">
        <v>0</v>
      </c>
      <c r="I248" s="157">
        <f>SUM(I249,I273,I279,I292)</f>
        <v>0</v>
      </c>
      <c r="J248" s="157">
        <f>SUM(J249,J273,J279,J292)</f>
        <v>2195658000</v>
      </c>
      <c r="K248" s="157">
        <f t="shared" ref="K248:L248" si="144">SUM(K249,K273,K279,K292)</f>
        <v>0</v>
      </c>
      <c r="L248" s="157">
        <f t="shared" si="144"/>
        <v>0</v>
      </c>
      <c r="O248" s="52"/>
    </row>
    <row r="249" spans="1:15" ht="12.75" x14ac:dyDescent="0.2">
      <c r="A249" s="1" t="s">
        <v>238</v>
      </c>
      <c r="B249" s="158" t="s">
        <v>239</v>
      </c>
      <c r="C249" s="159" t="s">
        <v>240</v>
      </c>
      <c r="D249" s="158"/>
      <c r="E249" s="158"/>
      <c r="F249" s="160"/>
      <c r="G249" s="160">
        <f>SUM(G250,G261,G263)</f>
        <v>1410100000</v>
      </c>
      <c r="H249" s="14">
        <v>0</v>
      </c>
      <c r="I249" s="160">
        <f>SUM(I250,I261,I263)</f>
        <v>0</v>
      </c>
      <c r="J249" s="160">
        <f>SUM(J250,J261,J263)</f>
        <v>1410100000</v>
      </c>
      <c r="K249" s="160">
        <f t="shared" ref="K249:L249" si="145">SUM(K250,K261,K263)</f>
        <v>0</v>
      </c>
      <c r="L249" s="160">
        <f t="shared" si="145"/>
        <v>0</v>
      </c>
      <c r="M249" s="5" t="s">
        <v>506</v>
      </c>
      <c r="N249" s="5" t="s">
        <v>507</v>
      </c>
      <c r="O249" s="52"/>
    </row>
    <row r="250" spans="1:15" ht="12.75" x14ac:dyDescent="0.2">
      <c r="A250" s="1" t="s">
        <v>241</v>
      </c>
      <c r="B250" s="146" t="s">
        <v>740</v>
      </c>
      <c r="C250" s="147" t="s">
        <v>242</v>
      </c>
      <c r="D250" s="146"/>
      <c r="E250" s="146"/>
      <c r="F250" s="148"/>
      <c r="G250" s="148">
        <f>SUM(G251:G260)</f>
        <v>1099590000</v>
      </c>
      <c r="H250" s="14">
        <v>0</v>
      </c>
      <c r="I250" s="148">
        <f>SUM(I251:I260)</f>
        <v>0</v>
      </c>
      <c r="J250" s="148">
        <f>SUM(J251:J260)</f>
        <v>1099590000</v>
      </c>
      <c r="K250" s="148">
        <f t="shared" ref="K250:L250" si="146">SUM(K251:K260)</f>
        <v>0</v>
      </c>
      <c r="L250" s="148">
        <f t="shared" si="146"/>
        <v>0</v>
      </c>
      <c r="O250" s="52"/>
    </row>
    <row r="251" spans="1:15" ht="12.75" x14ac:dyDescent="0.2">
      <c r="A251" s="1" t="s">
        <v>243</v>
      </c>
      <c r="B251" s="143"/>
      <c r="C251" s="144" t="s">
        <v>741</v>
      </c>
      <c r="D251" s="143">
        <v>60</v>
      </c>
      <c r="E251" s="143" t="s">
        <v>742</v>
      </c>
      <c r="F251" s="145">
        <v>1500000</v>
      </c>
      <c r="G251" s="145">
        <f t="shared" ref="G251:G260" si="147">ROUNDDOWN(D251*F251,-3)</f>
        <v>90000000</v>
      </c>
      <c r="H251" s="92">
        <v>0</v>
      </c>
      <c r="I251" s="145"/>
      <c r="J251" s="145">
        <f t="shared" ref="J251:J260" si="148">G251-I251</f>
        <v>90000000</v>
      </c>
      <c r="K251" s="145"/>
      <c r="L251" s="145"/>
      <c r="O251" s="52"/>
    </row>
    <row r="252" spans="1:15" ht="12.75" x14ac:dyDescent="0.2">
      <c r="A252" s="1" t="s">
        <v>244</v>
      </c>
      <c r="B252" s="203"/>
      <c r="C252" s="144" t="s">
        <v>743</v>
      </c>
      <c r="D252" s="143">
        <v>1</v>
      </c>
      <c r="E252" s="143" t="s">
        <v>148</v>
      </c>
      <c r="F252" s="145">
        <v>63386000</v>
      </c>
      <c r="G252" s="145">
        <f t="shared" si="147"/>
        <v>63386000</v>
      </c>
      <c r="H252" s="93">
        <v>0</v>
      </c>
      <c r="I252" s="145"/>
      <c r="J252" s="145">
        <f t="shared" si="148"/>
        <v>63386000</v>
      </c>
      <c r="K252" s="145"/>
      <c r="L252" s="145"/>
      <c r="O252" s="52"/>
    </row>
    <row r="253" spans="1:15" ht="12.75" x14ac:dyDescent="0.2">
      <c r="A253" s="1" t="s">
        <v>245</v>
      </c>
      <c r="B253" s="143"/>
      <c r="C253" s="144" t="s">
        <v>744</v>
      </c>
      <c r="D253" s="143">
        <v>144</v>
      </c>
      <c r="E253" s="143" t="s">
        <v>185</v>
      </c>
      <c r="F253" s="145">
        <v>5100000</v>
      </c>
      <c r="G253" s="145">
        <f t="shared" si="147"/>
        <v>734400000</v>
      </c>
      <c r="H253" s="93">
        <v>0</v>
      </c>
      <c r="I253" s="145"/>
      <c r="J253" s="145">
        <f t="shared" si="148"/>
        <v>734400000</v>
      </c>
      <c r="K253" s="145"/>
      <c r="L253" s="145"/>
      <c r="O253" s="52"/>
    </row>
    <row r="254" spans="1:15" ht="12.75" x14ac:dyDescent="0.2">
      <c r="A254" s="1" t="s">
        <v>246</v>
      </c>
      <c r="B254" s="143"/>
      <c r="C254" s="144" t="s">
        <v>745</v>
      </c>
      <c r="D254" s="143">
        <v>12</v>
      </c>
      <c r="E254" s="143" t="s">
        <v>185</v>
      </c>
      <c r="F254" s="145">
        <v>5600000</v>
      </c>
      <c r="G254" s="145">
        <f t="shared" si="147"/>
        <v>67200000</v>
      </c>
      <c r="H254" s="13">
        <v>0</v>
      </c>
      <c r="I254" s="145"/>
      <c r="J254" s="145">
        <f t="shared" si="148"/>
        <v>67200000</v>
      </c>
      <c r="K254" s="145"/>
      <c r="L254" s="145"/>
      <c r="O254" s="52"/>
    </row>
    <row r="255" spans="1:15" ht="12.75" x14ac:dyDescent="0.2">
      <c r="A255" s="1" t="s">
        <v>247</v>
      </c>
      <c r="B255" s="143"/>
      <c r="C255" s="144" t="s">
        <v>746</v>
      </c>
      <c r="D255" s="143">
        <v>11</v>
      </c>
      <c r="E255" s="143" t="s">
        <v>248</v>
      </c>
      <c r="F255" s="145">
        <v>400000</v>
      </c>
      <c r="G255" s="145">
        <f t="shared" si="147"/>
        <v>4400000</v>
      </c>
      <c r="H255" s="14">
        <v>0</v>
      </c>
      <c r="I255" s="145"/>
      <c r="J255" s="145">
        <f t="shared" si="148"/>
        <v>4400000</v>
      </c>
      <c r="K255" s="145"/>
      <c r="L255" s="145"/>
      <c r="O255" s="52"/>
    </row>
    <row r="256" spans="1:15" ht="12.75" x14ac:dyDescent="0.2">
      <c r="A256" s="1" t="s">
        <v>249</v>
      </c>
      <c r="B256" s="143"/>
      <c r="C256" s="144" t="s">
        <v>747</v>
      </c>
      <c r="D256" s="143">
        <v>70</v>
      </c>
      <c r="E256" s="143" t="s">
        <v>60</v>
      </c>
      <c r="F256" s="145">
        <v>500000</v>
      </c>
      <c r="G256" s="145">
        <f t="shared" si="147"/>
        <v>35000000</v>
      </c>
      <c r="H256" s="13">
        <v>0</v>
      </c>
      <c r="I256" s="145"/>
      <c r="J256" s="145">
        <f t="shared" si="148"/>
        <v>35000000</v>
      </c>
      <c r="K256" s="145"/>
      <c r="L256" s="145"/>
      <c r="O256" s="52"/>
    </row>
    <row r="257" spans="1:15" ht="12.75" x14ac:dyDescent="0.2">
      <c r="A257" s="1" t="s">
        <v>250</v>
      </c>
      <c r="B257" s="143"/>
      <c r="C257" s="144" t="s">
        <v>748</v>
      </c>
      <c r="D257" s="143">
        <v>12</v>
      </c>
      <c r="E257" s="143" t="s">
        <v>248</v>
      </c>
      <c r="F257" s="145">
        <v>750000</v>
      </c>
      <c r="G257" s="145">
        <f t="shared" si="147"/>
        <v>9000000</v>
      </c>
      <c r="H257" s="14">
        <v>0</v>
      </c>
      <c r="I257" s="145"/>
      <c r="J257" s="145">
        <f t="shared" si="148"/>
        <v>9000000</v>
      </c>
      <c r="K257" s="145"/>
      <c r="L257" s="145"/>
      <c r="O257" s="52"/>
    </row>
    <row r="258" spans="1:15" ht="12.75" x14ac:dyDescent="0.2">
      <c r="A258" s="1" t="s">
        <v>251</v>
      </c>
      <c r="B258" s="143"/>
      <c r="C258" s="144" t="s">
        <v>749</v>
      </c>
      <c r="D258" s="143">
        <v>12</v>
      </c>
      <c r="E258" s="143" t="s">
        <v>248</v>
      </c>
      <c r="F258" s="145">
        <v>1325000</v>
      </c>
      <c r="G258" s="145">
        <f t="shared" si="147"/>
        <v>15900000</v>
      </c>
      <c r="H258" s="12">
        <v>0</v>
      </c>
      <c r="I258" s="145"/>
      <c r="J258" s="145">
        <f t="shared" si="148"/>
        <v>15900000</v>
      </c>
      <c r="K258" s="145"/>
      <c r="L258" s="145"/>
      <c r="O258" s="52"/>
    </row>
    <row r="259" spans="1:15" ht="12.75" x14ac:dyDescent="0.2">
      <c r="A259" s="1" t="s">
        <v>252</v>
      </c>
      <c r="B259" s="143"/>
      <c r="C259" s="144" t="s">
        <v>750</v>
      </c>
      <c r="D259" s="143">
        <v>12</v>
      </c>
      <c r="E259" s="143" t="s">
        <v>248</v>
      </c>
      <c r="F259" s="145">
        <v>3000000</v>
      </c>
      <c r="G259" s="145">
        <f t="shared" si="147"/>
        <v>36000000</v>
      </c>
      <c r="H259" s="13">
        <v>0</v>
      </c>
      <c r="I259" s="145"/>
      <c r="J259" s="145">
        <f t="shared" si="148"/>
        <v>36000000</v>
      </c>
      <c r="K259" s="145"/>
      <c r="L259" s="145"/>
      <c r="O259" s="52"/>
    </row>
    <row r="260" spans="1:15" ht="12.75" x14ac:dyDescent="0.2">
      <c r="A260" s="1" t="s">
        <v>751</v>
      </c>
      <c r="B260" s="143"/>
      <c r="C260" s="144" t="s">
        <v>752</v>
      </c>
      <c r="D260" s="143">
        <v>1</v>
      </c>
      <c r="E260" s="143" t="s">
        <v>89</v>
      </c>
      <c r="F260" s="145">
        <v>44304000</v>
      </c>
      <c r="G260" s="145">
        <f t="shared" si="147"/>
        <v>44304000</v>
      </c>
      <c r="H260" s="14">
        <v>0</v>
      </c>
      <c r="I260" s="145"/>
      <c r="J260" s="145">
        <f t="shared" si="148"/>
        <v>44304000</v>
      </c>
      <c r="K260" s="145"/>
      <c r="L260" s="145"/>
      <c r="O260" s="52"/>
    </row>
    <row r="261" spans="1:15" ht="12.75" x14ac:dyDescent="0.2">
      <c r="A261" s="1" t="s">
        <v>753</v>
      </c>
      <c r="B261" s="140" t="s">
        <v>754</v>
      </c>
      <c r="C261" s="141" t="s">
        <v>755</v>
      </c>
      <c r="D261" s="140"/>
      <c r="E261" s="140"/>
      <c r="F261" s="142"/>
      <c r="G261" s="142">
        <f>G262</f>
        <v>103250000</v>
      </c>
      <c r="H261" s="10">
        <v>100000000</v>
      </c>
      <c r="I261" s="142">
        <f>I262</f>
        <v>0</v>
      </c>
      <c r="J261" s="142">
        <f>J262</f>
        <v>103250000</v>
      </c>
      <c r="K261" s="142">
        <f t="shared" ref="K261:L261" si="149">K262</f>
        <v>0</v>
      </c>
      <c r="L261" s="142">
        <f t="shared" si="149"/>
        <v>0</v>
      </c>
      <c r="O261" s="52"/>
    </row>
    <row r="262" spans="1:15" ht="12.75" x14ac:dyDescent="0.2">
      <c r="A262" s="1" t="s">
        <v>756</v>
      </c>
      <c r="B262" s="143"/>
      <c r="C262" s="144" t="s">
        <v>757</v>
      </c>
      <c r="D262" s="143">
        <v>413</v>
      </c>
      <c r="E262" s="143" t="s">
        <v>27</v>
      </c>
      <c r="F262" s="145">
        <v>250000</v>
      </c>
      <c r="G262" s="145">
        <f>ROUNDDOWN(D262*F262,-3)</f>
        <v>103250000</v>
      </c>
      <c r="H262" s="10"/>
      <c r="I262" s="145"/>
      <c r="J262" s="145">
        <f>G262-I262</f>
        <v>103250000</v>
      </c>
      <c r="K262" s="145"/>
      <c r="L262" s="145"/>
      <c r="O262" s="52"/>
    </row>
    <row r="263" spans="1:15" ht="12.75" x14ac:dyDescent="0.2">
      <c r="A263" s="1" t="s">
        <v>253</v>
      </c>
      <c r="B263" s="191" t="s">
        <v>758</v>
      </c>
      <c r="C263" s="192" t="s">
        <v>75</v>
      </c>
      <c r="D263" s="191"/>
      <c r="E263" s="191"/>
      <c r="F263" s="193"/>
      <c r="G263" s="193">
        <f>SUM(G264:G272)</f>
        <v>207260000</v>
      </c>
      <c r="H263" s="10"/>
      <c r="I263" s="193">
        <f>SUM(I264:I272)</f>
        <v>0</v>
      </c>
      <c r="J263" s="193">
        <f>SUM(J264:J272)</f>
        <v>207260000</v>
      </c>
      <c r="K263" s="193">
        <f t="shared" ref="K263:L263" si="150">SUM(K264:K272)</f>
        <v>0</v>
      </c>
      <c r="L263" s="193">
        <f t="shared" si="150"/>
        <v>0</v>
      </c>
      <c r="O263" s="52"/>
    </row>
    <row r="264" spans="1:15" ht="12.75" x14ac:dyDescent="0.2">
      <c r="A264" s="94" t="s">
        <v>254</v>
      </c>
      <c r="B264" s="143"/>
      <c r="C264" s="144" t="s">
        <v>759</v>
      </c>
      <c r="D264" s="143">
        <v>48</v>
      </c>
      <c r="E264" s="143" t="s">
        <v>121</v>
      </c>
      <c r="F264" s="145">
        <v>1000000</v>
      </c>
      <c r="G264" s="145">
        <f t="shared" ref="G264:G272" si="151">ROUNDDOWN(D264*F264,-3)</f>
        <v>48000000</v>
      </c>
      <c r="H264" s="10"/>
      <c r="I264" s="145"/>
      <c r="J264" s="145">
        <f t="shared" ref="J264:J272" si="152">G264-I264</f>
        <v>48000000</v>
      </c>
      <c r="K264" s="145"/>
      <c r="L264" s="145"/>
      <c r="O264" s="52"/>
    </row>
    <row r="265" spans="1:15" ht="12.75" x14ac:dyDescent="0.2">
      <c r="A265" s="1" t="s">
        <v>255</v>
      </c>
      <c r="B265" s="143"/>
      <c r="C265" s="144" t="s">
        <v>586</v>
      </c>
      <c r="D265" s="143">
        <v>48</v>
      </c>
      <c r="E265" s="143" t="s">
        <v>121</v>
      </c>
      <c r="F265" s="145">
        <v>1500000</v>
      </c>
      <c r="G265" s="145">
        <f t="shared" si="151"/>
        <v>72000000</v>
      </c>
      <c r="H265" s="10"/>
      <c r="I265" s="145"/>
      <c r="J265" s="145">
        <f t="shared" si="152"/>
        <v>72000000</v>
      </c>
      <c r="K265" s="145"/>
      <c r="L265" s="145"/>
      <c r="O265" s="52"/>
    </row>
    <row r="266" spans="1:15" ht="12.75" x14ac:dyDescent="0.2">
      <c r="A266" s="1" t="s">
        <v>256</v>
      </c>
      <c r="B266" s="143"/>
      <c r="C266" s="144" t="s">
        <v>760</v>
      </c>
      <c r="D266" s="143">
        <v>192</v>
      </c>
      <c r="E266" s="143" t="s">
        <v>121</v>
      </c>
      <c r="F266" s="145">
        <v>50000</v>
      </c>
      <c r="G266" s="145">
        <f t="shared" si="151"/>
        <v>9600000</v>
      </c>
      <c r="H266" s="10"/>
      <c r="I266" s="145"/>
      <c r="J266" s="145">
        <f t="shared" si="152"/>
        <v>9600000</v>
      </c>
      <c r="K266" s="145"/>
      <c r="L266" s="145"/>
      <c r="O266" s="52"/>
    </row>
    <row r="267" spans="1:15" ht="12.75" x14ac:dyDescent="0.2">
      <c r="A267" s="1" t="s">
        <v>257</v>
      </c>
      <c r="B267" s="143"/>
      <c r="C267" s="144" t="s">
        <v>761</v>
      </c>
      <c r="D267" s="143">
        <v>192</v>
      </c>
      <c r="E267" s="143" t="s">
        <v>121</v>
      </c>
      <c r="F267" s="145">
        <v>55000</v>
      </c>
      <c r="G267" s="145">
        <f t="shared" si="151"/>
        <v>10560000</v>
      </c>
      <c r="H267" s="10"/>
      <c r="I267" s="145"/>
      <c r="J267" s="145">
        <f t="shared" si="152"/>
        <v>10560000</v>
      </c>
      <c r="K267" s="145"/>
      <c r="L267" s="145"/>
      <c r="O267" s="52"/>
    </row>
    <row r="268" spans="1:15" ht="12.75" x14ac:dyDescent="0.2">
      <c r="A268" s="1" t="s">
        <v>258</v>
      </c>
      <c r="B268" s="143"/>
      <c r="C268" s="144" t="s">
        <v>762</v>
      </c>
      <c r="D268" s="143">
        <v>60</v>
      </c>
      <c r="E268" s="143" t="s">
        <v>259</v>
      </c>
      <c r="F268" s="145">
        <v>220000</v>
      </c>
      <c r="G268" s="145">
        <f t="shared" si="151"/>
        <v>13200000</v>
      </c>
      <c r="H268" s="10"/>
      <c r="I268" s="145"/>
      <c r="J268" s="145">
        <f t="shared" si="152"/>
        <v>13200000</v>
      </c>
      <c r="K268" s="145"/>
      <c r="L268" s="145"/>
      <c r="O268" s="52"/>
    </row>
    <row r="269" spans="1:15" ht="12.75" x14ac:dyDescent="0.2">
      <c r="A269" s="1" t="s">
        <v>260</v>
      </c>
      <c r="B269" s="143"/>
      <c r="C269" s="144" t="s">
        <v>763</v>
      </c>
      <c r="D269" s="143">
        <v>60</v>
      </c>
      <c r="E269" s="143" t="s">
        <v>259</v>
      </c>
      <c r="F269" s="145">
        <v>240000</v>
      </c>
      <c r="G269" s="145">
        <f t="shared" si="151"/>
        <v>14400000</v>
      </c>
      <c r="H269" s="10"/>
      <c r="I269" s="145"/>
      <c r="J269" s="145">
        <f t="shared" si="152"/>
        <v>14400000</v>
      </c>
      <c r="K269" s="145"/>
      <c r="L269" s="145"/>
      <c r="O269" s="52"/>
    </row>
    <row r="270" spans="1:15" ht="12.75" x14ac:dyDescent="0.2">
      <c r="A270" s="1" t="s">
        <v>261</v>
      </c>
      <c r="B270" s="143"/>
      <c r="C270" s="144" t="s">
        <v>764</v>
      </c>
      <c r="D270" s="143">
        <v>950</v>
      </c>
      <c r="E270" s="143" t="s">
        <v>765</v>
      </c>
      <c r="F270" s="145">
        <v>5000</v>
      </c>
      <c r="G270" s="145">
        <f t="shared" si="151"/>
        <v>4750000</v>
      </c>
      <c r="H270" s="10"/>
      <c r="I270" s="145"/>
      <c r="J270" s="145">
        <f t="shared" si="152"/>
        <v>4750000</v>
      </c>
      <c r="K270" s="145"/>
      <c r="L270" s="145"/>
      <c r="O270" s="52"/>
    </row>
    <row r="271" spans="1:15" ht="12.75" x14ac:dyDescent="0.2">
      <c r="A271" s="1" t="s">
        <v>263</v>
      </c>
      <c r="B271" s="143"/>
      <c r="C271" s="144" t="s">
        <v>766</v>
      </c>
      <c r="D271" s="143">
        <v>50</v>
      </c>
      <c r="E271" s="143" t="s">
        <v>264</v>
      </c>
      <c r="F271" s="145">
        <v>220000</v>
      </c>
      <c r="G271" s="145">
        <f t="shared" si="151"/>
        <v>11000000</v>
      </c>
      <c r="H271" s="10"/>
      <c r="I271" s="145"/>
      <c r="J271" s="145">
        <f t="shared" si="152"/>
        <v>11000000</v>
      </c>
      <c r="K271" s="145"/>
      <c r="L271" s="145"/>
      <c r="O271" s="52"/>
    </row>
    <row r="272" spans="1:15" ht="12.75" x14ac:dyDescent="0.2">
      <c r="A272" s="1" t="s">
        <v>265</v>
      </c>
      <c r="B272" s="143"/>
      <c r="C272" s="144" t="s">
        <v>767</v>
      </c>
      <c r="D272" s="143">
        <v>950</v>
      </c>
      <c r="E272" s="143" t="s">
        <v>262</v>
      </c>
      <c r="F272" s="145">
        <v>25000</v>
      </c>
      <c r="G272" s="145">
        <f t="shared" si="151"/>
        <v>23750000</v>
      </c>
      <c r="H272" s="10"/>
      <c r="I272" s="145"/>
      <c r="J272" s="145">
        <f t="shared" si="152"/>
        <v>23750000</v>
      </c>
      <c r="K272" s="145"/>
      <c r="L272" s="145"/>
      <c r="O272" s="52"/>
    </row>
    <row r="273" spans="1:15" ht="12.75" x14ac:dyDescent="0.2">
      <c r="A273" s="1" t="s">
        <v>266</v>
      </c>
      <c r="B273" s="158" t="s">
        <v>267</v>
      </c>
      <c r="C273" s="159" t="s">
        <v>268</v>
      </c>
      <c r="D273" s="158"/>
      <c r="E273" s="158"/>
      <c r="F273" s="160"/>
      <c r="G273" s="160">
        <f>SUM(G274,G276)</f>
        <v>150000000</v>
      </c>
      <c r="H273" s="10"/>
      <c r="I273" s="160">
        <f>SUM(I274,I276)</f>
        <v>0</v>
      </c>
      <c r="J273" s="160">
        <f>SUM(J274,J276)</f>
        <v>150000000</v>
      </c>
      <c r="K273" s="160">
        <f t="shared" ref="K273:L273" si="153">SUM(K274,K276)</f>
        <v>0</v>
      </c>
      <c r="L273" s="160">
        <f t="shared" si="153"/>
        <v>0</v>
      </c>
      <c r="M273" s="5" t="s">
        <v>506</v>
      </c>
      <c r="N273" s="5" t="s">
        <v>507</v>
      </c>
      <c r="O273" s="52"/>
    </row>
    <row r="274" spans="1:15" ht="12.75" x14ac:dyDescent="0.2">
      <c r="A274" s="1" t="s">
        <v>269</v>
      </c>
      <c r="B274" s="146" t="s">
        <v>768</v>
      </c>
      <c r="C274" s="147" t="s">
        <v>270</v>
      </c>
      <c r="D274" s="146"/>
      <c r="E274" s="146"/>
      <c r="F274" s="148"/>
      <c r="G274" s="148">
        <f>G275</f>
        <v>30000000</v>
      </c>
      <c r="H274" s="10"/>
      <c r="I274" s="148">
        <f>I275</f>
        <v>0</v>
      </c>
      <c r="J274" s="148">
        <f>J275</f>
        <v>30000000</v>
      </c>
      <c r="K274" s="148">
        <f t="shared" ref="K274:L274" si="154">K275</f>
        <v>0</v>
      </c>
      <c r="L274" s="148">
        <f t="shared" si="154"/>
        <v>0</v>
      </c>
      <c r="O274" s="52"/>
    </row>
    <row r="275" spans="1:15" ht="12.75" x14ac:dyDescent="0.2">
      <c r="A275" s="1" t="s">
        <v>271</v>
      </c>
      <c r="B275" s="143"/>
      <c r="C275" s="144" t="s">
        <v>769</v>
      </c>
      <c r="D275" s="143">
        <v>12</v>
      </c>
      <c r="E275" s="143" t="s">
        <v>248</v>
      </c>
      <c r="F275" s="145">
        <v>2500000</v>
      </c>
      <c r="G275" s="145">
        <f>ROUNDDOWN(D275*F275,-3)</f>
        <v>30000000</v>
      </c>
      <c r="H275" s="10"/>
      <c r="I275" s="145"/>
      <c r="J275" s="145">
        <f>G275-I275</f>
        <v>30000000</v>
      </c>
      <c r="K275" s="145"/>
      <c r="L275" s="145"/>
      <c r="O275" s="52"/>
    </row>
    <row r="276" spans="1:15" ht="12.75" x14ac:dyDescent="0.2">
      <c r="A276" s="1" t="s">
        <v>272</v>
      </c>
      <c r="B276" s="140" t="s">
        <v>553</v>
      </c>
      <c r="C276" s="141" t="s">
        <v>160</v>
      </c>
      <c r="D276" s="140"/>
      <c r="E276" s="140"/>
      <c r="F276" s="142"/>
      <c r="G276" s="142">
        <f>SUM(G277:G278)</f>
        <v>120000000</v>
      </c>
      <c r="H276" s="10"/>
      <c r="I276" s="142">
        <f>SUM(I277:I278)</f>
        <v>0</v>
      </c>
      <c r="J276" s="142">
        <f>SUM(J277:J278)</f>
        <v>120000000</v>
      </c>
      <c r="K276" s="142">
        <f t="shared" ref="K276:L276" si="155">SUM(K277:K278)</f>
        <v>0</v>
      </c>
      <c r="L276" s="142">
        <f t="shared" si="155"/>
        <v>0</v>
      </c>
      <c r="O276" s="52"/>
    </row>
    <row r="277" spans="1:15" ht="12.75" x14ac:dyDescent="0.2">
      <c r="A277" s="1" t="s">
        <v>273</v>
      </c>
      <c r="B277" s="143"/>
      <c r="C277" s="144" t="s">
        <v>770</v>
      </c>
      <c r="D277" s="143">
        <v>12</v>
      </c>
      <c r="E277" s="143" t="s">
        <v>248</v>
      </c>
      <c r="F277" s="145">
        <v>5000000</v>
      </c>
      <c r="G277" s="145">
        <f t="shared" ref="G277:G278" si="156">ROUNDDOWN(D277*F277,-3)</f>
        <v>60000000</v>
      </c>
      <c r="H277" s="10"/>
      <c r="I277" s="145"/>
      <c r="J277" s="145">
        <f t="shared" ref="J277:J278" si="157">G277-I277</f>
        <v>60000000</v>
      </c>
      <c r="K277" s="145"/>
      <c r="L277" s="145"/>
      <c r="O277" s="52"/>
    </row>
    <row r="278" spans="1:15" ht="12.75" x14ac:dyDescent="0.2">
      <c r="A278" s="1" t="s">
        <v>274</v>
      </c>
      <c r="B278" s="143"/>
      <c r="C278" s="144" t="s">
        <v>771</v>
      </c>
      <c r="D278" s="143">
        <v>1</v>
      </c>
      <c r="E278" s="143" t="s">
        <v>148</v>
      </c>
      <c r="F278" s="145">
        <v>60000000</v>
      </c>
      <c r="G278" s="145">
        <f t="shared" si="156"/>
        <v>60000000</v>
      </c>
      <c r="H278" s="10"/>
      <c r="I278" s="145"/>
      <c r="J278" s="145">
        <f t="shared" si="157"/>
        <v>60000000</v>
      </c>
      <c r="K278" s="145"/>
      <c r="L278" s="145"/>
      <c r="O278" s="52"/>
    </row>
    <row r="279" spans="1:15" ht="12.75" x14ac:dyDescent="0.2">
      <c r="A279" s="1" t="s">
        <v>275</v>
      </c>
      <c r="B279" s="158" t="s">
        <v>276</v>
      </c>
      <c r="C279" s="159" t="s">
        <v>277</v>
      </c>
      <c r="D279" s="158"/>
      <c r="E279" s="158"/>
      <c r="F279" s="160"/>
      <c r="G279" s="160">
        <f>SUM(G280,G290)</f>
        <v>498162000</v>
      </c>
      <c r="H279" s="10"/>
      <c r="I279" s="160">
        <f>SUM(I280,I290)</f>
        <v>0</v>
      </c>
      <c r="J279" s="160">
        <f>SUM(J280,J290)</f>
        <v>498162000</v>
      </c>
      <c r="K279" s="160">
        <f t="shared" ref="K279:L279" si="158">SUM(K280,K290)</f>
        <v>0</v>
      </c>
      <c r="L279" s="160">
        <f t="shared" si="158"/>
        <v>0</v>
      </c>
      <c r="M279" s="5" t="s">
        <v>506</v>
      </c>
      <c r="N279" s="5" t="s">
        <v>507</v>
      </c>
      <c r="O279" s="52"/>
    </row>
    <row r="280" spans="1:15" ht="12.75" x14ac:dyDescent="0.2">
      <c r="A280" s="1" t="s">
        <v>278</v>
      </c>
      <c r="B280" s="146" t="s">
        <v>772</v>
      </c>
      <c r="C280" s="147" t="s">
        <v>279</v>
      </c>
      <c r="D280" s="146"/>
      <c r="E280" s="146"/>
      <c r="F280" s="148"/>
      <c r="G280" s="148">
        <f>SUM(G281:G289)</f>
        <v>462162000</v>
      </c>
      <c r="H280" s="10"/>
      <c r="I280" s="148">
        <f>SUM(I281:I289)</f>
        <v>0</v>
      </c>
      <c r="J280" s="148">
        <f>SUM(J281:J289)</f>
        <v>462162000</v>
      </c>
      <c r="K280" s="148">
        <f t="shared" ref="K280:L280" si="159">SUM(K281:K289)</f>
        <v>0</v>
      </c>
      <c r="L280" s="148">
        <f t="shared" si="159"/>
        <v>0</v>
      </c>
      <c r="O280" s="52"/>
    </row>
    <row r="281" spans="1:15" ht="12.75" x14ac:dyDescent="0.2">
      <c r="A281" s="1" t="s">
        <v>280</v>
      </c>
      <c r="B281" s="143"/>
      <c r="C281" s="144" t="s">
        <v>773</v>
      </c>
      <c r="D281" s="143">
        <v>1</v>
      </c>
      <c r="E281" s="143" t="s">
        <v>112</v>
      </c>
      <c r="F281" s="145">
        <v>38730000</v>
      </c>
      <c r="G281" s="145">
        <f t="shared" ref="G281:G289" si="160">ROUNDDOWN(D281*F281,-3)</f>
        <v>38730000</v>
      </c>
      <c r="H281" s="10"/>
      <c r="I281" s="145"/>
      <c r="J281" s="145">
        <f t="shared" ref="J281:J289" si="161">G281-I281</f>
        <v>38730000</v>
      </c>
      <c r="K281" s="145"/>
      <c r="L281" s="145"/>
      <c r="O281" s="52"/>
    </row>
    <row r="282" spans="1:15" ht="12.75" x14ac:dyDescent="0.2">
      <c r="A282" s="1" t="s">
        <v>281</v>
      </c>
      <c r="B282" s="143"/>
      <c r="C282" s="144" t="s">
        <v>774</v>
      </c>
      <c r="D282" s="143">
        <v>8</v>
      </c>
      <c r="E282" s="143" t="s">
        <v>775</v>
      </c>
      <c r="F282" s="145">
        <v>32850000</v>
      </c>
      <c r="G282" s="145">
        <f t="shared" si="160"/>
        <v>262800000</v>
      </c>
      <c r="H282" s="10"/>
      <c r="I282" s="145"/>
      <c r="J282" s="145">
        <f t="shared" si="161"/>
        <v>262800000</v>
      </c>
      <c r="K282" s="145"/>
      <c r="L282" s="145"/>
      <c r="O282" s="52"/>
    </row>
    <row r="283" spans="1:15" ht="12.75" x14ac:dyDescent="0.2">
      <c r="A283" s="1" t="s">
        <v>282</v>
      </c>
      <c r="B283" s="143"/>
      <c r="C283" s="144" t="s">
        <v>776</v>
      </c>
      <c r="D283" s="143">
        <v>5</v>
      </c>
      <c r="E283" s="143" t="s">
        <v>112</v>
      </c>
      <c r="F283" s="145">
        <v>3640000</v>
      </c>
      <c r="G283" s="145">
        <f t="shared" si="160"/>
        <v>18200000</v>
      </c>
      <c r="H283" s="10"/>
      <c r="I283" s="145"/>
      <c r="J283" s="145">
        <f t="shared" si="161"/>
        <v>18200000</v>
      </c>
      <c r="K283" s="145"/>
      <c r="L283" s="145"/>
      <c r="O283" s="52"/>
    </row>
    <row r="284" spans="1:15" ht="12.75" x14ac:dyDescent="0.2">
      <c r="A284" s="1" t="s">
        <v>283</v>
      </c>
      <c r="B284" s="143"/>
      <c r="C284" s="144" t="s">
        <v>777</v>
      </c>
      <c r="D284" s="143">
        <v>30</v>
      </c>
      <c r="E284" s="143" t="s">
        <v>112</v>
      </c>
      <c r="F284" s="145">
        <v>730000</v>
      </c>
      <c r="G284" s="145">
        <f t="shared" si="160"/>
        <v>21900000</v>
      </c>
      <c r="H284" s="10"/>
      <c r="I284" s="145"/>
      <c r="J284" s="145">
        <f t="shared" si="161"/>
        <v>21900000</v>
      </c>
      <c r="K284" s="145"/>
      <c r="L284" s="145"/>
      <c r="O284" s="52"/>
    </row>
    <row r="285" spans="1:15" ht="12.75" x14ac:dyDescent="0.2">
      <c r="A285" s="1" t="s">
        <v>284</v>
      </c>
      <c r="B285" s="143"/>
      <c r="C285" s="144" t="s">
        <v>778</v>
      </c>
      <c r="D285" s="143">
        <v>35</v>
      </c>
      <c r="E285" s="143" t="s">
        <v>112</v>
      </c>
      <c r="F285" s="145">
        <v>730000</v>
      </c>
      <c r="G285" s="145">
        <f t="shared" si="160"/>
        <v>25550000</v>
      </c>
      <c r="H285" s="10"/>
      <c r="I285" s="145"/>
      <c r="J285" s="145">
        <f t="shared" si="161"/>
        <v>25550000</v>
      </c>
      <c r="K285" s="145"/>
      <c r="L285" s="145"/>
      <c r="O285" s="52"/>
    </row>
    <row r="286" spans="1:15" ht="12.75" x14ac:dyDescent="0.2">
      <c r="A286" s="1" t="s">
        <v>285</v>
      </c>
      <c r="B286" s="143"/>
      <c r="C286" s="144" t="s">
        <v>779</v>
      </c>
      <c r="D286" s="143">
        <v>40</v>
      </c>
      <c r="E286" s="143" t="s">
        <v>112</v>
      </c>
      <c r="F286" s="145">
        <v>690000</v>
      </c>
      <c r="G286" s="145">
        <f t="shared" si="160"/>
        <v>27600000</v>
      </c>
      <c r="H286" s="10"/>
      <c r="I286" s="145"/>
      <c r="J286" s="145">
        <f t="shared" si="161"/>
        <v>27600000</v>
      </c>
      <c r="K286" s="145"/>
      <c r="L286" s="145"/>
      <c r="O286" s="52"/>
    </row>
    <row r="287" spans="1:15" ht="12.75" x14ac:dyDescent="0.2">
      <c r="A287" s="1" t="s">
        <v>286</v>
      </c>
      <c r="B287" s="143"/>
      <c r="C287" s="144" t="s">
        <v>780</v>
      </c>
      <c r="D287" s="143">
        <v>3</v>
      </c>
      <c r="E287" s="143" t="s">
        <v>112</v>
      </c>
      <c r="F287" s="145">
        <v>3500000</v>
      </c>
      <c r="G287" s="145">
        <f t="shared" si="160"/>
        <v>10500000</v>
      </c>
      <c r="H287" s="10"/>
      <c r="I287" s="145"/>
      <c r="J287" s="145">
        <f t="shared" si="161"/>
        <v>10500000</v>
      </c>
      <c r="K287" s="145"/>
      <c r="L287" s="145"/>
      <c r="O287" s="52"/>
    </row>
    <row r="288" spans="1:15" ht="12.75" x14ac:dyDescent="0.2">
      <c r="A288" s="1" t="s">
        <v>287</v>
      </c>
      <c r="B288" s="143"/>
      <c r="C288" s="144" t="s">
        <v>781</v>
      </c>
      <c r="D288" s="143">
        <v>6</v>
      </c>
      <c r="E288" s="143" t="s">
        <v>112</v>
      </c>
      <c r="F288" s="145">
        <v>470000</v>
      </c>
      <c r="G288" s="145">
        <f t="shared" si="160"/>
        <v>2820000</v>
      </c>
      <c r="H288" s="10"/>
      <c r="I288" s="145"/>
      <c r="J288" s="145">
        <f t="shared" si="161"/>
        <v>2820000</v>
      </c>
      <c r="K288" s="145"/>
      <c r="L288" s="145"/>
      <c r="O288" s="52"/>
    </row>
    <row r="289" spans="1:15" ht="12.75" x14ac:dyDescent="0.2">
      <c r="A289" s="1" t="s">
        <v>288</v>
      </c>
      <c r="B289" s="143"/>
      <c r="C289" s="144" t="s">
        <v>782</v>
      </c>
      <c r="D289" s="143">
        <v>1</v>
      </c>
      <c r="E289" s="143" t="s">
        <v>148</v>
      </c>
      <c r="F289" s="145">
        <v>54062000</v>
      </c>
      <c r="G289" s="145">
        <f t="shared" si="160"/>
        <v>54062000</v>
      </c>
      <c r="H289" s="10"/>
      <c r="I289" s="145"/>
      <c r="J289" s="145">
        <f t="shared" si="161"/>
        <v>54062000</v>
      </c>
      <c r="K289" s="145"/>
      <c r="L289" s="145"/>
      <c r="O289" s="52"/>
    </row>
    <row r="290" spans="1:15" ht="12.75" x14ac:dyDescent="0.2">
      <c r="A290" s="1" t="s">
        <v>289</v>
      </c>
      <c r="B290" s="146" t="s">
        <v>783</v>
      </c>
      <c r="C290" s="147" t="s">
        <v>290</v>
      </c>
      <c r="D290" s="146"/>
      <c r="E290" s="146"/>
      <c r="F290" s="148"/>
      <c r="G290" s="148">
        <f>G291</f>
        <v>36000000</v>
      </c>
      <c r="H290" s="10"/>
      <c r="I290" s="148">
        <f>I291</f>
        <v>0</v>
      </c>
      <c r="J290" s="148">
        <f>J291</f>
        <v>36000000</v>
      </c>
      <c r="K290" s="148">
        <f t="shared" ref="K290:L290" si="162">K291</f>
        <v>0</v>
      </c>
      <c r="L290" s="148">
        <f t="shared" si="162"/>
        <v>0</v>
      </c>
      <c r="O290" s="52"/>
    </row>
    <row r="291" spans="1:15" ht="12.75" x14ac:dyDescent="0.2">
      <c r="A291" s="1" t="s">
        <v>291</v>
      </c>
      <c r="B291" s="143"/>
      <c r="C291" s="144" t="s">
        <v>784</v>
      </c>
      <c r="D291" s="143">
        <v>24</v>
      </c>
      <c r="E291" s="143" t="s">
        <v>292</v>
      </c>
      <c r="F291" s="145">
        <v>1500000</v>
      </c>
      <c r="G291" s="145">
        <f>ROUNDDOWN(D291*F291,-3)</f>
        <v>36000000</v>
      </c>
      <c r="H291" s="10"/>
      <c r="I291" s="145"/>
      <c r="J291" s="145">
        <f>G291-I291</f>
        <v>36000000</v>
      </c>
      <c r="K291" s="145"/>
      <c r="L291" s="145"/>
      <c r="O291" s="52"/>
    </row>
    <row r="292" spans="1:15" ht="12.75" x14ac:dyDescent="0.2">
      <c r="A292" s="1" t="s">
        <v>293</v>
      </c>
      <c r="B292" s="137" t="s">
        <v>294</v>
      </c>
      <c r="C292" s="138" t="s">
        <v>295</v>
      </c>
      <c r="D292" s="137"/>
      <c r="E292" s="137"/>
      <c r="F292" s="139"/>
      <c r="G292" s="139">
        <f>SUM(G293,G295)</f>
        <v>137396000</v>
      </c>
      <c r="H292" s="10"/>
      <c r="I292" s="139">
        <f>SUM(I293,I295)</f>
        <v>0</v>
      </c>
      <c r="J292" s="139">
        <f>SUM(J293,J295)</f>
        <v>137396000</v>
      </c>
      <c r="K292" s="139">
        <f t="shared" ref="K292:L292" si="163">SUM(K293,K295)</f>
        <v>0</v>
      </c>
      <c r="L292" s="139">
        <f t="shared" si="163"/>
        <v>0</v>
      </c>
      <c r="M292" s="5" t="s">
        <v>506</v>
      </c>
      <c r="N292" s="5" t="s">
        <v>507</v>
      </c>
      <c r="O292" s="52"/>
    </row>
    <row r="293" spans="1:15" ht="12.75" x14ac:dyDescent="0.2">
      <c r="A293" s="1" t="s">
        <v>296</v>
      </c>
      <c r="B293" s="140" t="s">
        <v>740</v>
      </c>
      <c r="C293" s="141" t="s">
        <v>242</v>
      </c>
      <c r="D293" s="140"/>
      <c r="E293" s="140"/>
      <c r="F293" s="142"/>
      <c r="G293" s="142">
        <f>G294</f>
        <v>79060000</v>
      </c>
      <c r="H293" s="10"/>
      <c r="I293" s="142">
        <f>I294</f>
        <v>0</v>
      </c>
      <c r="J293" s="142">
        <f>J294</f>
        <v>79060000</v>
      </c>
      <c r="K293" s="142">
        <f t="shared" ref="K293:L293" si="164">K294</f>
        <v>0</v>
      </c>
      <c r="L293" s="142">
        <f t="shared" si="164"/>
        <v>0</v>
      </c>
      <c r="O293" s="52"/>
    </row>
    <row r="294" spans="1:15" ht="12.75" x14ac:dyDescent="0.2">
      <c r="A294" s="1" t="s">
        <v>297</v>
      </c>
      <c r="B294" s="143"/>
      <c r="C294" s="144" t="s">
        <v>785</v>
      </c>
      <c r="D294" s="143">
        <v>118</v>
      </c>
      <c r="E294" s="143" t="s">
        <v>298</v>
      </c>
      <c r="F294" s="145">
        <v>670000</v>
      </c>
      <c r="G294" s="145">
        <f>ROUNDDOWN(D294*F294,-3)</f>
        <v>79060000</v>
      </c>
      <c r="H294" s="10"/>
      <c r="I294" s="145"/>
      <c r="J294" s="145">
        <f>G294-I294</f>
        <v>79060000</v>
      </c>
      <c r="K294" s="145"/>
      <c r="L294" s="145"/>
      <c r="O294" s="52"/>
    </row>
    <row r="295" spans="1:15" ht="12.75" x14ac:dyDescent="0.2">
      <c r="A295" s="1" t="s">
        <v>299</v>
      </c>
      <c r="B295" s="146" t="s">
        <v>786</v>
      </c>
      <c r="C295" s="147" t="s">
        <v>300</v>
      </c>
      <c r="D295" s="146"/>
      <c r="E295" s="146"/>
      <c r="F295" s="148"/>
      <c r="G295" s="148">
        <f>SUM(G296:G305)</f>
        <v>58336000</v>
      </c>
      <c r="H295" s="10"/>
      <c r="I295" s="148">
        <f>SUM(I296:I305)</f>
        <v>0</v>
      </c>
      <c r="J295" s="148">
        <f>SUM(J296:J305)</f>
        <v>58336000</v>
      </c>
      <c r="K295" s="148">
        <f t="shared" ref="K295:L295" si="165">SUM(K296:K305)</f>
        <v>0</v>
      </c>
      <c r="L295" s="148">
        <f t="shared" si="165"/>
        <v>0</v>
      </c>
      <c r="O295" s="52"/>
    </row>
    <row r="296" spans="1:15" ht="12.75" x14ac:dyDescent="0.2">
      <c r="A296" s="1" t="s">
        <v>301</v>
      </c>
      <c r="B296" s="143"/>
      <c r="C296" s="144" t="s">
        <v>787</v>
      </c>
      <c r="D296" s="143">
        <v>12</v>
      </c>
      <c r="E296" s="143" t="s">
        <v>185</v>
      </c>
      <c r="F296" s="145">
        <v>2920000</v>
      </c>
      <c r="G296" s="145">
        <f t="shared" ref="G296:G305" si="166">ROUNDDOWN(D296*F296,-3)</f>
        <v>35040000</v>
      </c>
      <c r="H296" s="10"/>
      <c r="I296" s="145"/>
      <c r="J296" s="145">
        <f t="shared" ref="J296:J305" si="167">G296-I296</f>
        <v>35040000</v>
      </c>
      <c r="K296" s="145"/>
      <c r="L296" s="145"/>
      <c r="O296" s="52"/>
    </row>
    <row r="297" spans="1:15" ht="12.75" x14ac:dyDescent="0.2">
      <c r="A297" s="1" t="s">
        <v>302</v>
      </c>
      <c r="B297" s="143"/>
      <c r="C297" s="144" t="s">
        <v>788</v>
      </c>
      <c r="D297" s="143">
        <v>12</v>
      </c>
      <c r="E297" s="143" t="s">
        <v>185</v>
      </c>
      <c r="F297" s="145">
        <v>324000</v>
      </c>
      <c r="G297" s="145">
        <f t="shared" si="166"/>
        <v>3888000</v>
      </c>
      <c r="H297" s="10"/>
      <c r="I297" s="145"/>
      <c r="J297" s="145">
        <f t="shared" si="167"/>
        <v>3888000</v>
      </c>
      <c r="K297" s="145"/>
      <c r="L297" s="145"/>
      <c r="O297" s="52"/>
    </row>
    <row r="298" spans="1:15" ht="12.75" x14ac:dyDescent="0.2">
      <c r="A298" s="1" t="s">
        <v>303</v>
      </c>
      <c r="B298" s="143"/>
      <c r="C298" s="144" t="s">
        <v>789</v>
      </c>
      <c r="D298" s="143">
        <v>12</v>
      </c>
      <c r="E298" s="143" t="s">
        <v>185</v>
      </c>
      <c r="F298" s="145">
        <v>324000</v>
      </c>
      <c r="G298" s="145">
        <f t="shared" si="166"/>
        <v>3888000</v>
      </c>
      <c r="H298" s="10"/>
      <c r="I298" s="145"/>
      <c r="J298" s="145">
        <f t="shared" si="167"/>
        <v>3888000</v>
      </c>
      <c r="K298" s="145"/>
      <c r="L298" s="145"/>
      <c r="O298" s="52"/>
    </row>
    <row r="299" spans="1:15" ht="12.75" x14ac:dyDescent="0.2">
      <c r="A299" s="1" t="s">
        <v>304</v>
      </c>
      <c r="B299" s="143"/>
      <c r="C299" s="144" t="s">
        <v>790</v>
      </c>
      <c r="D299" s="143">
        <v>12</v>
      </c>
      <c r="E299" s="143" t="s">
        <v>185</v>
      </c>
      <c r="F299" s="145">
        <v>680000</v>
      </c>
      <c r="G299" s="145">
        <f t="shared" si="166"/>
        <v>8160000</v>
      </c>
      <c r="H299" s="10"/>
      <c r="I299" s="145"/>
      <c r="J299" s="145">
        <f t="shared" si="167"/>
        <v>8160000</v>
      </c>
      <c r="K299" s="145"/>
      <c r="L299" s="145"/>
      <c r="O299" s="52"/>
    </row>
    <row r="300" spans="1:15" ht="12.75" x14ac:dyDescent="0.2">
      <c r="A300" s="1" t="s">
        <v>305</v>
      </c>
      <c r="B300" s="143"/>
      <c r="C300" s="144" t="s">
        <v>791</v>
      </c>
      <c r="D300" s="143">
        <v>12</v>
      </c>
      <c r="E300" s="143" t="s">
        <v>185</v>
      </c>
      <c r="F300" s="145">
        <v>200000</v>
      </c>
      <c r="G300" s="145">
        <f t="shared" si="166"/>
        <v>2400000</v>
      </c>
      <c r="H300" s="10"/>
      <c r="I300" s="145"/>
      <c r="J300" s="145">
        <f t="shared" si="167"/>
        <v>2400000</v>
      </c>
      <c r="K300" s="145"/>
      <c r="L300" s="145"/>
      <c r="O300" s="52"/>
    </row>
    <row r="301" spans="1:15" ht="12.75" x14ac:dyDescent="0.2">
      <c r="A301" s="1" t="s">
        <v>306</v>
      </c>
      <c r="B301" s="143"/>
      <c r="C301" s="144" t="s">
        <v>792</v>
      </c>
      <c r="D301" s="143">
        <v>12</v>
      </c>
      <c r="E301" s="143" t="s">
        <v>185</v>
      </c>
      <c r="F301" s="145">
        <v>80000</v>
      </c>
      <c r="G301" s="145">
        <f t="shared" si="166"/>
        <v>960000</v>
      </c>
      <c r="H301" s="10"/>
      <c r="I301" s="145"/>
      <c r="J301" s="145">
        <f t="shared" si="167"/>
        <v>960000</v>
      </c>
      <c r="K301" s="145"/>
      <c r="L301" s="145"/>
      <c r="O301" s="52"/>
    </row>
    <row r="302" spans="1:15" ht="12.75" x14ac:dyDescent="0.2">
      <c r="A302" s="1" t="s">
        <v>307</v>
      </c>
      <c r="B302" s="143"/>
      <c r="C302" s="144" t="s">
        <v>793</v>
      </c>
      <c r="D302" s="143">
        <v>12</v>
      </c>
      <c r="E302" s="143" t="s">
        <v>185</v>
      </c>
      <c r="F302" s="145">
        <v>200000</v>
      </c>
      <c r="G302" s="145">
        <f t="shared" si="166"/>
        <v>2400000</v>
      </c>
      <c r="H302" s="10"/>
      <c r="I302" s="145"/>
      <c r="J302" s="145">
        <f t="shared" si="167"/>
        <v>2400000</v>
      </c>
      <c r="K302" s="145"/>
      <c r="L302" s="145"/>
      <c r="O302" s="52"/>
    </row>
    <row r="303" spans="1:15" ht="12.75" x14ac:dyDescent="0.2">
      <c r="A303" s="1" t="s">
        <v>308</v>
      </c>
      <c r="B303" s="143"/>
      <c r="C303" s="144" t="s">
        <v>794</v>
      </c>
      <c r="D303" s="143">
        <v>1</v>
      </c>
      <c r="E303" s="143" t="s">
        <v>27</v>
      </c>
      <c r="F303" s="145">
        <v>400000</v>
      </c>
      <c r="G303" s="145">
        <f t="shared" si="166"/>
        <v>400000</v>
      </c>
      <c r="H303" s="10"/>
      <c r="I303" s="145"/>
      <c r="J303" s="145">
        <f t="shared" si="167"/>
        <v>400000</v>
      </c>
      <c r="K303" s="145"/>
      <c r="L303" s="145"/>
      <c r="O303" s="52"/>
    </row>
    <row r="304" spans="1:15" ht="12.75" x14ac:dyDescent="0.2">
      <c r="A304" s="1" t="s">
        <v>309</v>
      </c>
      <c r="B304" s="143"/>
      <c r="C304" s="144" t="s">
        <v>795</v>
      </c>
      <c r="D304" s="143">
        <v>1</v>
      </c>
      <c r="E304" s="143" t="s">
        <v>27</v>
      </c>
      <c r="F304" s="145">
        <v>300000</v>
      </c>
      <c r="G304" s="145">
        <f t="shared" si="166"/>
        <v>300000</v>
      </c>
      <c r="H304" s="10"/>
      <c r="I304" s="145"/>
      <c r="J304" s="145">
        <f t="shared" si="167"/>
        <v>300000</v>
      </c>
      <c r="K304" s="145"/>
      <c r="L304" s="145"/>
      <c r="O304" s="52"/>
    </row>
    <row r="305" spans="1:15" ht="12.75" x14ac:dyDescent="0.2">
      <c r="A305" s="1" t="s">
        <v>310</v>
      </c>
      <c r="B305" s="143"/>
      <c r="C305" s="144" t="s">
        <v>796</v>
      </c>
      <c r="D305" s="143">
        <v>3</v>
      </c>
      <c r="E305" s="143" t="s">
        <v>27</v>
      </c>
      <c r="F305" s="145">
        <v>300000</v>
      </c>
      <c r="G305" s="145">
        <f t="shared" si="166"/>
        <v>900000</v>
      </c>
      <c r="H305" s="11">
        <v>100000000</v>
      </c>
      <c r="I305" s="145"/>
      <c r="J305" s="145">
        <f t="shared" si="167"/>
        <v>900000</v>
      </c>
      <c r="K305" s="145"/>
      <c r="L305" s="145"/>
      <c r="O305" s="52"/>
    </row>
    <row r="306" spans="1:15" ht="12.75" x14ac:dyDescent="0.2">
      <c r="A306" s="1" t="s">
        <v>311</v>
      </c>
      <c r="B306" s="167" t="s">
        <v>312</v>
      </c>
      <c r="C306" s="168" t="s">
        <v>797</v>
      </c>
      <c r="D306" s="167">
        <v>3</v>
      </c>
      <c r="E306" s="167" t="s">
        <v>798</v>
      </c>
      <c r="F306" s="169"/>
      <c r="G306" s="169">
        <f t="shared" ref="G306:G309" si="168">G307</f>
        <v>200000000</v>
      </c>
      <c r="H306" s="12">
        <v>0</v>
      </c>
      <c r="I306" s="169">
        <f t="shared" ref="I306:L310" si="169">I307</f>
        <v>0</v>
      </c>
      <c r="J306" s="169">
        <f t="shared" si="169"/>
        <v>200000000</v>
      </c>
      <c r="K306" s="169">
        <f t="shared" si="169"/>
        <v>0</v>
      </c>
      <c r="L306" s="169">
        <f t="shared" si="169"/>
        <v>0</v>
      </c>
      <c r="O306" s="52"/>
    </row>
    <row r="307" spans="1:15" ht="12.75" x14ac:dyDescent="0.2">
      <c r="A307" s="1" t="s">
        <v>313</v>
      </c>
      <c r="B307" s="170" t="s">
        <v>314</v>
      </c>
      <c r="C307" s="171" t="s">
        <v>315</v>
      </c>
      <c r="D307" s="170">
        <v>2</v>
      </c>
      <c r="E307" s="170" t="s">
        <v>112</v>
      </c>
      <c r="F307" s="172"/>
      <c r="G307" s="172">
        <f t="shared" si="168"/>
        <v>200000000</v>
      </c>
      <c r="H307" s="13">
        <v>0</v>
      </c>
      <c r="I307" s="172">
        <f t="shared" si="169"/>
        <v>0</v>
      </c>
      <c r="J307" s="172">
        <f t="shared" si="169"/>
        <v>200000000</v>
      </c>
      <c r="K307" s="172">
        <f t="shared" si="169"/>
        <v>0</v>
      </c>
      <c r="L307" s="172">
        <f t="shared" si="169"/>
        <v>0</v>
      </c>
      <c r="O307" s="52"/>
    </row>
    <row r="308" spans="1:15" ht="12.75" x14ac:dyDescent="0.2">
      <c r="A308" s="1" t="s">
        <v>799</v>
      </c>
      <c r="B308" s="155" t="s">
        <v>800</v>
      </c>
      <c r="C308" s="156" t="s">
        <v>801</v>
      </c>
      <c r="D308" s="155"/>
      <c r="E308" s="155" t="s">
        <v>577</v>
      </c>
      <c r="F308" s="157"/>
      <c r="G308" s="157">
        <f t="shared" si="168"/>
        <v>200000000</v>
      </c>
      <c r="H308" s="14">
        <v>0</v>
      </c>
      <c r="I308" s="157">
        <f t="shared" si="169"/>
        <v>0</v>
      </c>
      <c r="J308" s="157">
        <f t="shared" si="169"/>
        <v>200000000</v>
      </c>
      <c r="K308" s="157">
        <f t="shared" si="169"/>
        <v>0</v>
      </c>
      <c r="L308" s="157">
        <f t="shared" si="169"/>
        <v>0</v>
      </c>
      <c r="O308" s="52"/>
    </row>
    <row r="309" spans="1:15" ht="12.75" x14ac:dyDescent="0.2">
      <c r="A309" s="1" t="s">
        <v>802</v>
      </c>
      <c r="B309" s="149" t="s">
        <v>22</v>
      </c>
      <c r="C309" s="150" t="s">
        <v>801</v>
      </c>
      <c r="D309" s="149"/>
      <c r="E309" s="149"/>
      <c r="F309" s="151"/>
      <c r="G309" s="151">
        <f t="shared" si="168"/>
        <v>200000000</v>
      </c>
      <c r="H309" s="14">
        <v>0</v>
      </c>
      <c r="I309" s="151">
        <f t="shared" si="169"/>
        <v>0</v>
      </c>
      <c r="J309" s="151">
        <f t="shared" si="169"/>
        <v>200000000</v>
      </c>
      <c r="K309" s="151">
        <f t="shared" si="169"/>
        <v>0</v>
      </c>
      <c r="L309" s="151">
        <f t="shared" si="169"/>
        <v>0</v>
      </c>
      <c r="M309" s="5" t="s">
        <v>506</v>
      </c>
      <c r="N309" s="5" t="s">
        <v>507</v>
      </c>
      <c r="O309" s="52"/>
    </row>
    <row r="310" spans="1:15" ht="12.75" x14ac:dyDescent="0.2">
      <c r="A310" s="1" t="s">
        <v>803</v>
      </c>
      <c r="B310" s="146" t="s">
        <v>631</v>
      </c>
      <c r="C310" s="147" t="s">
        <v>119</v>
      </c>
      <c r="D310" s="146"/>
      <c r="E310" s="146"/>
      <c r="F310" s="148"/>
      <c r="G310" s="148">
        <f>G311</f>
        <v>200000000</v>
      </c>
      <c r="H310" s="14">
        <v>0</v>
      </c>
      <c r="I310" s="148">
        <f>I311</f>
        <v>0</v>
      </c>
      <c r="J310" s="148">
        <f>J311</f>
        <v>200000000</v>
      </c>
      <c r="K310" s="148">
        <f t="shared" si="169"/>
        <v>0</v>
      </c>
      <c r="L310" s="148">
        <f t="shared" si="169"/>
        <v>0</v>
      </c>
      <c r="O310" s="52"/>
    </row>
    <row r="311" spans="1:15" ht="12.75" x14ac:dyDescent="0.2">
      <c r="A311" s="1" t="s">
        <v>804</v>
      </c>
      <c r="B311" s="143"/>
      <c r="C311" s="144" t="s">
        <v>805</v>
      </c>
      <c r="D311" s="143">
        <v>1</v>
      </c>
      <c r="E311" s="143" t="s">
        <v>121</v>
      </c>
      <c r="F311" s="145">
        <v>200000000</v>
      </c>
      <c r="G311" s="145">
        <f>ROUNDDOWN(D311*F311,-3)</f>
        <v>200000000</v>
      </c>
      <c r="H311" s="14">
        <v>0</v>
      </c>
      <c r="I311" s="145"/>
      <c r="J311" s="145">
        <f>G311-I311</f>
        <v>200000000</v>
      </c>
      <c r="K311" s="145"/>
      <c r="L311" s="145"/>
      <c r="O311" s="52"/>
    </row>
    <row r="312" spans="1:15" ht="12.75" x14ac:dyDescent="0.2">
      <c r="A312" s="1" t="s">
        <v>316</v>
      </c>
      <c r="B312" s="204" t="s">
        <v>317</v>
      </c>
      <c r="C312" s="205" t="s">
        <v>806</v>
      </c>
      <c r="D312" s="204">
        <v>7</v>
      </c>
      <c r="E312" s="241" t="s">
        <v>807</v>
      </c>
      <c r="F312" s="242"/>
      <c r="G312" s="206">
        <f>SUM(G313,G384,G432)</f>
        <v>2633607000</v>
      </c>
      <c r="H312" s="14">
        <v>0</v>
      </c>
      <c r="I312" s="206">
        <f>SUM(I313,I384,I432)</f>
        <v>0</v>
      </c>
      <c r="J312" s="206">
        <f>SUM(J313,J384,J432)</f>
        <v>2633607000</v>
      </c>
      <c r="K312" s="206">
        <f t="shared" ref="K312:L312" si="170">SUM(K313,K384,K432)</f>
        <v>0</v>
      </c>
      <c r="L312" s="206">
        <f t="shared" si="170"/>
        <v>0</v>
      </c>
      <c r="O312" s="52"/>
    </row>
    <row r="313" spans="1:15" ht="12.75" x14ac:dyDescent="0.2">
      <c r="A313" s="1" t="s">
        <v>319</v>
      </c>
      <c r="B313" s="170" t="s">
        <v>320</v>
      </c>
      <c r="C313" s="171" t="s">
        <v>321</v>
      </c>
      <c r="D313" s="170">
        <v>2</v>
      </c>
      <c r="E313" s="170" t="s">
        <v>318</v>
      </c>
      <c r="F313" s="172"/>
      <c r="G313" s="172">
        <f>G314</f>
        <v>1331072000</v>
      </c>
      <c r="H313" s="14">
        <v>0</v>
      </c>
      <c r="I313" s="172">
        <f>I314</f>
        <v>0</v>
      </c>
      <c r="J313" s="172">
        <f>J314</f>
        <v>1331072000</v>
      </c>
      <c r="K313" s="172">
        <f t="shared" ref="K313:L313" si="171">K314</f>
        <v>0</v>
      </c>
      <c r="L313" s="172">
        <f t="shared" si="171"/>
        <v>0</v>
      </c>
      <c r="O313" s="52"/>
    </row>
    <row r="314" spans="1:15" ht="12.75" x14ac:dyDescent="0.2">
      <c r="A314" s="1" t="s">
        <v>322</v>
      </c>
      <c r="B314" s="155" t="s">
        <v>629</v>
      </c>
      <c r="C314" s="156" t="s">
        <v>323</v>
      </c>
      <c r="D314" s="155"/>
      <c r="E314" s="155" t="s">
        <v>577</v>
      </c>
      <c r="F314" s="157"/>
      <c r="G314" s="157">
        <f>SUM(G315,G326,G339,G352,G360,G368)</f>
        <v>1331072000</v>
      </c>
      <c r="H314" s="14">
        <v>0</v>
      </c>
      <c r="I314" s="157">
        <f>SUM(I315,I326,I339,I352,I360,I368)</f>
        <v>0</v>
      </c>
      <c r="J314" s="157">
        <f>SUM(J315,J326,J339,J352,J360,J368)</f>
        <v>1331072000</v>
      </c>
      <c r="K314" s="157">
        <f t="shared" ref="K314:L314" si="172">SUM(K315,K326,K339,K352,K360,K368)</f>
        <v>0</v>
      </c>
      <c r="L314" s="157">
        <f t="shared" si="172"/>
        <v>0</v>
      </c>
      <c r="O314" s="52"/>
    </row>
    <row r="315" spans="1:15" ht="12.75" x14ac:dyDescent="0.2">
      <c r="A315" s="1" t="s">
        <v>324</v>
      </c>
      <c r="B315" s="158" t="s">
        <v>22</v>
      </c>
      <c r="C315" s="159" t="s">
        <v>808</v>
      </c>
      <c r="D315" s="158"/>
      <c r="E315" s="158"/>
      <c r="F315" s="160"/>
      <c r="G315" s="160">
        <f>SUM(G316,G322,G324)</f>
        <v>189750000</v>
      </c>
      <c r="H315" s="14">
        <v>0</v>
      </c>
      <c r="I315" s="160">
        <f>SUM(I316,I322,I324)</f>
        <v>0</v>
      </c>
      <c r="J315" s="160">
        <f>SUM(J316,J322,J324)</f>
        <v>189750000</v>
      </c>
      <c r="K315" s="160">
        <f t="shared" ref="K315:L315" si="173">SUM(K316,K322,K324)</f>
        <v>0</v>
      </c>
      <c r="L315" s="160">
        <f t="shared" si="173"/>
        <v>0</v>
      </c>
      <c r="M315" s="5" t="s">
        <v>508</v>
      </c>
      <c r="N315" s="5" t="s">
        <v>509</v>
      </c>
      <c r="O315" s="52"/>
    </row>
    <row r="316" spans="1:15" ht="12.75" x14ac:dyDescent="0.2">
      <c r="A316" s="1" t="s">
        <v>325</v>
      </c>
      <c r="B316" s="146" t="s">
        <v>537</v>
      </c>
      <c r="C316" s="147" t="s">
        <v>25</v>
      </c>
      <c r="D316" s="146"/>
      <c r="E316" s="146"/>
      <c r="F316" s="148"/>
      <c r="G316" s="148">
        <f>SUM(G317:G321)</f>
        <v>58750000</v>
      </c>
      <c r="H316" s="14">
        <v>0</v>
      </c>
      <c r="I316" s="148">
        <f>SUM(I317:I321)</f>
        <v>0</v>
      </c>
      <c r="J316" s="148">
        <f>SUM(J317:J321)</f>
        <v>58750000</v>
      </c>
      <c r="K316" s="148">
        <f t="shared" ref="K316:L316" si="174">SUM(K317:K321)</f>
        <v>0</v>
      </c>
      <c r="L316" s="148">
        <f t="shared" si="174"/>
        <v>0</v>
      </c>
      <c r="O316" s="52"/>
    </row>
    <row r="317" spans="1:15" ht="12.75" x14ac:dyDescent="0.2">
      <c r="A317" s="1" t="s">
        <v>326</v>
      </c>
      <c r="B317" s="143"/>
      <c r="C317" s="144" t="s">
        <v>578</v>
      </c>
      <c r="D317" s="143">
        <v>230</v>
      </c>
      <c r="E317" s="143" t="s">
        <v>27</v>
      </c>
      <c r="F317" s="145">
        <v>75000</v>
      </c>
      <c r="G317" s="145">
        <f t="shared" ref="G317:G321" si="175">ROUNDDOWN(D317*F317,-3)</f>
        <v>17250000</v>
      </c>
      <c r="H317" s="13">
        <v>0</v>
      </c>
      <c r="I317" s="145"/>
      <c r="J317" s="145">
        <f t="shared" ref="J317:J321" si="176">G317-I317</f>
        <v>17250000</v>
      </c>
      <c r="K317" s="145"/>
      <c r="L317" s="145"/>
      <c r="O317" s="52"/>
    </row>
    <row r="318" spans="1:15" ht="12.75" x14ac:dyDescent="0.2">
      <c r="A318" s="1" t="s">
        <v>809</v>
      </c>
      <c r="B318" s="143"/>
      <c r="C318" s="144" t="s">
        <v>579</v>
      </c>
      <c r="D318" s="143">
        <v>8</v>
      </c>
      <c r="E318" s="143" t="s">
        <v>121</v>
      </c>
      <c r="F318" s="145">
        <v>1500000</v>
      </c>
      <c r="G318" s="145">
        <f t="shared" si="175"/>
        <v>12000000</v>
      </c>
      <c r="H318" s="14">
        <v>0</v>
      </c>
      <c r="I318" s="145"/>
      <c r="J318" s="145">
        <f t="shared" si="176"/>
        <v>12000000</v>
      </c>
      <c r="K318" s="145"/>
      <c r="L318" s="145"/>
      <c r="O318" s="52"/>
    </row>
    <row r="319" spans="1:15" ht="12.75" x14ac:dyDescent="0.2">
      <c r="A319" s="1" t="s">
        <v>810</v>
      </c>
      <c r="B319" s="143"/>
      <c r="C319" s="144" t="s">
        <v>580</v>
      </c>
      <c r="D319" s="143">
        <v>8</v>
      </c>
      <c r="E319" s="143" t="s">
        <v>121</v>
      </c>
      <c r="F319" s="145">
        <v>1500000</v>
      </c>
      <c r="G319" s="145">
        <f t="shared" si="175"/>
        <v>12000000</v>
      </c>
      <c r="H319" s="14">
        <v>0</v>
      </c>
      <c r="I319" s="145"/>
      <c r="J319" s="145">
        <f t="shared" si="176"/>
        <v>12000000</v>
      </c>
      <c r="K319" s="145"/>
      <c r="L319" s="145"/>
      <c r="O319" s="52"/>
    </row>
    <row r="320" spans="1:15" ht="12.75" x14ac:dyDescent="0.2">
      <c r="A320" s="1" t="s">
        <v>811</v>
      </c>
      <c r="B320" s="143"/>
      <c r="C320" s="144" t="s">
        <v>581</v>
      </c>
      <c r="D320" s="143">
        <v>8</v>
      </c>
      <c r="E320" s="143" t="s">
        <v>121</v>
      </c>
      <c r="F320" s="145">
        <v>1000000</v>
      </c>
      <c r="G320" s="145">
        <f t="shared" si="175"/>
        <v>8000000</v>
      </c>
      <c r="H320" s="14">
        <v>0</v>
      </c>
      <c r="I320" s="145"/>
      <c r="J320" s="145">
        <f t="shared" si="176"/>
        <v>8000000</v>
      </c>
      <c r="K320" s="145"/>
      <c r="L320" s="145"/>
      <c r="O320" s="52"/>
    </row>
    <row r="321" spans="1:15" ht="12.75" x14ac:dyDescent="0.2">
      <c r="A321" s="1" t="s">
        <v>812</v>
      </c>
      <c r="B321" s="143"/>
      <c r="C321" s="144" t="s">
        <v>813</v>
      </c>
      <c r="D321" s="143">
        <v>38</v>
      </c>
      <c r="E321" s="143" t="s">
        <v>60</v>
      </c>
      <c r="F321" s="145">
        <v>250000</v>
      </c>
      <c r="G321" s="145">
        <f t="shared" si="175"/>
        <v>9500000</v>
      </c>
      <c r="H321" s="14">
        <v>0</v>
      </c>
      <c r="I321" s="145"/>
      <c r="J321" s="145">
        <f t="shared" si="176"/>
        <v>9500000</v>
      </c>
      <c r="K321" s="145"/>
      <c r="L321" s="145"/>
      <c r="O321" s="52"/>
    </row>
    <row r="322" spans="1:15" ht="12.75" x14ac:dyDescent="0.2">
      <c r="A322" s="1" t="s">
        <v>327</v>
      </c>
      <c r="B322" s="146" t="s">
        <v>538</v>
      </c>
      <c r="C322" s="147" t="s">
        <v>74</v>
      </c>
      <c r="D322" s="146"/>
      <c r="E322" s="146"/>
      <c r="F322" s="148"/>
      <c r="G322" s="148">
        <f>G323</f>
        <v>1000000</v>
      </c>
      <c r="H322" s="14">
        <v>0</v>
      </c>
      <c r="I322" s="148">
        <f>I323</f>
        <v>0</v>
      </c>
      <c r="J322" s="148">
        <f>J323</f>
        <v>1000000</v>
      </c>
      <c r="K322" s="148">
        <f t="shared" ref="K322:L322" si="177">K323</f>
        <v>0</v>
      </c>
      <c r="L322" s="148">
        <f t="shared" si="177"/>
        <v>0</v>
      </c>
      <c r="O322" s="52"/>
    </row>
    <row r="323" spans="1:15" ht="12.75" x14ac:dyDescent="0.2">
      <c r="A323" s="1" t="s">
        <v>328</v>
      </c>
      <c r="B323" s="143"/>
      <c r="C323" s="144" t="s">
        <v>645</v>
      </c>
      <c r="D323" s="143">
        <v>4</v>
      </c>
      <c r="E323" s="143" t="s">
        <v>121</v>
      </c>
      <c r="F323" s="145">
        <v>250000</v>
      </c>
      <c r="G323" s="145">
        <f>ROUNDDOWN(D323*F323,-3)</f>
        <v>1000000</v>
      </c>
      <c r="H323" s="14">
        <v>0</v>
      </c>
      <c r="I323" s="145"/>
      <c r="J323" s="145">
        <f>G323-I323</f>
        <v>1000000</v>
      </c>
      <c r="K323" s="145"/>
      <c r="L323" s="145"/>
      <c r="O323" s="52"/>
    </row>
    <row r="324" spans="1:15" ht="12.75" x14ac:dyDescent="0.2">
      <c r="A324" s="1" t="s">
        <v>329</v>
      </c>
      <c r="B324" s="146" t="s">
        <v>539</v>
      </c>
      <c r="C324" s="147" t="s">
        <v>36</v>
      </c>
      <c r="D324" s="146"/>
      <c r="E324" s="146"/>
      <c r="F324" s="148"/>
      <c r="G324" s="148">
        <f>G325</f>
        <v>130000000</v>
      </c>
      <c r="H324" s="14">
        <v>0</v>
      </c>
      <c r="I324" s="148">
        <f>I325</f>
        <v>0</v>
      </c>
      <c r="J324" s="148">
        <f>J325</f>
        <v>130000000</v>
      </c>
      <c r="K324" s="148">
        <f t="shared" ref="K324:L324" si="178">K325</f>
        <v>0</v>
      </c>
      <c r="L324" s="148">
        <f t="shared" si="178"/>
        <v>0</v>
      </c>
      <c r="O324" s="52"/>
    </row>
    <row r="325" spans="1:15" ht="12.75" x14ac:dyDescent="0.2">
      <c r="A325" s="1" t="s">
        <v>330</v>
      </c>
      <c r="B325" s="143"/>
      <c r="C325" s="144" t="s">
        <v>814</v>
      </c>
      <c r="D325" s="143">
        <v>25</v>
      </c>
      <c r="E325" s="143" t="s">
        <v>27</v>
      </c>
      <c r="F325" s="145">
        <v>5200000</v>
      </c>
      <c r="G325" s="145">
        <f>ROUNDDOWN(D325*F325,-3)</f>
        <v>130000000</v>
      </c>
      <c r="H325" s="14">
        <v>0</v>
      </c>
      <c r="I325" s="145"/>
      <c r="J325" s="145">
        <f>G325-I325</f>
        <v>130000000</v>
      </c>
      <c r="K325" s="145"/>
      <c r="L325" s="145"/>
      <c r="O325" s="52"/>
    </row>
    <row r="326" spans="1:15" ht="12.75" x14ac:dyDescent="0.2">
      <c r="A326" s="1" t="s">
        <v>331</v>
      </c>
      <c r="B326" s="149" t="s">
        <v>39</v>
      </c>
      <c r="C326" s="150" t="s">
        <v>332</v>
      </c>
      <c r="D326" s="149"/>
      <c r="E326" s="149"/>
      <c r="F326" s="151"/>
      <c r="G326" s="151">
        <f>SUM(G327,G333,G335,G337)</f>
        <v>190250000</v>
      </c>
      <c r="H326" s="14">
        <v>0</v>
      </c>
      <c r="I326" s="151">
        <f>SUM(I327,I333,I335,I337)</f>
        <v>0</v>
      </c>
      <c r="J326" s="151">
        <f>SUM(J327,J333,J335,J337)</f>
        <v>190250000</v>
      </c>
      <c r="K326" s="151">
        <f t="shared" ref="K326:L326" si="179">SUM(K327,K333,K335,K337)</f>
        <v>0</v>
      </c>
      <c r="L326" s="151">
        <f t="shared" si="179"/>
        <v>0</v>
      </c>
      <c r="M326" s="5" t="s">
        <v>508</v>
      </c>
      <c r="N326" s="5" t="s">
        <v>509</v>
      </c>
      <c r="O326" s="52"/>
    </row>
    <row r="327" spans="1:15" ht="12.75" x14ac:dyDescent="0.2">
      <c r="A327" s="1" t="s">
        <v>333</v>
      </c>
      <c r="B327" s="146" t="s">
        <v>537</v>
      </c>
      <c r="C327" s="147" t="s">
        <v>25</v>
      </c>
      <c r="D327" s="146"/>
      <c r="E327" s="146"/>
      <c r="F327" s="148"/>
      <c r="G327" s="148">
        <f>SUM(G328:G332)</f>
        <v>68250000</v>
      </c>
      <c r="H327" s="12">
        <v>0</v>
      </c>
      <c r="I327" s="148">
        <f>SUM(I328:I332)</f>
        <v>0</v>
      </c>
      <c r="J327" s="148">
        <f>SUM(J328:J332)</f>
        <v>68250000</v>
      </c>
      <c r="K327" s="148">
        <f t="shared" ref="K327:L327" si="180">SUM(K328:K332)</f>
        <v>0</v>
      </c>
      <c r="L327" s="148">
        <f t="shared" si="180"/>
        <v>0</v>
      </c>
      <c r="O327" s="52"/>
    </row>
    <row r="328" spans="1:15" ht="12.75" x14ac:dyDescent="0.2">
      <c r="A328" s="1" t="s">
        <v>334</v>
      </c>
      <c r="B328" s="143"/>
      <c r="C328" s="144" t="s">
        <v>578</v>
      </c>
      <c r="D328" s="143">
        <v>350</v>
      </c>
      <c r="E328" s="143" t="s">
        <v>27</v>
      </c>
      <c r="F328" s="145">
        <v>75000</v>
      </c>
      <c r="G328" s="145">
        <f t="shared" ref="G328:G332" si="181">ROUNDDOWN(D328*F328,-3)</f>
        <v>26250000</v>
      </c>
      <c r="H328" s="13">
        <v>0</v>
      </c>
      <c r="I328" s="145"/>
      <c r="J328" s="145">
        <f t="shared" ref="J328:J332" si="182">G328-I328</f>
        <v>26250000</v>
      </c>
      <c r="K328" s="145"/>
      <c r="L328" s="145"/>
      <c r="O328" s="52"/>
    </row>
    <row r="329" spans="1:15" ht="12.75" x14ac:dyDescent="0.2">
      <c r="A329" s="1" t="s">
        <v>335</v>
      </c>
      <c r="B329" s="143"/>
      <c r="C329" s="144" t="s">
        <v>579</v>
      </c>
      <c r="D329" s="143">
        <v>8</v>
      </c>
      <c r="E329" s="143" t="s">
        <v>121</v>
      </c>
      <c r="F329" s="145">
        <v>1500000</v>
      </c>
      <c r="G329" s="145">
        <f t="shared" si="181"/>
        <v>12000000</v>
      </c>
      <c r="H329" s="14">
        <v>0</v>
      </c>
      <c r="I329" s="145"/>
      <c r="J329" s="145">
        <f t="shared" si="182"/>
        <v>12000000</v>
      </c>
      <c r="K329" s="145"/>
      <c r="L329" s="145"/>
      <c r="O329" s="52"/>
    </row>
    <row r="330" spans="1:15" ht="12.75" x14ac:dyDescent="0.2">
      <c r="A330" s="1" t="s">
        <v>815</v>
      </c>
      <c r="B330" s="143"/>
      <c r="C330" s="144" t="s">
        <v>580</v>
      </c>
      <c r="D330" s="143">
        <v>8</v>
      </c>
      <c r="E330" s="143" t="s">
        <v>121</v>
      </c>
      <c r="F330" s="145">
        <v>1500000</v>
      </c>
      <c r="G330" s="145">
        <f t="shared" si="181"/>
        <v>12000000</v>
      </c>
      <c r="H330" s="13">
        <v>0</v>
      </c>
      <c r="I330" s="145"/>
      <c r="J330" s="145">
        <f t="shared" si="182"/>
        <v>12000000</v>
      </c>
      <c r="K330" s="145"/>
      <c r="L330" s="145"/>
      <c r="O330" s="52"/>
    </row>
    <row r="331" spans="1:15" ht="12.75" x14ac:dyDescent="0.2">
      <c r="A331" s="1" t="s">
        <v>816</v>
      </c>
      <c r="B331" s="143"/>
      <c r="C331" s="144" t="s">
        <v>581</v>
      </c>
      <c r="D331" s="143">
        <v>8</v>
      </c>
      <c r="E331" s="143" t="s">
        <v>121</v>
      </c>
      <c r="F331" s="145">
        <v>1000000</v>
      </c>
      <c r="G331" s="145">
        <f t="shared" si="181"/>
        <v>8000000</v>
      </c>
      <c r="H331" s="14">
        <v>0</v>
      </c>
      <c r="I331" s="145"/>
      <c r="J331" s="145">
        <f t="shared" si="182"/>
        <v>8000000</v>
      </c>
      <c r="K331" s="145"/>
      <c r="L331" s="145"/>
      <c r="O331" s="52"/>
    </row>
    <row r="332" spans="1:15" ht="12.75" x14ac:dyDescent="0.2">
      <c r="A332" s="1" t="s">
        <v>817</v>
      </c>
      <c r="B332" s="143"/>
      <c r="C332" s="144" t="s">
        <v>813</v>
      </c>
      <c r="D332" s="143">
        <v>40</v>
      </c>
      <c r="E332" s="143" t="s">
        <v>60</v>
      </c>
      <c r="F332" s="145">
        <v>250000</v>
      </c>
      <c r="G332" s="145">
        <f t="shared" si="181"/>
        <v>10000000</v>
      </c>
      <c r="H332" s="14">
        <v>0</v>
      </c>
      <c r="I332" s="145"/>
      <c r="J332" s="145">
        <f t="shared" si="182"/>
        <v>10000000</v>
      </c>
      <c r="K332" s="145"/>
      <c r="L332" s="145"/>
      <c r="O332" s="52"/>
    </row>
    <row r="333" spans="1:15" ht="12.75" x14ac:dyDescent="0.2">
      <c r="A333" s="1" t="s">
        <v>336</v>
      </c>
      <c r="B333" s="146" t="s">
        <v>538</v>
      </c>
      <c r="C333" s="147" t="s">
        <v>74</v>
      </c>
      <c r="D333" s="146"/>
      <c r="E333" s="146"/>
      <c r="F333" s="148"/>
      <c r="G333" s="148">
        <f>G334</f>
        <v>1000000</v>
      </c>
      <c r="H333" s="12">
        <v>0</v>
      </c>
      <c r="I333" s="148">
        <f>I334</f>
        <v>0</v>
      </c>
      <c r="J333" s="148">
        <f>J334</f>
        <v>1000000</v>
      </c>
      <c r="K333" s="148">
        <f t="shared" ref="K333:L333" si="183">K334</f>
        <v>0</v>
      </c>
      <c r="L333" s="148">
        <f t="shared" si="183"/>
        <v>0</v>
      </c>
      <c r="O333" s="52"/>
    </row>
    <row r="334" spans="1:15" ht="12.75" x14ac:dyDescent="0.2">
      <c r="A334" s="1" t="s">
        <v>337</v>
      </c>
      <c r="B334" s="143"/>
      <c r="C334" s="144" t="s">
        <v>645</v>
      </c>
      <c r="D334" s="143">
        <v>4</v>
      </c>
      <c r="E334" s="143" t="s">
        <v>121</v>
      </c>
      <c r="F334" s="145">
        <v>250000</v>
      </c>
      <c r="G334" s="145">
        <f>ROUNDDOWN(D334*F334,-3)</f>
        <v>1000000</v>
      </c>
      <c r="H334" s="13">
        <v>0</v>
      </c>
      <c r="I334" s="145"/>
      <c r="J334" s="145">
        <f>G334-I334</f>
        <v>1000000</v>
      </c>
      <c r="K334" s="145"/>
      <c r="L334" s="145"/>
      <c r="O334" s="52"/>
    </row>
    <row r="335" spans="1:15" ht="12.75" x14ac:dyDescent="0.2">
      <c r="A335" s="1" t="s">
        <v>338</v>
      </c>
      <c r="B335" s="146" t="s">
        <v>547</v>
      </c>
      <c r="C335" s="147" t="s">
        <v>32</v>
      </c>
      <c r="D335" s="146"/>
      <c r="E335" s="146"/>
      <c r="F335" s="148"/>
      <c r="G335" s="148">
        <f>G336</f>
        <v>4000000</v>
      </c>
      <c r="H335" s="14">
        <v>0</v>
      </c>
      <c r="I335" s="148">
        <f>I336</f>
        <v>0</v>
      </c>
      <c r="J335" s="148">
        <f>J336</f>
        <v>4000000</v>
      </c>
      <c r="K335" s="148">
        <f t="shared" ref="K335:L335" si="184">K336</f>
        <v>0</v>
      </c>
      <c r="L335" s="148">
        <f t="shared" si="184"/>
        <v>0</v>
      </c>
      <c r="O335" s="52"/>
    </row>
    <row r="336" spans="1:15" ht="12.75" x14ac:dyDescent="0.2">
      <c r="A336" s="1" t="s">
        <v>339</v>
      </c>
      <c r="B336" s="143"/>
      <c r="C336" s="144" t="s">
        <v>582</v>
      </c>
      <c r="D336" s="143">
        <v>4</v>
      </c>
      <c r="E336" s="143" t="s">
        <v>34</v>
      </c>
      <c r="F336" s="145">
        <v>1000000</v>
      </c>
      <c r="G336" s="145">
        <f>ROUNDDOWN(D336*F336,-3)</f>
        <v>4000000</v>
      </c>
      <c r="H336" s="14">
        <v>0</v>
      </c>
      <c r="I336" s="145"/>
      <c r="J336" s="145">
        <f>G336-I336</f>
        <v>4000000</v>
      </c>
      <c r="K336" s="145"/>
      <c r="L336" s="145"/>
      <c r="O336" s="52"/>
    </row>
    <row r="337" spans="1:15" ht="12.75" x14ac:dyDescent="0.2">
      <c r="A337" s="1" t="s">
        <v>340</v>
      </c>
      <c r="B337" s="207" t="s">
        <v>539</v>
      </c>
      <c r="C337" s="208" t="s">
        <v>36</v>
      </c>
      <c r="D337" s="207"/>
      <c r="E337" s="207"/>
      <c r="F337" s="209"/>
      <c r="G337" s="209">
        <f>G338</f>
        <v>117000000</v>
      </c>
      <c r="H337" s="14">
        <v>0</v>
      </c>
      <c r="I337" s="209">
        <f>I338</f>
        <v>0</v>
      </c>
      <c r="J337" s="209">
        <f>J338</f>
        <v>117000000</v>
      </c>
      <c r="K337" s="209">
        <f t="shared" ref="K337:L337" si="185">K338</f>
        <v>0</v>
      </c>
      <c r="L337" s="209">
        <f t="shared" si="185"/>
        <v>0</v>
      </c>
      <c r="O337" s="52"/>
    </row>
    <row r="338" spans="1:15" ht="12.75" x14ac:dyDescent="0.2">
      <c r="A338" s="1" t="s">
        <v>341</v>
      </c>
      <c r="B338" s="143"/>
      <c r="C338" s="144" t="s">
        <v>818</v>
      </c>
      <c r="D338" s="143">
        <v>18</v>
      </c>
      <c r="E338" s="143" t="s">
        <v>27</v>
      </c>
      <c r="F338" s="145">
        <v>6500000</v>
      </c>
      <c r="G338" s="145">
        <f>ROUNDDOWN(D338*F338,-3)</f>
        <v>117000000</v>
      </c>
      <c r="H338" s="14">
        <v>0</v>
      </c>
      <c r="I338" s="145"/>
      <c r="J338" s="145">
        <f>G338-I338</f>
        <v>117000000</v>
      </c>
      <c r="K338" s="145"/>
      <c r="L338" s="145"/>
      <c r="O338" s="52"/>
    </row>
    <row r="339" spans="1:15" ht="12.75" x14ac:dyDescent="0.2">
      <c r="A339" s="1" t="s">
        <v>342</v>
      </c>
      <c r="B339" s="194" t="s">
        <v>92</v>
      </c>
      <c r="C339" s="195" t="s">
        <v>819</v>
      </c>
      <c r="D339" s="194"/>
      <c r="E339" s="194"/>
      <c r="F339" s="196"/>
      <c r="G339" s="196">
        <f>SUM(G340,G346,G348,G350)</f>
        <v>178435000</v>
      </c>
      <c r="H339" s="14">
        <v>0</v>
      </c>
      <c r="I339" s="196">
        <f>SUM(I340,I346,I348,I350)</f>
        <v>0</v>
      </c>
      <c r="J339" s="196">
        <f>SUM(J340,J346,J348,J350)</f>
        <v>178435000</v>
      </c>
      <c r="K339" s="196">
        <f t="shared" ref="K339:L339" si="186">SUM(K340,K346,K348,K350)</f>
        <v>0</v>
      </c>
      <c r="L339" s="196">
        <f t="shared" si="186"/>
        <v>0</v>
      </c>
      <c r="M339" s="5" t="s">
        <v>508</v>
      </c>
      <c r="N339" s="5" t="s">
        <v>509</v>
      </c>
      <c r="O339" s="52"/>
    </row>
    <row r="340" spans="1:15" ht="12.75" x14ac:dyDescent="0.2">
      <c r="A340" s="1" t="s">
        <v>343</v>
      </c>
      <c r="B340" s="152" t="s">
        <v>537</v>
      </c>
      <c r="C340" s="153" t="s">
        <v>25</v>
      </c>
      <c r="D340" s="152"/>
      <c r="E340" s="152"/>
      <c r="F340" s="154"/>
      <c r="G340" s="154">
        <f>SUM(G341:G345)</f>
        <v>52000000</v>
      </c>
      <c r="H340" s="14">
        <v>0</v>
      </c>
      <c r="I340" s="154">
        <f>SUM(I341:I345)</f>
        <v>0</v>
      </c>
      <c r="J340" s="154">
        <f>SUM(J341:J345)</f>
        <v>52000000</v>
      </c>
      <c r="K340" s="154">
        <f t="shared" ref="K340:L340" si="187">SUM(K341:K345)</f>
        <v>0</v>
      </c>
      <c r="L340" s="154">
        <f t="shared" si="187"/>
        <v>0</v>
      </c>
      <c r="O340" s="52"/>
    </row>
    <row r="341" spans="1:15" ht="12.75" x14ac:dyDescent="0.2">
      <c r="A341" s="1" t="s">
        <v>344</v>
      </c>
      <c r="B341" s="143"/>
      <c r="C341" s="144" t="s">
        <v>578</v>
      </c>
      <c r="D341" s="143">
        <v>200</v>
      </c>
      <c r="E341" s="143" t="s">
        <v>27</v>
      </c>
      <c r="F341" s="145">
        <v>75000</v>
      </c>
      <c r="G341" s="145">
        <f t="shared" ref="G341:G345" si="188">ROUNDDOWN(D341*F341,-3)</f>
        <v>15000000</v>
      </c>
      <c r="H341" s="14">
        <v>0</v>
      </c>
      <c r="I341" s="145"/>
      <c r="J341" s="145">
        <f t="shared" ref="J341:J345" si="189">G341-I341</f>
        <v>15000000</v>
      </c>
      <c r="K341" s="145"/>
      <c r="L341" s="145"/>
      <c r="O341" s="52"/>
    </row>
    <row r="342" spans="1:15" ht="12.75" x14ac:dyDescent="0.2">
      <c r="A342" s="1" t="s">
        <v>345</v>
      </c>
      <c r="B342" s="143"/>
      <c r="C342" s="144" t="s">
        <v>579</v>
      </c>
      <c r="D342" s="143">
        <v>8</v>
      </c>
      <c r="E342" s="143" t="s">
        <v>121</v>
      </c>
      <c r="F342" s="145">
        <v>1500000</v>
      </c>
      <c r="G342" s="145">
        <f t="shared" si="188"/>
        <v>12000000</v>
      </c>
      <c r="H342" s="14">
        <v>0</v>
      </c>
      <c r="I342" s="145"/>
      <c r="J342" s="145">
        <f t="shared" si="189"/>
        <v>12000000</v>
      </c>
      <c r="K342" s="145"/>
      <c r="L342" s="145"/>
      <c r="O342" s="52"/>
    </row>
    <row r="343" spans="1:15" ht="12.75" x14ac:dyDescent="0.2">
      <c r="A343" s="1" t="s">
        <v>820</v>
      </c>
      <c r="B343" s="143"/>
      <c r="C343" s="144" t="s">
        <v>580</v>
      </c>
      <c r="D343" s="143">
        <v>8</v>
      </c>
      <c r="E343" s="143" t="s">
        <v>121</v>
      </c>
      <c r="F343" s="145">
        <v>1500000</v>
      </c>
      <c r="G343" s="145">
        <f t="shared" si="188"/>
        <v>12000000</v>
      </c>
      <c r="H343" s="14">
        <v>0</v>
      </c>
      <c r="I343" s="145"/>
      <c r="J343" s="145">
        <f t="shared" si="189"/>
        <v>12000000</v>
      </c>
      <c r="K343" s="145"/>
      <c r="L343" s="145"/>
      <c r="O343" s="52"/>
    </row>
    <row r="344" spans="1:15" ht="12.75" x14ac:dyDescent="0.2">
      <c r="A344" s="1" t="s">
        <v>821</v>
      </c>
      <c r="B344" s="143"/>
      <c r="C344" s="144" t="s">
        <v>581</v>
      </c>
      <c r="D344" s="143">
        <v>8</v>
      </c>
      <c r="E344" s="143" t="s">
        <v>121</v>
      </c>
      <c r="F344" s="145">
        <v>1000000</v>
      </c>
      <c r="G344" s="145">
        <f t="shared" si="188"/>
        <v>8000000</v>
      </c>
      <c r="H344" s="13">
        <v>0</v>
      </c>
      <c r="I344" s="145"/>
      <c r="J344" s="145">
        <f t="shared" si="189"/>
        <v>8000000</v>
      </c>
      <c r="K344" s="145"/>
      <c r="L344" s="145"/>
      <c r="O344" s="52"/>
    </row>
    <row r="345" spans="1:15" ht="12.75" x14ac:dyDescent="0.2">
      <c r="A345" s="1" t="s">
        <v>822</v>
      </c>
      <c r="B345" s="143"/>
      <c r="C345" s="144" t="s">
        <v>813</v>
      </c>
      <c r="D345" s="143">
        <v>20</v>
      </c>
      <c r="E345" s="143" t="s">
        <v>60</v>
      </c>
      <c r="F345" s="145">
        <v>250000</v>
      </c>
      <c r="G345" s="145">
        <f t="shared" si="188"/>
        <v>5000000</v>
      </c>
      <c r="H345" s="14">
        <v>0</v>
      </c>
      <c r="I345" s="145"/>
      <c r="J345" s="145">
        <f t="shared" si="189"/>
        <v>5000000</v>
      </c>
      <c r="K345" s="145"/>
      <c r="L345" s="145"/>
      <c r="O345" s="52"/>
    </row>
    <row r="346" spans="1:15" ht="12.75" x14ac:dyDescent="0.2">
      <c r="A346" s="1" t="s">
        <v>823</v>
      </c>
      <c r="B346" s="207" t="s">
        <v>538</v>
      </c>
      <c r="C346" s="208" t="s">
        <v>74</v>
      </c>
      <c r="D346" s="207"/>
      <c r="E346" s="207"/>
      <c r="F346" s="209"/>
      <c r="G346" s="209">
        <f>G347</f>
        <v>1000000</v>
      </c>
      <c r="H346" s="12">
        <v>0</v>
      </c>
      <c r="I346" s="209">
        <f>I347</f>
        <v>0</v>
      </c>
      <c r="J346" s="209">
        <f>J347</f>
        <v>1000000</v>
      </c>
      <c r="K346" s="209">
        <f t="shared" ref="K346:L346" si="190">K347</f>
        <v>0</v>
      </c>
      <c r="L346" s="209">
        <f t="shared" si="190"/>
        <v>0</v>
      </c>
      <c r="O346" s="52"/>
    </row>
    <row r="347" spans="1:15" ht="12.75" x14ac:dyDescent="0.2">
      <c r="A347" s="1" t="s">
        <v>824</v>
      </c>
      <c r="B347" s="143"/>
      <c r="C347" s="144" t="s">
        <v>645</v>
      </c>
      <c r="D347" s="143">
        <v>4</v>
      </c>
      <c r="E347" s="143" t="s">
        <v>121</v>
      </c>
      <c r="F347" s="145">
        <v>250000</v>
      </c>
      <c r="G347" s="145">
        <f>ROUNDDOWN(D347*F347,-3)</f>
        <v>1000000</v>
      </c>
      <c r="H347" s="13">
        <v>0</v>
      </c>
      <c r="I347" s="145"/>
      <c r="J347" s="145">
        <f>G347-I347</f>
        <v>1000000</v>
      </c>
      <c r="K347" s="145"/>
      <c r="L347" s="145"/>
      <c r="O347" s="52"/>
    </row>
    <row r="348" spans="1:15" ht="12.75" x14ac:dyDescent="0.2">
      <c r="A348" s="1" t="s">
        <v>825</v>
      </c>
      <c r="B348" s="188" t="s">
        <v>547</v>
      </c>
      <c r="C348" s="189" t="s">
        <v>32</v>
      </c>
      <c r="D348" s="188"/>
      <c r="E348" s="188"/>
      <c r="F348" s="190"/>
      <c r="G348" s="190">
        <f>G349</f>
        <v>8000000</v>
      </c>
      <c r="H348" s="14">
        <v>0</v>
      </c>
      <c r="I348" s="190">
        <f>I349</f>
        <v>0</v>
      </c>
      <c r="J348" s="190">
        <f>J349</f>
        <v>8000000</v>
      </c>
      <c r="K348" s="190">
        <f t="shared" ref="K348:L348" si="191">K349</f>
        <v>0</v>
      </c>
      <c r="L348" s="190">
        <f t="shared" si="191"/>
        <v>0</v>
      </c>
      <c r="O348" s="52"/>
    </row>
    <row r="349" spans="1:15" ht="12.75" x14ac:dyDescent="0.2">
      <c r="A349" s="1" t="s">
        <v>826</v>
      </c>
      <c r="B349" s="143"/>
      <c r="C349" s="144" t="s">
        <v>582</v>
      </c>
      <c r="D349" s="143">
        <v>8</v>
      </c>
      <c r="E349" s="143" t="s">
        <v>34</v>
      </c>
      <c r="F349" s="145">
        <v>1000000</v>
      </c>
      <c r="G349" s="145">
        <f>ROUNDDOWN(D349*F349,-3)</f>
        <v>8000000</v>
      </c>
      <c r="H349" s="14">
        <v>0</v>
      </c>
      <c r="I349" s="145"/>
      <c r="J349" s="145">
        <f>G349-I349</f>
        <v>8000000</v>
      </c>
      <c r="K349" s="145"/>
      <c r="L349" s="145"/>
      <c r="O349" s="52"/>
    </row>
    <row r="350" spans="1:15" ht="12.75" x14ac:dyDescent="0.2">
      <c r="A350" s="1" t="s">
        <v>346</v>
      </c>
      <c r="B350" s="140" t="s">
        <v>539</v>
      </c>
      <c r="C350" s="141" t="s">
        <v>36</v>
      </c>
      <c r="D350" s="140"/>
      <c r="E350" s="140"/>
      <c r="F350" s="142"/>
      <c r="G350" s="142">
        <f>G351</f>
        <v>117435000</v>
      </c>
      <c r="H350" s="13">
        <v>0</v>
      </c>
      <c r="I350" s="142">
        <f>I351</f>
        <v>0</v>
      </c>
      <c r="J350" s="142">
        <f>J351</f>
        <v>117435000</v>
      </c>
      <c r="K350" s="142">
        <f t="shared" ref="K350:L350" si="192">K351</f>
        <v>0</v>
      </c>
      <c r="L350" s="142">
        <f t="shared" si="192"/>
        <v>0</v>
      </c>
      <c r="O350" s="52"/>
    </row>
    <row r="351" spans="1:15" ht="12.75" x14ac:dyDescent="0.2">
      <c r="A351" s="1" t="s">
        <v>347</v>
      </c>
      <c r="B351" s="143"/>
      <c r="C351" s="144" t="s">
        <v>827</v>
      </c>
      <c r="D351" s="143">
        <v>20</v>
      </c>
      <c r="E351" s="143" t="s">
        <v>27</v>
      </c>
      <c r="F351" s="145">
        <v>5871750</v>
      </c>
      <c r="G351" s="145">
        <f>ROUNDDOWN(D351*F351,-3)</f>
        <v>117435000</v>
      </c>
      <c r="H351" s="14">
        <v>0</v>
      </c>
      <c r="I351" s="145"/>
      <c r="J351" s="145">
        <f>G351-I351</f>
        <v>117435000</v>
      </c>
      <c r="K351" s="145"/>
      <c r="L351" s="145"/>
      <c r="O351" s="52"/>
    </row>
    <row r="352" spans="1:15" ht="12.75" x14ac:dyDescent="0.2">
      <c r="A352" s="1" t="s">
        <v>348</v>
      </c>
      <c r="B352" s="149" t="s">
        <v>168</v>
      </c>
      <c r="C352" s="150" t="s">
        <v>828</v>
      </c>
      <c r="D352" s="149"/>
      <c r="E352" s="149"/>
      <c r="F352" s="151"/>
      <c r="G352" s="151">
        <f>SUM(G353,G358)</f>
        <v>186750000</v>
      </c>
      <c r="H352" s="14">
        <v>0</v>
      </c>
      <c r="I352" s="151">
        <f>SUM(I353,I358)</f>
        <v>0</v>
      </c>
      <c r="J352" s="151">
        <f>SUM(J353,J358)</f>
        <v>186750000</v>
      </c>
      <c r="K352" s="151">
        <f t="shared" ref="K352:L352" si="193">SUM(K353,K358)</f>
        <v>0</v>
      </c>
      <c r="L352" s="151">
        <f t="shared" si="193"/>
        <v>0</v>
      </c>
      <c r="M352" s="5" t="s">
        <v>508</v>
      </c>
      <c r="N352" s="5" t="s">
        <v>509</v>
      </c>
      <c r="O352" s="52"/>
    </row>
    <row r="353" spans="1:15" ht="12.75" x14ac:dyDescent="0.2">
      <c r="A353" s="1" t="s">
        <v>829</v>
      </c>
      <c r="B353" s="146" t="s">
        <v>537</v>
      </c>
      <c r="C353" s="147" t="s">
        <v>25</v>
      </c>
      <c r="D353" s="146"/>
      <c r="E353" s="146"/>
      <c r="F353" s="148"/>
      <c r="G353" s="148">
        <f>SUM(G354:G357)</f>
        <v>49250000</v>
      </c>
      <c r="H353" s="14">
        <v>0</v>
      </c>
      <c r="I353" s="148">
        <f>SUM(I354:I357)</f>
        <v>0</v>
      </c>
      <c r="J353" s="148">
        <f>SUM(J354:J357)</f>
        <v>49250000</v>
      </c>
      <c r="K353" s="148">
        <f t="shared" ref="K353:L353" si="194">SUM(K354:K357)</f>
        <v>0</v>
      </c>
      <c r="L353" s="148">
        <f t="shared" si="194"/>
        <v>0</v>
      </c>
      <c r="O353" s="52"/>
    </row>
    <row r="354" spans="1:15" ht="12.75" x14ac:dyDescent="0.2">
      <c r="A354" s="1" t="s">
        <v>830</v>
      </c>
      <c r="B354" s="143"/>
      <c r="C354" s="144" t="s">
        <v>578</v>
      </c>
      <c r="D354" s="143">
        <v>230</v>
      </c>
      <c r="E354" s="143" t="s">
        <v>27</v>
      </c>
      <c r="F354" s="145">
        <v>75000</v>
      </c>
      <c r="G354" s="145">
        <f t="shared" ref="G354:G357" si="195">ROUNDDOWN(D354*F354,-3)</f>
        <v>17250000</v>
      </c>
      <c r="H354" s="14">
        <v>0</v>
      </c>
      <c r="I354" s="145"/>
      <c r="J354" s="145">
        <f t="shared" ref="J354:J357" si="196">G354-I354</f>
        <v>17250000</v>
      </c>
      <c r="K354" s="145"/>
      <c r="L354" s="145"/>
      <c r="O354" s="52"/>
    </row>
    <row r="355" spans="1:15" ht="12.75" x14ac:dyDescent="0.2">
      <c r="A355" s="1" t="s">
        <v>831</v>
      </c>
      <c r="B355" s="143"/>
      <c r="C355" s="144" t="s">
        <v>579</v>
      </c>
      <c r="D355" s="143">
        <v>8</v>
      </c>
      <c r="E355" s="143" t="s">
        <v>121</v>
      </c>
      <c r="F355" s="145">
        <v>1500000</v>
      </c>
      <c r="G355" s="145">
        <f t="shared" si="195"/>
        <v>12000000</v>
      </c>
      <c r="H355" s="14">
        <v>0</v>
      </c>
      <c r="I355" s="145"/>
      <c r="J355" s="145">
        <f t="shared" si="196"/>
        <v>12000000</v>
      </c>
      <c r="K355" s="145"/>
      <c r="L355" s="145"/>
      <c r="O355" s="52"/>
    </row>
    <row r="356" spans="1:15" ht="12.75" x14ac:dyDescent="0.2">
      <c r="A356" s="1" t="s">
        <v>832</v>
      </c>
      <c r="B356" s="143"/>
      <c r="C356" s="144" t="s">
        <v>580</v>
      </c>
      <c r="D356" s="143">
        <v>8</v>
      </c>
      <c r="E356" s="143" t="s">
        <v>121</v>
      </c>
      <c r="F356" s="145">
        <v>1500000</v>
      </c>
      <c r="G356" s="145">
        <f t="shared" si="195"/>
        <v>12000000</v>
      </c>
      <c r="H356" s="14">
        <v>0</v>
      </c>
      <c r="I356" s="145"/>
      <c r="J356" s="145">
        <f t="shared" si="196"/>
        <v>12000000</v>
      </c>
      <c r="K356" s="145"/>
      <c r="L356" s="145"/>
      <c r="O356" s="52"/>
    </row>
    <row r="357" spans="1:15" ht="12.75" x14ac:dyDescent="0.2">
      <c r="A357" s="1" t="s">
        <v>833</v>
      </c>
      <c r="B357" s="143"/>
      <c r="C357" s="144" t="s">
        <v>581</v>
      </c>
      <c r="D357" s="143">
        <v>8</v>
      </c>
      <c r="E357" s="143" t="s">
        <v>121</v>
      </c>
      <c r="F357" s="145">
        <v>1000000</v>
      </c>
      <c r="G357" s="145">
        <f t="shared" si="195"/>
        <v>8000000</v>
      </c>
      <c r="H357" s="14">
        <v>0</v>
      </c>
      <c r="I357" s="145"/>
      <c r="J357" s="145">
        <f t="shared" si="196"/>
        <v>8000000</v>
      </c>
      <c r="K357" s="145"/>
      <c r="L357" s="145"/>
      <c r="O357" s="52"/>
    </row>
    <row r="358" spans="1:15" ht="12.75" x14ac:dyDescent="0.2">
      <c r="A358" s="1" t="s">
        <v>349</v>
      </c>
      <c r="B358" s="146" t="s">
        <v>539</v>
      </c>
      <c r="C358" s="147" t="s">
        <v>36</v>
      </c>
      <c r="D358" s="146"/>
      <c r="E358" s="146"/>
      <c r="F358" s="148"/>
      <c r="G358" s="148">
        <f>G359</f>
        <v>137500000</v>
      </c>
      <c r="H358" s="14">
        <v>0</v>
      </c>
      <c r="I358" s="148">
        <f>I359</f>
        <v>0</v>
      </c>
      <c r="J358" s="148">
        <f>J359</f>
        <v>137500000</v>
      </c>
      <c r="K358" s="148">
        <f t="shared" ref="K358:L358" si="197">K359</f>
        <v>0</v>
      </c>
      <c r="L358" s="148">
        <f t="shared" si="197"/>
        <v>0</v>
      </c>
      <c r="O358" s="52"/>
    </row>
    <row r="359" spans="1:15" ht="12.75" x14ac:dyDescent="0.2">
      <c r="A359" s="1" t="s">
        <v>350</v>
      </c>
      <c r="B359" s="143"/>
      <c r="C359" s="144" t="s">
        <v>834</v>
      </c>
      <c r="D359" s="143">
        <v>25</v>
      </c>
      <c r="E359" s="143" t="s">
        <v>27</v>
      </c>
      <c r="F359" s="145">
        <v>5500000</v>
      </c>
      <c r="G359" s="145">
        <f>ROUNDDOWN(D359*F359,-3)</f>
        <v>137500000</v>
      </c>
      <c r="H359" s="14">
        <v>0</v>
      </c>
      <c r="I359" s="145"/>
      <c r="J359" s="145">
        <f>G359-I359</f>
        <v>137500000</v>
      </c>
      <c r="K359" s="145"/>
      <c r="L359" s="145"/>
      <c r="O359" s="52"/>
    </row>
    <row r="360" spans="1:15" ht="12.75" x14ac:dyDescent="0.2">
      <c r="A360" s="1" t="s">
        <v>835</v>
      </c>
      <c r="B360" s="149" t="s">
        <v>178</v>
      </c>
      <c r="C360" s="150" t="s">
        <v>836</v>
      </c>
      <c r="D360" s="149"/>
      <c r="E360" s="149"/>
      <c r="F360" s="151"/>
      <c r="G360" s="151">
        <f>SUM(G361,G366)</f>
        <v>165187000</v>
      </c>
      <c r="H360" s="14">
        <v>0</v>
      </c>
      <c r="I360" s="151">
        <f>SUM(I361,I366)</f>
        <v>0</v>
      </c>
      <c r="J360" s="151">
        <f>SUM(J361,J366)</f>
        <v>165187000</v>
      </c>
      <c r="K360" s="151">
        <f t="shared" ref="K360:L360" si="198">SUM(K361,K366)</f>
        <v>0</v>
      </c>
      <c r="L360" s="151">
        <f t="shared" si="198"/>
        <v>0</v>
      </c>
      <c r="M360" s="5" t="s">
        <v>508</v>
      </c>
      <c r="N360" s="5" t="s">
        <v>509</v>
      </c>
      <c r="O360" s="52"/>
    </row>
    <row r="361" spans="1:15" ht="12.75" x14ac:dyDescent="0.2">
      <c r="A361" s="1" t="s">
        <v>837</v>
      </c>
      <c r="B361" s="146" t="s">
        <v>537</v>
      </c>
      <c r="C361" s="147" t="s">
        <v>25</v>
      </c>
      <c r="D361" s="146"/>
      <c r="E361" s="146"/>
      <c r="F361" s="148"/>
      <c r="G361" s="148">
        <f>SUM(G362:G365)</f>
        <v>29250000</v>
      </c>
      <c r="H361" s="12">
        <v>100000000</v>
      </c>
      <c r="I361" s="148">
        <f>SUM(I362:I365)</f>
        <v>0</v>
      </c>
      <c r="J361" s="148">
        <f>SUM(J362:J365)</f>
        <v>29250000</v>
      </c>
      <c r="K361" s="148">
        <f t="shared" ref="K361:L361" si="199">SUM(K362:K365)</f>
        <v>0</v>
      </c>
      <c r="L361" s="148">
        <f t="shared" si="199"/>
        <v>0</v>
      </c>
      <c r="O361" s="52"/>
    </row>
    <row r="362" spans="1:15" ht="12.75" x14ac:dyDescent="0.2">
      <c r="A362" s="1" t="s">
        <v>838</v>
      </c>
      <c r="B362" s="143"/>
      <c r="C362" s="144" t="s">
        <v>578</v>
      </c>
      <c r="D362" s="143">
        <v>70</v>
      </c>
      <c r="E362" s="143" t="s">
        <v>27</v>
      </c>
      <c r="F362" s="145">
        <v>75000</v>
      </c>
      <c r="G362" s="145">
        <f t="shared" ref="G362:G365" si="200">ROUNDDOWN(D362*F362,-3)</f>
        <v>5250000</v>
      </c>
      <c r="H362" s="13">
        <v>45000000</v>
      </c>
      <c r="I362" s="145"/>
      <c r="J362" s="145">
        <f t="shared" ref="J362:J365" si="201">G362-I362</f>
        <v>5250000</v>
      </c>
      <c r="K362" s="145"/>
      <c r="L362" s="145"/>
      <c r="O362" s="52"/>
    </row>
    <row r="363" spans="1:15" ht="12.75" x14ac:dyDescent="0.2">
      <c r="A363" s="1" t="s">
        <v>839</v>
      </c>
      <c r="B363" s="143"/>
      <c r="C363" s="144" t="s">
        <v>579</v>
      </c>
      <c r="D363" s="143">
        <v>6</v>
      </c>
      <c r="E363" s="143" t="s">
        <v>121</v>
      </c>
      <c r="F363" s="145">
        <v>1500000</v>
      </c>
      <c r="G363" s="145">
        <f t="shared" si="200"/>
        <v>9000000</v>
      </c>
      <c r="H363" s="14">
        <v>3000000</v>
      </c>
      <c r="I363" s="145"/>
      <c r="J363" s="145">
        <f t="shared" si="201"/>
        <v>9000000</v>
      </c>
      <c r="K363" s="145"/>
      <c r="L363" s="145"/>
      <c r="O363" s="52"/>
    </row>
    <row r="364" spans="1:15" ht="12.75" x14ac:dyDescent="0.2">
      <c r="A364" s="1" t="s">
        <v>840</v>
      </c>
      <c r="B364" s="143"/>
      <c r="C364" s="144" t="s">
        <v>580</v>
      </c>
      <c r="D364" s="143">
        <v>6</v>
      </c>
      <c r="E364" s="143" t="s">
        <v>121</v>
      </c>
      <c r="F364" s="145">
        <v>1500000</v>
      </c>
      <c r="G364" s="145">
        <f t="shared" si="200"/>
        <v>9000000</v>
      </c>
      <c r="H364" s="14">
        <v>24000000</v>
      </c>
      <c r="I364" s="145"/>
      <c r="J364" s="145">
        <f t="shared" si="201"/>
        <v>9000000</v>
      </c>
      <c r="K364" s="145"/>
      <c r="L364" s="145"/>
      <c r="O364" s="52"/>
    </row>
    <row r="365" spans="1:15" ht="12.75" x14ac:dyDescent="0.2">
      <c r="A365" s="1" t="s">
        <v>841</v>
      </c>
      <c r="B365" s="143"/>
      <c r="C365" s="144" t="s">
        <v>581</v>
      </c>
      <c r="D365" s="143">
        <v>6</v>
      </c>
      <c r="E365" s="143" t="s">
        <v>121</v>
      </c>
      <c r="F365" s="145">
        <v>1000000</v>
      </c>
      <c r="G365" s="145">
        <f t="shared" si="200"/>
        <v>6000000</v>
      </c>
      <c r="H365" s="14">
        <v>6000000</v>
      </c>
      <c r="I365" s="145"/>
      <c r="J365" s="145">
        <f t="shared" si="201"/>
        <v>6000000</v>
      </c>
      <c r="K365" s="145"/>
      <c r="L365" s="145"/>
      <c r="O365" s="52"/>
    </row>
    <row r="366" spans="1:15" ht="12.75" x14ac:dyDescent="0.2">
      <c r="A366" s="1" t="s">
        <v>842</v>
      </c>
      <c r="B366" s="146" t="s">
        <v>539</v>
      </c>
      <c r="C366" s="147" t="s">
        <v>36</v>
      </c>
      <c r="D366" s="146"/>
      <c r="E366" s="146"/>
      <c r="F366" s="148"/>
      <c r="G366" s="148">
        <f>G367</f>
        <v>135937000</v>
      </c>
      <c r="H366" s="14">
        <v>12000000</v>
      </c>
      <c r="I366" s="148">
        <f>I367</f>
        <v>0</v>
      </c>
      <c r="J366" s="148">
        <f>J367</f>
        <v>135937000</v>
      </c>
      <c r="K366" s="148">
        <f t="shared" ref="K366:L366" si="202">K367</f>
        <v>0</v>
      </c>
      <c r="L366" s="148">
        <f t="shared" si="202"/>
        <v>0</v>
      </c>
      <c r="O366" s="52"/>
    </row>
    <row r="367" spans="1:15" ht="12.75" x14ac:dyDescent="0.2">
      <c r="A367" s="1" t="s">
        <v>843</v>
      </c>
      <c r="B367" s="143"/>
      <c r="C367" s="144" t="s">
        <v>844</v>
      </c>
      <c r="D367" s="143">
        <v>25</v>
      </c>
      <c r="E367" s="143" t="s">
        <v>27</v>
      </c>
      <c r="F367" s="145">
        <v>5437480</v>
      </c>
      <c r="G367" s="145">
        <f>ROUNDDOWN(D367*F367,-3)</f>
        <v>135937000</v>
      </c>
      <c r="H367" s="13">
        <v>26000000</v>
      </c>
      <c r="I367" s="145"/>
      <c r="J367" s="145">
        <f>G367-I367</f>
        <v>135937000</v>
      </c>
      <c r="K367" s="145"/>
      <c r="L367" s="145"/>
      <c r="O367" s="52"/>
    </row>
    <row r="368" spans="1:15" ht="12.75" x14ac:dyDescent="0.2">
      <c r="A368" s="1" t="s">
        <v>845</v>
      </c>
      <c r="B368" s="149" t="s">
        <v>192</v>
      </c>
      <c r="C368" s="150" t="s">
        <v>846</v>
      </c>
      <c r="D368" s="149"/>
      <c r="E368" s="149"/>
      <c r="F368" s="151"/>
      <c r="G368" s="151">
        <f>SUM(G369,G376,G378,G380)</f>
        <v>420700000</v>
      </c>
      <c r="H368" s="14">
        <v>8000000</v>
      </c>
      <c r="I368" s="151">
        <f>SUM(I369,I376,I378,I380)</f>
        <v>0</v>
      </c>
      <c r="J368" s="151">
        <f>SUM(J369,J376,J378,J380)</f>
        <v>420700000</v>
      </c>
      <c r="K368" s="151">
        <f t="shared" ref="K368:L368" si="203">SUM(K369,K376,K378,K380)</f>
        <v>0</v>
      </c>
      <c r="L368" s="151">
        <f t="shared" si="203"/>
        <v>0</v>
      </c>
      <c r="M368" s="5" t="s">
        <v>508</v>
      </c>
      <c r="N368" s="5" t="s">
        <v>509</v>
      </c>
      <c r="O368" s="52"/>
    </row>
    <row r="369" spans="1:15" ht="12.75" x14ac:dyDescent="0.2">
      <c r="A369" s="1" t="s">
        <v>847</v>
      </c>
      <c r="B369" s="146" t="s">
        <v>537</v>
      </c>
      <c r="C369" s="147" t="s">
        <v>25</v>
      </c>
      <c r="D369" s="146"/>
      <c r="E369" s="146"/>
      <c r="F369" s="148"/>
      <c r="G369" s="148">
        <f>SUM(G370:G375)</f>
        <v>42900000</v>
      </c>
      <c r="H369" s="14">
        <v>12000000</v>
      </c>
      <c r="I369" s="148">
        <f>SUM(I370:I375)</f>
        <v>0</v>
      </c>
      <c r="J369" s="148">
        <f>SUM(J370:J375)</f>
        <v>42900000</v>
      </c>
      <c r="K369" s="148">
        <f t="shared" ref="K369:L369" si="204">SUM(K370:K375)</f>
        <v>0</v>
      </c>
      <c r="L369" s="148">
        <f t="shared" si="204"/>
        <v>0</v>
      </c>
      <c r="O369" s="52"/>
    </row>
    <row r="370" spans="1:15" ht="12.75" x14ac:dyDescent="0.2">
      <c r="A370" s="1" t="s">
        <v>848</v>
      </c>
      <c r="B370" s="143"/>
      <c r="C370" s="144" t="s">
        <v>578</v>
      </c>
      <c r="D370" s="143">
        <v>100</v>
      </c>
      <c r="E370" s="143" t="s">
        <v>27</v>
      </c>
      <c r="F370" s="145">
        <v>75000</v>
      </c>
      <c r="G370" s="145">
        <f t="shared" ref="G370:G375" si="205">ROUNDDOWN(D370*F370,-3)</f>
        <v>7500000</v>
      </c>
      <c r="H370" s="14">
        <v>1000000</v>
      </c>
      <c r="I370" s="145"/>
      <c r="J370" s="145">
        <f t="shared" ref="J370:J375" si="206">G370-I370</f>
        <v>7500000</v>
      </c>
      <c r="K370" s="145"/>
      <c r="L370" s="145"/>
      <c r="O370" s="52"/>
    </row>
    <row r="371" spans="1:15" ht="12.75" x14ac:dyDescent="0.2">
      <c r="A371" s="1" t="s">
        <v>849</v>
      </c>
      <c r="B371" s="143"/>
      <c r="C371" s="144" t="s">
        <v>579</v>
      </c>
      <c r="D371" s="143">
        <v>2</v>
      </c>
      <c r="E371" s="143" t="s">
        <v>121</v>
      </c>
      <c r="F371" s="145">
        <v>1500000</v>
      </c>
      <c r="G371" s="145">
        <f t="shared" si="205"/>
        <v>3000000</v>
      </c>
      <c r="H371" s="14">
        <v>5000000</v>
      </c>
      <c r="I371" s="145"/>
      <c r="J371" s="145">
        <f t="shared" si="206"/>
        <v>3000000</v>
      </c>
      <c r="K371" s="145"/>
      <c r="L371" s="145"/>
      <c r="O371" s="52"/>
    </row>
    <row r="372" spans="1:15" ht="12.75" x14ac:dyDescent="0.2">
      <c r="A372" s="1" t="s">
        <v>850</v>
      </c>
      <c r="B372" s="143"/>
      <c r="C372" s="144" t="s">
        <v>580</v>
      </c>
      <c r="D372" s="143">
        <v>2</v>
      </c>
      <c r="E372" s="143" t="s">
        <v>121</v>
      </c>
      <c r="F372" s="145">
        <v>1500000</v>
      </c>
      <c r="G372" s="145">
        <f t="shared" si="205"/>
        <v>3000000</v>
      </c>
      <c r="H372" s="13">
        <v>29000000</v>
      </c>
      <c r="I372" s="145"/>
      <c r="J372" s="145">
        <f t="shared" si="206"/>
        <v>3000000</v>
      </c>
      <c r="K372" s="145"/>
      <c r="L372" s="145"/>
      <c r="O372" s="52"/>
    </row>
    <row r="373" spans="1:15" ht="12.75" x14ac:dyDescent="0.2">
      <c r="A373" s="1" t="s">
        <v>851</v>
      </c>
      <c r="B373" s="143"/>
      <c r="C373" s="144" t="s">
        <v>581</v>
      </c>
      <c r="D373" s="143">
        <v>2</v>
      </c>
      <c r="E373" s="143" t="s">
        <v>121</v>
      </c>
      <c r="F373" s="145">
        <v>1000000</v>
      </c>
      <c r="G373" s="145">
        <f t="shared" si="205"/>
        <v>2000000</v>
      </c>
      <c r="H373" s="14">
        <v>7200000</v>
      </c>
      <c r="I373" s="145"/>
      <c r="J373" s="145">
        <f t="shared" si="206"/>
        <v>2000000</v>
      </c>
      <c r="K373" s="145"/>
      <c r="L373" s="145"/>
      <c r="O373" s="52"/>
    </row>
    <row r="374" spans="1:15" ht="12.75" x14ac:dyDescent="0.2">
      <c r="A374" s="1" t="s">
        <v>852</v>
      </c>
      <c r="B374" s="143"/>
      <c r="C374" s="144" t="s">
        <v>853</v>
      </c>
      <c r="D374" s="143">
        <v>20</v>
      </c>
      <c r="E374" s="143" t="s">
        <v>60</v>
      </c>
      <c r="F374" s="145">
        <v>250000</v>
      </c>
      <c r="G374" s="145">
        <f t="shared" si="205"/>
        <v>5000000</v>
      </c>
      <c r="H374" s="14">
        <v>7300000</v>
      </c>
      <c r="I374" s="145"/>
      <c r="J374" s="145">
        <f t="shared" si="206"/>
        <v>5000000</v>
      </c>
      <c r="K374" s="145"/>
      <c r="L374" s="145"/>
      <c r="O374" s="52"/>
    </row>
    <row r="375" spans="1:15" ht="12.75" x14ac:dyDescent="0.2">
      <c r="A375" s="1" t="s">
        <v>854</v>
      </c>
      <c r="B375" s="143"/>
      <c r="C375" s="144" t="s">
        <v>855</v>
      </c>
      <c r="D375" s="143">
        <v>80</v>
      </c>
      <c r="E375" s="143" t="s">
        <v>27</v>
      </c>
      <c r="F375" s="145">
        <v>280000</v>
      </c>
      <c r="G375" s="145">
        <f t="shared" si="205"/>
        <v>22400000</v>
      </c>
      <c r="H375" s="14">
        <v>7300000</v>
      </c>
      <c r="I375" s="145"/>
      <c r="J375" s="145">
        <f t="shared" si="206"/>
        <v>22400000</v>
      </c>
      <c r="K375" s="145"/>
      <c r="L375" s="145"/>
      <c r="O375" s="52"/>
    </row>
    <row r="376" spans="1:15" ht="12.75" x14ac:dyDescent="0.2">
      <c r="A376" s="1" t="s">
        <v>856</v>
      </c>
      <c r="B376" s="140" t="s">
        <v>547</v>
      </c>
      <c r="C376" s="141" t="s">
        <v>32</v>
      </c>
      <c r="D376" s="140"/>
      <c r="E376" s="140"/>
      <c r="F376" s="142"/>
      <c r="G376" s="142">
        <f>G377</f>
        <v>16000000</v>
      </c>
      <c r="H376" s="14">
        <v>6900000</v>
      </c>
      <c r="I376" s="142">
        <f>I377</f>
        <v>0</v>
      </c>
      <c r="J376" s="142">
        <f>J377</f>
        <v>16000000</v>
      </c>
      <c r="K376" s="142">
        <f t="shared" ref="K376:L376" si="207">K377</f>
        <v>0</v>
      </c>
      <c r="L376" s="142">
        <f t="shared" si="207"/>
        <v>0</v>
      </c>
      <c r="O376" s="52"/>
    </row>
    <row r="377" spans="1:15" ht="12.75" x14ac:dyDescent="0.2">
      <c r="A377" s="1" t="s">
        <v>857</v>
      </c>
      <c r="B377" s="143"/>
      <c r="C377" s="144" t="s">
        <v>582</v>
      </c>
      <c r="D377" s="143">
        <v>16</v>
      </c>
      <c r="E377" s="143" t="s">
        <v>34</v>
      </c>
      <c r="F377" s="145">
        <v>1000000</v>
      </c>
      <c r="G377" s="145">
        <f>ROUNDDOWN(D377*F377,-3)</f>
        <v>16000000</v>
      </c>
      <c r="H377" s="14">
        <v>300000</v>
      </c>
      <c r="I377" s="145"/>
      <c r="J377" s="145">
        <f>G377-I377</f>
        <v>16000000</v>
      </c>
      <c r="K377" s="145"/>
      <c r="L377" s="145"/>
      <c r="O377" s="52"/>
    </row>
    <row r="378" spans="1:15" ht="12.75" x14ac:dyDescent="0.2">
      <c r="A378" s="1" t="s">
        <v>858</v>
      </c>
      <c r="B378" s="146" t="s">
        <v>539</v>
      </c>
      <c r="C378" s="147" t="s">
        <v>36</v>
      </c>
      <c r="D378" s="146"/>
      <c r="E378" s="146"/>
      <c r="F378" s="148"/>
      <c r="G378" s="148">
        <f>G379</f>
        <v>15000000</v>
      </c>
      <c r="H378" s="9">
        <v>934000</v>
      </c>
      <c r="I378" s="148">
        <f>I379</f>
        <v>0</v>
      </c>
      <c r="J378" s="148">
        <f>J379</f>
        <v>15000000</v>
      </c>
      <c r="K378" s="148">
        <f t="shared" ref="K378:L378" si="208">K379</f>
        <v>0</v>
      </c>
      <c r="L378" s="148">
        <f t="shared" si="208"/>
        <v>0</v>
      </c>
      <c r="O378" s="52"/>
    </row>
    <row r="379" spans="1:15" ht="12.75" x14ac:dyDescent="0.2">
      <c r="A379" s="1" t="s">
        <v>859</v>
      </c>
      <c r="B379" s="143"/>
      <c r="C379" s="144" t="s">
        <v>860</v>
      </c>
      <c r="D379" s="143">
        <v>2</v>
      </c>
      <c r="E379" s="143" t="s">
        <v>27</v>
      </c>
      <c r="F379" s="145">
        <v>7500000</v>
      </c>
      <c r="G379" s="145">
        <f>ROUNDDOWN(D379*F379,-3)</f>
        <v>15000000</v>
      </c>
      <c r="H379" s="10">
        <v>934000</v>
      </c>
      <c r="I379" s="145"/>
      <c r="J379" s="145">
        <f>G379-I379</f>
        <v>15000000</v>
      </c>
      <c r="K379" s="145"/>
      <c r="L379" s="145"/>
      <c r="O379" s="52"/>
    </row>
    <row r="380" spans="1:15" ht="12.75" x14ac:dyDescent="0.2">
      <c r="A380" s="1" t="s">
        <v>861</v>
      </c>
      <c r="B380" s="146" t="s">
        <v>548</v>
      </c>
      <c r="C380" s="147" t="s">
        <v>478</v>
      </c>
      <c r="D380" s="146"/>
      <c r="E380" s="146"/>
      <c r="F380" s="148"/>
      <c r="G380" s="148">
        <f>SUM(G381:G383)</f>
        <v>346800000</v>
      </c>
      <c r="H380" s="11">
        <v>934000</v>
      </c>
      <c r="I380" s="148">
        <f>SUM(I381:I383)</f>
        <v>0</v>
      </c>
      <c r="J380" s="148">
        <f>SUM(J381:J383)</f>
        <v>346800000</v>
      </c>
      <c r="K380" s="148">
        <f t="shared" ref="K380:L380" si="209">SUM(K381:K383)</f>
        <v>0</v>
      </c>
      <c r="L380" s="148">
        <f t="shared" si="209"/>
        <v>0</v>
      </c>
      <c r="O380" s="52"/>
    </row>
    <row r="381" spans="1:15" ht="12.75" x14ac:dyDescent="0.2">
      <c r="A381" s="1" t="s">
        <v>862</v>
      </c>
      <c r="B381" s="143"/>
      <c r="C381" s="144" t="s">
        <v>863</v>
      </c>
      <c r="D381" s="143">
        <v>160</v>
      </c>
      <c r="E381" s="143" t="s">
        <v>480</v>
      </c>
      <c r="F381" s="145">
        <v>825000</v>
      </c>
      <c r="G381" s="145">
        <f t="shared" ref="G381:G383" si="210">ROUNDDOWN(D381*F381,-3)</f>
        <v>132000000</v>
      </c>
      <c r="H381" s="12">
        <v>0</v>
      </c>
      <c r="I381" s="145"/>
      <c r="J381" s="145">
        <f t="shared" ref="J381:J383" si="211">G381-I381</f>
        <v>132000000</v>
      </c>
      <c r="K381" s="145"/>
      <c r="L381" s="145"/>
      <c r="O381" s="52"/>
    </row>
    <row r="382" spans="1:15" ht="12.75" x14ac:dyDescent="0.2">
      <c r="A382" s="1" t="s">
        <v>864</v>
      </c>
      <c r="B382" s="143"/>
      <c r="C382" s="144" t="s">
        <v>865</v>
      </c>
      <c r="D382" s="143">
        <v>240</v>
      </c>
      <c r="E382" s="143" t="s">
        <v>480</v>
      </c>
      <c r="F382" s="145">
        <v>145000</v>
      </c>
      <c r="G382" s="145">
        <f t="shared" si="210"/>
        <v>34800000</v>
      </c>
      <c r="H382" s="13">
        <v>0</v>
      </c>
      <c r="I382" s="145"/>
      <c r="J382" s="145">
        <f t="shared" si="211"/>
        <v>34800000</v>
      </c>
      <c r="K382" s="145"/>
      <c r="L382" s="145"/>
      <c r="O382" s="52"/>
    </row>
    <row r="383" spans="1:15" ht="12.75" x14ac:dyDescent="0.2">
      <c r="A383" s="1" t="s">
        <v>866</v>
      </c>
      <c r="B383" s="143"/>
      <c r="C383" s="144" t="s">
        <v>867</v>
      </c>
      <c r="D383" s="143">
        <v>30</v>
      </c>
      <c r="E383" s="143" t="s">
        <v>27</v>
      </c>
      <c r="F383" s="145">
        <v>6000000</v>
      </c>
      <c r="G383" s="145">
        <f t="shared" si="210"/>
        <v>180000000</v>
      </c>
      <c r="H383" s="14">
        <v>0</v>
      </c>
      <c r="I383" s="145"/>
      <c r="J383" s="145">
        <f t="shared" si="211"/>
        <v>180000000</v>
      </c>
      <c r="K383" s="145"/>
      <c r="L383" s="145"/>
      <c r="O383" s="52"/>
    </row>
    <row r="384" spans="1:15" ht="12.75" x14ac:dyDescent="0.2">
      <c r="A384" s="1" t="s">
        <v>351</v>
      </c>
      <c r="B384" s="131" t="s">
        <v>352</v>
      </c>
      <c r="C384" s="132" t="s">
        <v>353</v>
      </c>
      <c r="D384" s="131">
        <v>2</v>
      </c>
      <c r="E384" s="131" t="s">
        <v>318</v>
      </c>
      <c r="F384" s="133"/>
      <c r="G384" s="133">
        <f>SUM(G385,G422)</f>
        <v>773732000</v>
      </c>
      <c r="H384" s="12">
        <v>934000</v>
      </c>
      <c r="I384" s="133">
        <f>SUM(I385,I422)</f>
        <v>0</v>
      </c>
      <c r="J384" s="133">
        <f>SUM(J385,J422)</f>
        <v>773732000</v>
      </c>
      <c r="K384" s="133">
        <f t="shared" ref="K384:L384" si="212">SUM(K385,K422)</f>
        <v>0</v>
      </c>
      <c r="L384" s="133">
        <f t="shared" si="212"/>
        <v>0</v>
      </c>
      <c r="O384" s="52"/>
    </row>
    <row r="385" spans="1:15" ht="12.75" x14ac:dyDescent="0.2">
      <c r="A385" s="1" t="s">
        <v>354</v>
      </c>
      <c r="B385" s="134" t="s">
        <v>629</v>
      </c>
      <c r="C385" s="135" t="s">
        <v>355</v>
      </c>
      <c r="D385" s="134"/>
      <c r="E385" s="134" t="s">
        <v>577</v>
      </c>
      <c r="F385" s="136"/>
      <c r="G385" s="136">
        <f>SUM(G386,G397,G411)</f>
        <v>669421000</v>
      </c>
      <c r="H385" s="13">
        <v>934000</v>
      </c>
      <c r="I385" s="136">
        <f>SUM(I386,I397,I411)</f>
        <v>0</v>
      </c>
      <c r="J385" s="136">
        <f>SUM(J386,J397,J411)</f>
        <v>669421000</v>
      </c>
      <c r="K385" s="136">
        <f t="shared" ref="K385:L385" si="213">SUM(K386,K397,K411)</f>
        <v>0</v>
      </c>
      <c r="L385" s="136">
        <f t="shared" si="213"/>
        <v>0</v>
      </c>
      <c r="O385" s="52"/>
    </row>
    <row r="386" spans="1:15" ht="12.75" x14ac:dyDescent="0.2">
      <c r="A386" s="1" t="s">
        <v>356</v>
      </c>
      <c r="B386" s="137" t="s">
        <v>22</v>
      </c>
      <c r="C386" s="138" t="s">
        <v>868</v>
      </c>
      <c r="D386" s="137"/>
      <c r="E386" s="137"/>
      <c r="F386" s="139"/>
      <c r="G386" s="139">
        <f>SUM(G387,G393,G395)</f>
        <v>150075000</v>
      </c>
      <c r="H386" s="14">
        <v>934000</v>
      </c>
      <c r="I386" s="139">
        <f>SUM(I387,I393,I395)</f>
        <v>0</v>
      </c>
      <c r="J386" s="139">
        <f>SUM(J387,J393,J395)</f>
        <v>150075000</v>
      </c>
      <c r="K386" s="139">
        <f t="shared" ref="K386:L386" si="214">SUM(K387,K393,K395)</f>
        <v>0</v>
      </c>
      <c r="L386" s="139">
        <f t="shared" si="214"/>
        <v>0</v>
      </c>
      <c r="M386" s="5" t="s">
        <v>508</v>
      </c>
      <c r="N386" s="5" t="s">
        <v>510</v>
      </c>
      <c r="O386" s="52"/>
    </row>
    <row r="387" spans="1:15" ht="12.75" x14ac:dyDescent="0.2">
      <c r="A387" s="1" t="s">
        <v>357</v>
      </c>
      <c r="B387" s="140" t="s">
        <v>537</v>
      </c>
      <c r="C387" s="141" t="s">
        <v>25</v>
      </c>
      <c r="D387" s="140"/>
      <c r="E387" s="140"/>
      <c r="F387" s="142"/>
      <c r="G387" s="142">
        <f>SUM(G388:G392)</f>
        <v>40000000</v>
      </c>
      <c r="H387" s="89">
        <v>990500000</v>
      </c>
      <c r="I387" s="142">
        <f>SUM(I388:I392)</f>
        <v>0</v>
      </c>
      <c r="J387" s="142">
        <f>SUM(J388:J392)</f>
        <v>40000000</v>
      </c>
      <c r="K387" s="142">
        <f t="shared" ref="K387:L387" si="215">SUM(K388:K392)</f>
        <v>0</v>
      </c>
      <c r="L387" s="142">
        <f t="shared" si="215"/>
        <v>0</v>
      </c>
      <c r="O387" s="52"/>
    </row>
    <row r="388" spans="1:15" ht="12.75" x14ac:dyDescent="0.2">
      <c r="A388" s="1" t="s">
        <v>358</v>
      </c>
      <c r="B388" s="143"/>
      <c r="C388" s="144" t="s">
        <v>578</v>
      </c>
      <c r="D388" s="143">
        <v>280</v>
      </c>
      <c r="E388" s="143" t="s">
        <v>27</v>
      </c>
      <c r="F388" s="145">
        <v>75000</v>
      </c>
      <c r="G388" s="145">
        <f t="shared" ref="G388:G392" si="216">ROUNDDOWN(D388*F388,-3)</f>
        <v>21000000</v>
      </c>
      <c r="H388" s="90">
        <v>434566000</v>
      </c>
      <c r="I388" s="145"/>
      <c r="J388" s="145">
        <f t="shared" ref="J388:J392" si="217">G388-I388</f>
        <v>21000000</v>
      </c>
      <c r="K388" s="145"/>
      <c r="L388" s="145"/>
      <c r="O388" s="52"/>
    </row>
    <row r="389" spans="1:15" ht="12.75" x14ac:dyDescent="0.2">
      <c r="A389" s="1" t="s">
        <v>359</v>
      </c>
      <c r="B389" s="143"/>
      <c r="C389" s="144" t="s">
        <v>579</v>
      </c>
      <c r="D389" s="143">
        <v>4</v>
      </c>
      <c r="E389" s="143" t="s">
        <v>121</v>
      </c>
      <c r="F389" s="145">
        <v>1500000</v>
      </c>
      <c r="G389" s="145">
        <f t="shared" si="216"/>
        <v>6000000</v>
      </c>
      <c r="H389" s="91">
        <v>434566000</v>
      </c>
      <c r="I389" s="145"/>
      <c r="J389" s="145">
        <f t="shared" si="217"/>
        <v>6000000</v>
      </c>
      <c r="K389" s="145"/>
      <c r="L389" s="145"/>
      <c r="O389" s="52"/>
    </row>
    <row r="390" spans="1:15" ht="12.75" x14ac:dyDescent="0.2">
      <c r="A390" s="1" t="s">
        <v>360</v>
      </c>
      <c r="B390" s="143"/>
      <c r="C390" s="144" t="s">
        <v>580</v>
      </c>
      <c r="D390" s="143">
        <v>4</v>
      </c>
      <c r="E390" s="143" t="s">
        <v>121</v>
      </c>
      <c r="F390" s="145">
        <v>1500000</v>
      </c>
      <c r="G390" s="145">
        <f t="shared" si="216"/>
        <v>6000000</v>
      </c>
      <c r="H390" s="12">
        <v>0</v>
      </c>
      <c r="I390" s="145"/>
      <c r="J390" s="145">
        <f t="shared" si="217"/>
        <v>6000000</v>
      </c>
      <c r="K390" s="145"/>
      <c r="L390" s="145"/>
      <c r="O390" s="52"/>
    </row>
    <row r="391" spans="1:15" ht="12.75" x14ac:dyDescent="0.2">
      <c r="A391" s="1" t="s">
        <v>361</v>
      </c>
      <c r="B391" s="143"/>
      <c r="C391" s="144" t="s">
        <v>581</v>
      </c>
      <c r="D391" s="143">
        <v>4</v>
      </c>
      <c r="E391" s="143" t="s">
        <v>121</v>
      </c>
      <c r="F391" s="145">
        <v>1000000</v>
      </c>
      <c r="G391" s="145">
        <f t="shared" si="216"/>
        <v>4000000</v>
      </c>
      <c r="H391" s="13">
        <v>0</v>
      </c>
      <c r="I391" s="145"/>
      <c r="J391" s="145">
        <f t="shared" si="217"/>
        <v>4000000</v>
      </c>
      <c r="K391" s="145"/>
      <c r="L391" s="145"/>
      <c r="O391" s="52"/>
    </row>
    <row r="392" spans="1:15" ht="12.75" x14ac:dyDescent="0.2">
      <c r="A392" s="1" t="s">
        <v>869</v>
      </c>
      <c r="B392" s="143"/>
      <c r="C392" s="144" t="s">
        <v>813</v>
      </c>
      <c r="D392" s="143">
        <v>12</v>
      </c>
      <c r="E392" s="143" t="s">
        <v>60</v>
      </c>
      <c r="F392" s="145">
        <v>250000</v>
      </c>
      <c r="G392" s="145">
        <f t="shared" si="216"/>
        <v>3000000</v>
      </c>
      <c r="H392" s="14">
        <v>0</v>
      </c>
      <c r="I392" s="145"/>
      <c r="J392" s="145">
        <f t="shared" si="217"/>
        <v>3000000</v>
      </c>
      <c r="K392" s="145"/>
      <c r="L392" s="145"/>
      <c r="O392" s="52"/>
    </row>
    <row r="393" spans="1:15" ht="12.75" x14ac:dyDescent="0.2">
      <c r="A393" s="1" t="s">
        <v>362</v>
      </c>
      <c r="B393" s="146" t="s">
        <v>538</v>
      </c>
      <c r="C393" s="147" t="s">
        <v>74</v>
      </c>
      <c r="D393" s="146"/>
      <c r="E393" s="146"/>
      <c r="F393" s="148"/>
      <c r="G393" s="148">
        <f>G394</f>
        <v>1000000</v>
      </c>
      <c r="H393" s="13">
        <v>0</v>
      </c>
      <c r="I393" s="148">
        <f>I394</f>
        <v>0</v>
      </c>
      <c r="J393" s="148">
        <f>J394</f>
        <v>1000000</v>
      </c>
      <c r="K393" s="148">
        <f t="shared" ref="K393:L393" si="218">K394</f>
        <v>0</v>
      </c>
      <c r="L393" s="148">
        <f t="shared" si="218"/>
        <v>0</v>
      </c>
      <c r="O393" s="52"/>
    </row>
    <row r="394" spans="1:15" ht="12.75" x14ac:dyDescent="0.2">
      <c r="A394" s="1" t="s">
        <v>363</v>
      </c>
      <c r="B394" s="143"/>
      <c r="C394" s="144" t="s">
        <v>870</v>
      </c>
      <c r="D394" s="143">
        <v>4</v>
      </c>
      <c r="E394" s="143" t="s">
        <v>121</v>
      </c>
      <c r="F394" s="145">
        <v>250000</v>
      </c>
      <c r="G394" s="145">
        <f>ROUNDDOWN(D394*F394,-3)</f>
        <v>1000000</v>
      </c>
      <c r="H394" s="14">
        <v>0</v>
      </c>
      <c r="I394" s="145"/>
      <c r="J394" s="145">
        <f>G394-I394</f>
        <v>1000000</v>
      </c>
      <c r="K394" s="145"/>
      <c r="L394" s="145"/>
      <c r="O394" s="52"/>
    </row>
    <row r="395" spans="1:15" ht="12.75" x14ac:dyDescent="0.2">
      <c r="A395" s="1" t="s">
        <v>364</v>
      </c>
      <c r="B395" s="146" t="s">
        <v>539</v>
      </c>
      <c r="C395" s="147" t="s">
        <v>36</v>
      </c>
      <c r="D395" s="146"/>
      <c r="E395" s="146"/>
      <c r="F395" s="148"/>
      <c r="G395" s="148">
        <f>G396</f>
        <v>109075000</v>
      </c>
      <c r="H395" s="13">
        <v>0</v>
      </c>
      <c r="I395" s="148">
        <f>I396</f>
        <v>0</v>
      </c>
      <c r="J395" s="148">
        <f>J396</f>
        <v>109075000</v>
      </c>
      <c r="K395" s="148">
        <f t="shared" ref="K395:L395" si="219">K396</f>
        <v>0</v>
      </c>
      <c r="L395" s="148">
        <f t="shared" si="219"/>
        <v>0</v>
      </c>
      <c r="O395" s="52"/>
    </row>
    <row r="396" spans="1:15" ht="12.75" x14ac:dyDescent="0.2">
      <c r="A396" s="1" t="s">
        <v>365</v>
      </c>
      <c r="B396" s="143"/>
      <c r="C396" s="144" t="s">
        <v>871</v>
      </c>
      <c r="D396" s="143">
        <v>18</v>
      </c>
      <c r="E396" s="143" t="s">
        <v>27</v>
      </c>
      <c r="F396" s="145">
        <v>6059723</v>
      </c>
      <c r="G396" s="145">
        <f>ROUNDDOWN(D396*F396,-3)</f>
        <v>109075000</v>
      </c>
      <c r="H396" s="14">
        <v>0</v>
      </c>
      <c r="I396" s="145"/>
      <c r="J396" s="145">
        <f>G396-I396</f>
        <v>109075000</v>
      </c>
      <c r="K396" s="145"/>
      <c r="L396" s="145"/>
      <c r="O396" s="52"/>
    </row>
    <row r="397" spans="1:15" ht="12.75" x14ac:dyDescent="0.2">
      <c r="A397" s="1" t="s">
        <v>366</v>
      </c>
      <c r="B397" s="149" t="s">
        <v>39</v>
      </c>
      <c r="C397" s="150" t="s">
        <v>872</v>
      </c>
      <c r="D397" s="149"/>
      <c r="E397" s="149"/>
      <c r="F397" s="151"/>
      <c r="G397" s="151">
        <f>SUM(G398,G404,G407,G409)</f>
        <v>188806000</v>
      </c>
      <c r="H397" s="14">
        <v>0</v>
      </c>
      <c r="I397" s="151">
        <f>SUM(I398,I404,I407,I409)</f>
        <v>0</v>
      </c>
      <c r="J397" s="151">
        <f>SUM(J398,J404,J407,J409)</f>
        <v>188806000</v>
      </c>
      <c r="K397" s="151">
        <f t="shared" ref="K397:L397" si="220">SUM(K398,K404,K407,K409)</f>
        <v>0</v>
      </c>
      <c r="L397" s="151">
        <f t="shared" si="220"/>
        <v>0</v>
      </c>
      <c r="M397" s="5" t="s">
        <v>508</v>
      </c>
      <c r="N397" s="5" t="s">
        <v>510</v>
      </c>
      <c r="O397" s="52"/>
    </row>
    <row r="398" spans="1:15" ht="12.75" x14ac:dyDescent="0.2">
      <c r="A398" s="1" t="s">
        <v>367</v>
      </c>
      <c r="B398" s="146" t="s">
        <v>537</v>
      </c>
      <c r="C398" s="147" t="s">
        <v>25</v>
      </c>
      <c r="D398" s="146"/>
      <c r="E398" s="146"/>
      <c r="F398" s="148"/>
      <c r="G398" s="148">
        <f>SUM(G399:G403)</f>
        <v>33500000</v>
      </c>
      <c r="H398" s="13">
        <v>0</v>
      </c>
      <c r="I398" s="148">
        <f>SUM(I399:I403)</f>
        <v>0</v>
      </c>
      <c r="J398" s="148">
        <f>SUM(J399:J403)</f>
        <v>33500000</v>
      </c>
      <c r="K398" s="148">
        <f t="shared" ref="K398:L398" si="221">SUM(K399:K403)</f>
        <v>0</v>
      </c>
      <c r="L398" s="148">
        <f t="shared" si="221"/>
        <v>0</v>
      </c>
      <c r="O398" s="52"/>
    </row>
    <row r="399" spans="1:15" ht="12.75" x14ac:dyDescent="0.2">
      <c r="A399" s="1" t="s">
        <v>368</v>
      </c>
      <c r="B399" s="143"/>
      <c r="C399" s="144" t="s">
        <v>578</v>
      </c>
      <c r="D399" s="143">
        <v>180</v>
      </c>
      <c r="E399" s="143" t="s">
        <v>27</v>
      </c>
      <c r="F399" s="145">
        <v>75000</v>
      </c>
      <c r="G399" s="145">
        <f t="shared" ref="G399:G403" si="222">ROUNDDOWN(D399*F399,-3)</f>
        <v>13500000</v>
      </c>
      <c r="H399" s="14">
        <v>0</v>
      </c>
      <c r="I399" s="145"/>
      <c r="J399" s="145">
        <f t="shared" ref="J399:J403" si="223">G399-I399</f>
        <v>13500000</v>
      </c>
      <c r="K399" s="145"/>
      <c r="L399" s="145"/>
      <c r="O399" s="52"/>
    </row>
    <row r="400" spans="1:15" ht="12.75" x14ac:dyDescent="0.2">
      <c r="A400" s="1" t="s">
        <v>369</v>
      </c>
      <c r="B400" s="143"/>
      <c r="C400" s="144" t="s">
        <v>579</v>
      </c>
      <c r="D400" s="143">
        <v>4</v>
      </c>
      <c r="E400" s="143" t="s">
        <v>121</v>
      </c>
      <c r="F400" s="145">
        <v>1500000</v>
      </c>
      <c r="G400" s="145">
        <f t="shared" si="222"/>
        <v>6000000</v>
      </c>
      <c r="H400" s="53">
        <v>0</v>
      </c>
      <c r="I400" s="145"/>
      <c r="J400" s="145">
        <f t="shared" si="223"/>
        <v>6000000</v>
      </c>
      <c r="K400" s="145"/>
      <c r="L400" s="145"/>
      <c r="O400" s="52"/>
    </row>
    <row r="401" spans="1:15" ht="12.75" x14ac:dyDescent="0.2">
      <c r="A401" s="1" t="s">
        <v>370</v>
      </c>
      <c r="B401" s="143"/>
      <c r="C401" s="144" t="s">
        <v>580</v>
      </c>
      <c r="D401" s="143">
        <v>4</v>
      </c>
      <c r="E401" s="143" t="s">
        <v>121</v>
      </c>
      <c r="F401" s="145">
        <v>1500000</v>
      </c>
      <c r="G401" s="145">
        <f t="shared" si="222"/>
        <v>6000000</v>
      </c>
      <c r="H401" s="92">
        <v>0</v>
      </c>
      <c r="I401" s="145"/>
      <c r="J401" s="145">
        <f t="shared" si="223"/>
        <v>6000000</v>
      </c>
      <c r="K401" s="145"/>
      <c r="L401" s="145"/>
      <c r="O401" s="52"/>
    </row>
    <row r="402" spans="1:15" ht="12.75" x14ac:dyDescent="0.2">
      <c r="A402" s="1" t="s">
        <v>371</v>
      </c>
      <c r="B402" s="143"/>
      <c r="C402" s="144" t="s">
        <v>581</v>
      </c>
      <c r="D402" s="143">
        <v>4</v>
      </c>
      <c r="E402" s="143" t="s">
        <v>121</v>
      </c>
      <c r="F402" s="145">
        <v>1000000</v>
      </c>
      <c r="G402" s="145">
        <f t="shared" si="222"/>
        <v>4000000</v>
      </c>
      <c r="H402" s="14">
        <v>0</v>
      </c>
      <c r="I402" s="145"/>
      <c r="J402" s="145">
        <f t="shared" si="223"/>
        <v>4000000</v>
      </c>
      <c r="K402" s="145"/>
      <c r="L402" s="145"/>
      <c r="O402" s="52"/>
    </row>
    <row r="403" spans="1:15" ht="12.75" x14ac:dyDescent="0.2">
      <c r="A403" s="1" t="s">
        <v>372</v>
      </c>
      <c r="B403" s="143"/>
      <c r="C403" s="144" t="s">
        <v>873</v>
      </c>
      <c r="D403" s="143">
        <v>8</v>
      </c>
      <c r="E403" s="143" t="s">
        <v>60</v>
      </c>
      <c r="F403" s="145">
        <v>500000</v>
      </c>
      <c r="G403" s="145">
        <f t="shared" si="222"/>
        <v>4000000</v>
      </c>
      <c r="H403" s="93">
        <v>0</v>
      </c>
      <c r="I403" s="145"/>
      <c r="J403" s="145">
        <f t="shared" si="223"/>
        <v>4000000</v>
      </c>
      <c r="K403" s="145"/>
      <c r="L403" s="145"/>
      <c r="O403" s="52"/>
    </row>
    <row r="404" spans="1:15" ht="12.75" x14ac:dyDescent="0.2">
      <c r="A404" s="1" t="s">
        <v>373</v>
      </c>
      <c r="B404" s="146" t="s">
        <v>538</v>
      </c>
      <c r="C404" s="147" t="s">
        <v>74</v>
      </c>
      <c r="D404" s="146"/>
      <c r="E404" s="146"/>
      <c r="F404" s="148"/>
      <c r="G404" s="148">
        <f>SUM(G405:G406)</f>
        <v>31000000</v>
      </c>
      <c r="H404" s="13">
        <v>0</v>
      </c>
      <c r="I404" s="148">
        <f>SUM(I405:I406)</f>
        <v>0</v>
      </c>
      <c r="J404" s="148">
        <f>SUM(J405:J406)</f>
        <v>31000000</v>
      </c>
      <c r="K404" s="148">
        <f t="shared" ref="K404:L404" si="224">SUM(K405:K406)</f>
        <v>0</v>
      </c>
      <c r="L404" s="148">
        <f t="shared" si="224"/>
        <v>0</v>
      </c>
      <c r="O404" s="52"/>
    </row>
    <row r="405" spans="1:15" ht="12.75" x14ac:dyDescent="0.2">
      <c r="A405" s="1" t="s">
        <v>374</v>
      </c>
      <c r="B405" s="143"/>
      <c r="C405" s="144" t="s">
        <v>870</v>
      </c>
      <c r="D405" s="143">
        <v>4</v>
      </c>
      <c r="E405" s="143" t="s">
        <v>121</v>
      </c>
      <c r="F405" s="145">
        <v>250000</v>
      </c>
      <c r="G405" s="145">
        <f t="shared" ref="G405:G406" si="225">ROUNDDOWN(D405*F405,-3)</f>
        <v>1000000</v>
      </c>
      <c r="H405" s="14">
        <v>0</v>
      </c>
      <c r="I405" s="145"/>
      <c r="J405" s="145">
        <f t="shared" ref="J405:J406" si="226">G405-I405</f>
        <v>1000000</v>
      </c>
      <c r="K405" s="145"/>
      <c r="L405" s="145"/>
      <c r="O405" s="52"/>
    </row>
    <row r="406" spans="1:15" ht="12.75" x14ac:dyDescent="0.2">
      <c r="A406" s="1" t="s">
        <v>874</v>
      </c>
      <c r="B406" s="143"/>
      <c r="C406" s="144" t="s">
        <v>875</v>
      </c>
      <c r="D406" s="143">
        <v>2</v>
      </c>
      <c r="E406" s="143" t="s">
        <v>121</v>
      </c>
      <c r="F406" s="145">
        <v>15000000</v>
      </c>
      <c r="G406" s="145">
        <f t="shared" si="225"/>
        <v>30000000</v>
      </c>
      <c r="H406" s="13">
        <v>0</v>
      </c>
      <c r="I406" s="145"/>
      <c r="J406" s="145">
        <f t="shared" si="226"/>
        <v>30000000</v>
      </c>
      <c r="K406" s="145"/>
      <c r="L406" s="145"/>
      <c r="O406" s="52"/>
    </row>
    <row r="407" spans="1:15" ht="12.75" x14ac:dyDescent="0.2">
      <c r="A407" s="1" t="s">
        <v>876</v>
      </c>
      <c r="B407" s="152" t="s">
        <v>547</v>
      </c>
      <c r="C407" s="153" t="s">
        <v>32</v>
      </c>
      <c r="D407" s="152"/>
      <c r="E407" s="152"/>
      <c r="F407" s="154"/>
      <c r="G407" s="154">
        <f>G408</f>
        <v>10000000</v>
      </c>
      <c r="H407" s="14">
        <v>0</v>
      </c>
      <c r="I407" s="154">
        <f>I408</f>
        <v>0</v>
      </c>
      <c r="J407" s="154">
        <f>J408</f>
        <v>10000000</v>
      </c>
      <c r="K407" s="154">
        <f t="shared" ref="K407:L407" si="227">K408</f>
        <v>0</v>
      </c>
      <c r="L407" s="154">
        <f t="shared" si="227"/>
        <v>0</v>
      </c>
      <c r="O407" s="52"/>
    </row>
    <row r="408" spans="1:15" ht="12.75" x14ac:dyDescent="0.2">
      <c r="A408" s="1" t="s">
        <v>877</v>
      </c>
      <c r="B408" s="143"/>
      <c r="C408" s="144" t="s">
        <v>582</v>
      </c>
      <c r="D408" s="143">
        <v>10</v>
      </c>
      <c r="E408" s="143" t="s">
        <v>34</v>
      </c>
      <c r="F408" s="145">
        <v>1000000</v>
      </c>
      <c r="G408" s="145">
        <f>ROUNDDOWN(D408*F408,-3)</f>
        <v>10000000</v>
      </c>
      <c r="H408" s="14">
        <v>0</v>
      </c>
      <c r="I408" s="145"/>
      <c r="J408" s="145">
        <f>G408-I408</f>
        <v>10000000</v>
      </c>
      <c r="K408" s="145"/>
      <c r="L408" s="145"/>
      <c r="O408" s="52"/>
    </row>
    <row r="409" spans="1:15" ht="12.75" x14ac:dyDescent="0.2">
      <c r="A409" s="1" t="s">
        <v>375</v>
      </c>
      <c r="B409" s="146" t="s">
        <v>539</v>
      </c>
      <c r="C409" s="147" t="s">
        <v>36</v>
      </c>
      <c r="D409" s="146"/>
      <c r="E409" s="146"/>
      <c r="F409" s="148"/>
      <c r="G409" s="148">
        <f>G410</f>
        <v>114306000</v>
      </c>
      <c r="H409" s="92">
        <v>0</v>
      </c>
      <c r="I409" s="148">
        <f>I410</f>
        <v>0</v>
      </c>
      <c r="J409" s="148">
        <f>J410</f>
        <v>114306000</v>
      </c>
      <c r="K409" s="148">
        <f t="shared" ref="K409:L409" si="228">K410</f>
        <v>0</v>
      </c>
      <c r="L409" s="148">
        <f t="shared" si="228"/>
        <v>0</v>
      </c>
      <c r="O409" s="52"/>
    </row>
    <row r="410" spans="1:15" ht="12.75" x14ac:dyDescent="0.2">
      <c r="A410" s="1" t="s">
        <v>376</v>
      </c>
      <c r="B410" s="143"/>
      <c r="C410" s="144" t="s">
        <v>878</v>
      </c>
      <c r="D410" s="143">
        <v>20</v>
      </c>
      <c r="E410" s="143" t="s">
        <v>27</v>
      </c>
      <c r="F410" s="145">
        <v>5715300</v>
      </c>
      <c r="G410" s="145">
        <f>ROUNDDOWN(D410*F410,-3)</f>
        <v>114306000</v>
      </c>
      <c r="H410" s="93">
        <v>0</v>
      </c>
      <c r="I410" s="145"/>
      <c r="J410" s="145">
        <f>G410-I410</f>
        <v>114306000</v>
      </c>
      <c r="K410" s="145"/>
      <c r="L410" s="145"/>
      <c r="O410" s="52"/>
    </row>
    <row r="411" spans="1:15" ht="12.75" x14ac:dyDescent="0.2">
      <c r="A411" s="1" t="s">
        <v>377</v>
      </c>
      <c r="B411" s="137" t="s">
        <v>92</v>
      </c>
      <c r="C411" s="138" t="s">
        <v>879</v>
      </c>
      <c r="D411" s="137"/>
      <c r="E411" s="137"/>
      <c r="F411" s="139"/>
      <c r="G411" s="139">
        <f>SUM(G412,G418,G420)</f>
        <v>330540000</v>
      </c>
      <c r="H411" s="92">
        <v>0</v>
      </c>
      <c r="I411" s="139">
        <f>SUM(I412,I418,I420)</f>
        <v>0</v>
      </c>
      <c r="J411" s="139">
        <f>SUM(J412,J418,J420)</f>
        <v>330540000</v>
      </c>
      <c r="K411" s="139">
        <f t="shared" ref="K411:L411" si="229">SUM(K412,K418,K420)</f>
        <v>0</v>
      </c>
      <c r="L411" s="139">
        <f t="shared" si="229"/>
        <v>0</v>
      </c>
      <c r="M411" s="5" t="s">
        <v>508</v>
      </c>
      <c r="N411" s="5" t="s">
        <v>510</v>
      </c>
      <c r="O411" s="52"/>
    </row>
    <row r="412" spans="1:15" ht="12.75" x14ac:dyDescent="0.2">
      <c r="A412" s="1" t="s">
        <v>880</v>
      </c>
      <c r="B412" s="140" t="s">
        <v>537</v>
      </c>
      <c r="C412" s="141" t="s">
        <v>25</v>
      </c>
      <c r="D412" s="140"/>
      <c r="E412" s="140"/>
      <c r="F412" s="142"/>
      <c r="G412" s="142">
        <f>SUM(G413:G417)</f>
        <v>46000000</v>
      </c>
      <c r="H412" s="93">
        <v>0</v>
      </c>
      <c r="I412" s="142">
        <f>SUM(I413:I417)</f>
        <v>0</v>
      </c>
      <c r="J412" s="142">
        <f>SUM(J413:J417)</f>
        <v>46000000</v>
      </c>
      <c r="K412" s="142">
        <f t="shared" ref="K412:L412" si="230">SUM(K413:K417)</f>
        <v>0</v>
      </c>
      <c r="L412" s="142">
        <f t="shared" si="230"/>
        <v>0</v>
      </c>
      <c r="O412" s="52"/>
    </row>
    <row r="413" spans="1:15" ht="12.75" x14ac:dyDescent="0.2">
      <c r="A413" s="1" t="s">
        <v>881</v>
      </c>
      <c r="B413" s="143"/>
      <c r="C413" s="144" t="s">
        <v>578</v>
      </c>
      <c r="D413" s="143">
        <v>280</v>
      </c>
      <c r="E413" s="143" t="s">
        <v>27</v>
      </c>
      <c r="F413" s="145">
        <v>75000</v>
      </c>
      <c r="G413" s="145">
        <f t="shared" ref="G413:G417" si="231">ROUNDDOWN(D413*F413,-3)</f>
        <v>21000000</v>
      </c>
      <c r="H413" s="12">
        <v>0</v>
      </c>
      <c r="I413" s="145"/>
      <c r="J413" s="145">
        <f t="shared" ref="J413:J417" si="232">G413-I413</f>
        <v>21000000</v>
      </c>
      <c r="K413" s="145"/>
      <c r="L413" s="145"/>
      <c r="O413" s="52"/>
    </row>
    <row r="414" spans="1:15" ht="12.75" x14ac:dyDescent="0.2">
      <c r="A414" s="1" t="s">
        <v>882</v>
      </c>
      <c r="B414" s="143"/>
      <c r="C414" s="144" t="s">
        <v>579</v>
      </c>
      <c r="D414" s="143">
        <v>5</v>
      </c>
      <c r="E414" s="143" t="s">
        <v>121</v>
      </c>
      <c r="F414" s="145">
        <v>1500000</v>
      </c>
      <c r="G414" s="145">
        <f t="shared" si="231"/>
        <v>7500000</v>
      </c>
      <c r="H414" s="13">
        <v>0</v>
      </c>
      <c r="I414" s="145"/>
      <c r="J414" s="145">
        <f t="shared" si="232"/>
        <v>7500000</v>
      </c>
      <c r="K414" s="145"/>
      <c r="L414" s="145"/>
      <c r="O414" s="52"/>
    </row>
    <row r="415" spans="1:15" ht="12.75" x14ac:dyDescent="0.2">
      <c r="A415" s="1" t="s">
        <v>883</v>
      </c>
      <c r="B415" s="143"/>
      <c r="C415" s="144" t="s">
        <v>580</v>
      </c>
      <c r="D415" s="143">
        <v>4</v>
      </c>
      <c r="E415" s="143" t="s">
        <v>121</v>
      </c>
      <c r="F415" s="145">
        <v>1500000</v>
      </c>
      <c r="G415" s="145">
        <f t="shared" si="231"/>
        <v>6000000</v>
      </c>
      <c r="H415" s="14">
        <v>0</v>
      </c>
      <c r="I415" s="145"/>
      <c r="J415" s="145">
        <f t="shared" si="232"/>
        <v>6000000</v>
      </c>
      <c r="K415" s="145"/>
      <c r="L415" s="145"/>
      <c r="O415" s="52"/>
    </row>
    <row r="416" spans="1:15" ht="12.75" x14ac:dyDescent="0.2">
      <c r="A416" s="1" t="s">
        <v>884</v>
      </c>
      <c r="B416" s="143"/>
      <c r="C416" s="144" t="s">
        <v>581</v>
      </c>
      <c r="D416" s="143">
        <v>4</v>
      </c>
      <c r="E416" s="143" t="s">
        <v>121</v>
      </c>
      <c r="F416" s="145">
        <v>1000000</v>
      </c>
      <c r="G416" s="145">
        <f t="shared" si="231"/>
        <v>4000000</v>
      </c>
      <c r="H416" s="14">
        <v>0</v>
      </c>
      <c r="I416" s="145"/>
      <c r="J416" s="145">
        <f t="shared" si="232"/>
        <v>4000000</v>
      </c>
      <c r="K416" s="145"/>
      <c r="L416" s="145"/>
      <c r="O416" s="52"/>
    </row>
    <row r="417" spans="1:15" ht="12.75" x14ac:dyDescent="0.2">
      <c r="A417" s="1" t="s">
        <v>885</v>
      </c>
      <c r="B417" s="143"/>
      <c r="C417" s="144" t="s">
        <v>813</v>
      </c>
      <c r="D417" s="143">
        <v>30</v>
      </c>
      <c r="E417" s="143" t="s">
        <v>60</v>
      </c>
      <c r="F417" s="145">
        <v>250000</v>
      </c>
      <c r="G417" s="145">
        <f t="shared" si="231"/>
        <v>7500000</v>
      </c>
      <c r="H417" s="13">
        <v>0</v>
      </c>
      <c r="I417" s="145"/>
      <c r="J417" s="145">
        <f t="shared" si="232"/>
        <v>7500000</v>
      </c>
      <c r="K417" s="145"/>
      <c r="L417" s="145"/>
      <c r="O417" s="52"/>
    </row>
    <row r="418" spans="1:15" ht="12.75" x14ac:dyDescent="0.2">
      <c r="A418" s="1" t="s">
        <v>886</v>
      </c>
      <c r="B418" s="140" t="s">
        <v>538</v>
      </c>
      <c r="C418" s="141" t="s">
        <v>74</v>
      </c>
      <c r="D418" s="140"/>
      <c r="E418" s="140"/>
      <c r="F418" s="142"/>
      <c r="G418" s="142">
        <f>G419</f>
        <v>1000000</v>
      </c>
      <c r="H418" s="14">
        <v>0</v>
      </c>
      <c r="I418" s="142">
        <f>I419</f>
        <v>0</v>
      </c>
      <c r="J418" s="142">
        <f>J419</f>
        <v>1000000</v>
      </c>
      <c r="K418" s="142">
        <f t="shared" ref="K418:L418" si="233">K419</f>
        <v>0</v>
      </c>
      <c r="L418" s="142">
        <f t="shared" si="233"/>
        <v>0</v>
      </c>
      <c r="O418" s="52"/>
    </row>
    <row r="419" spans="1:15" ht="12.75" x14ac:dyDescent="0.2">
      <c r="A419" s="1" t="s">
        <v>887</v>
      </c>
      <c r="B419" s="143"/>
      <c r="C419" s="144" t="s">
        <v>870</v>
      </c>
      <c r="D419" s="143">
        <v>4</v>
      </c>
      <c r="E419" s="143" t="s">
        <v>121</v>
      </c>
      <c r="F419" s="145">
        <v>250000</v>
      </c>
      <c r="G419" s="145">
        <f>ROUNDDOWN(D419*F419,-3)</f>
        <v>1000000</v>
      </c>
      <c r="H419" s="14">
        <v>0</v>
      </c>
      <c r="I419" s="145"/>
      <c r="J419" s="145">
        <f>G419-I419</f>
        <v>1000000</v>
      </c>
      <c r="K419" s="145"/>
      <c r="L419" s="145"/>
      <c r="O419" s="52"/>
    </row>
    <row r="420" spans="1:15" ht="12.75" x14ac:dyDescent="0.2">
      <c r="A420" s="1" t="s">
        <v>378</v>
      </c>
      <c r="B420" s="140" t="s">
        <v>539</v>
      </c>
      <c r="C420" s="141" t="s">
        <v>36</v>
      </c>
      <c r="D420" s="140"/>
      <c r="E420" s="140"/>
      <c r="F420" s="142"/>
      <c r="G420" s="142">
        <f>G421</f>
        <v>283540000</v>
      </c>
      <c r="H420" s="13">
        <v>0</v>
      </c>
      <c r="I420" s="142">
        <f>I421</f>
        <v>0</v>
      </c>
      <c r="J420" s="142">
        <f>J421</f>
        <v>283540000</v>
      </c>
      <c r="K420" s="142">
        <f t="shared" ref="K420:L420" si="234">K421</f>
        <v>0</v>
      </c>
      <c r="L420" s="142">
        <f t="shared" si="234"/>
        <v>0</v>
      </c>
      <c r="O420" s="52"/>
    </row>
    <row r="421" spans="1:15" ht="12.75" x14ac:dyDescent="0.2">
      <c r="A421" s="1" t="s">
        <v>379</v>
      </c>
      <c r="B421" s="143"/>
      <c r="C421" s="144" t="s">
        <v>888</v>
      </c>
      <c r="D421" s="143">
        <v>45</v>
      </c>
      <c r="E421" s="143" t="s">
        <v>27</v>
      </c>
      <c r="F421" s="145">
        <v>6300889</v>
      </c>
      <c r="G421" s="145">
        <f>ROUNDDOWN(D421*F421,-3)</f>
        <v>283540000</v>
      </c>
      <c r="H421" s="14">
        <v>0</v>
      </c>
      <c r="I421" s="145"/>
      <c r="J421" s="145">
        <f>G421-I421</f>
        <v>283540000</v>
      </c>
      <c r="K421" s="145"/>
      <c r="L421" s="145"/>
      <c r="O421" s="52"/>
    </row>
    <row r="422" spans="1:15" ht="12.75" x14ac:dyDescent="0.2">
      <c r="A422" s="1" t="s">
        <v>380</v>
      </c>
      <c r="B422" s="210" t="s">
        <v>889</v>
      </c>
      <c r="C422" s="211" t="s">
        <v>381</v>
      </c>
      <c r="D422" s="210"/>
      <c r="E422" s="210" t="s">
        <v>577</v>
      </c>
      <c r="F422" s="212"/>
      <c r="G422" s="212">
        <f>G423</f>
        <v>104311000</v>
      </c>
      <c r="H422" s="12">
        <v>434566000</v>
      </c>
      <c r="I422" s="212">
        <f>I423</f>
        <v>0</v>
      </c>
      <c r="J422" s="212">
        <f>J423</f>
        <v>104311000</v>
      </c>
      <c r="K422" s="212">
        <f t="shared" ref="K422:L422" si="235">K423</f>
        <v>0</v>
      </c>
      <c r="L422" s="212">
        <f t="shared" si="235"/>
        <v>0</v>
      </c>
      <c r="O422" s="52"/>
    </row>
    <row r="423" spans="1:15" ht="12.75" x14ac:dyDescent="0.2">
      <c r="A423" s="1" t="s">
        <v>382</v>
      </c>
      <c r="B423" s="149" t="s">
        <v>22</v>
      </c>
      <c r="C423" s="150" t="s">
        <v>890</v>
      </c>
      <c r="D423" s="149"/>
      <c r="E423" s="149"/>
      <c r="F423" s="151"/>
      <c r="G423" s="151">
        <f>SUM(G424,G430)</f>
        <v>104311000</v>
      </c>
      <c r="H423" s="13">
        <v>434566000</v>
      </c>
      <c r="I423" s="151">
        <f>SUM(I424,I430)</f>
        <v>0</v>
      </c>
      <c r="J423" s="151">
        <f>SUM(J424,J430)</f>
        <v>104311000</v>
      </c>
      <c r="K423" s="151">
        <f t="shared" ref="K423:L423" si="236">SUM(K424,K430)</f>
        <v>0</v>
      </c>
      <c r="L423" s="151">
        <f t="shared" si="236"/>
        <v>0</v>
      </c>
      <c r="M423" s="5" t="s">
        <v>508</v>
      </c>
      <c r="N423" s="5" t="s">
        <v>510</v>
      </c>
      <c r="O423" s="52"/>
    </row>
    <row r="424" spans="1:15" ht="12.75" x14ac:dyDescent="0.2">
      <c r="A424" s="1" t="s">
        <v>383</v>
      </c>
      <c r="B424" s="146" t="s">
        <v>537</v>
      </c>
      <c r="C424" s="147" t="s">
        <v>25</v>
      </c>
      <c r="D424" s="146"/>
      <c r="E424" s="146"/>
      <c r="F424" s="148"/>
      <c r="G424" s="148">
        <f>SUM(G425:G429)</f>
        <v>35500000</v>
      </c>
      <c r="H424" s="14">
        <v>434566000</v>
      </c>
      <c r="I424" s="148">
        <f>SUM(I425:I429)</f>
        <v>0</v>
      </c>
      <c r="J424" s="148">
        <f>SUM(J425:J429)</f>
        <v>35500000</v>
      </c>
      <c r="K424" s="148">
        <f t="shared" ref="K424:L424" si="237">SUM(K425:K429)</f>
        <v>0</v>
      </c>
      <c r="L424" s="148">
        <f t="shared" si="237"/>
        <v>0</v>
      </c>
      <c r="O424" s="52"/>
    </row>
    <row r="425" spans="1:15" ht="12.75" x14ac:dyDescent="0.2">
      <c r="A425" s="1" t="s">
        <v>384</v>
      </c>
      <c r="B425" s="143"/>
      <c r="C425" s="144" t="s">
        <v>578</v>
      </c>
      <c r="D425" s="143">
        <v>180</v>
      </c>
      <c r="E425" s="143" t="s">
        <v>27</v>
      </c>
      <c r="F425" s="145">
        <v>75000</v>
      </c>
      <c r="G425" s="145">
        <f t="shared" ref="G425:G429" si="238">ROUNDDOWN(D425*F425,-3)</f>
        <v>13500000</v>
      </c>
      <c r="H425" s="90">
        <v>463934000</v>
      </c>
      <c r="I425" s="145"/>
      <c r="J425" s="145">
        <f t="shared" ref="J425:J429" si="239">G425-I425</f>
        <v>13500000</v>
      </c>
      <c r="K425" s="145"/>
      <c r="L425" s="145"/>
      <c r="O425" s="52"/>
    </row>
    <row r="426" spans="1:15" ht="12.75" x14ac:dyDescent="0.2">
      <c r="A426" s="94" t="s">
        <v>385</v>
      </c>
      <c r="B426" s="143"/>
      <c r="C426" s="144" t="s">
        <v>579</v>
      </c>
      <c r="D426" s="143">
        <v>4</v>
      </c>
      <c r="E426" s="143" t="s">
        <v>121</v>
      </c>
      <c r="F426" s="145">
        <v>1500000</v>
      </c>
      <c r="G426" s="145">
        <f t="shared" si="238"/>
        <v>6000000</v>
      </c>
      <c r="H426" s="91">
        <v>387471000</v>
      </c>
      <c r="I426" s="145"/>
      <c r="J426" s="145">
        <f t="shared" si="239"/>
        <v>6000000</v>
      </c>
      <c r="K426" s="145"/>
      <c r="L426" s="145"/>
      <c r="O426" s="52"/>
    </row>
    <row r="427" spans="1:15" ht="12.75" x14ac:dyDescent="0.2">
      <c r="A427" s="1" t="s">
        <v>386</v>
      </c>
      <c r="B427" s="143"/>
      <c r="C427" s="144" t="s">
        <v>580</v>
      </c>
      <c r="D427" s="143">
        <v>4</v>
      </c>
      <c r="E427" s="143" t="s">
        <v>121</v>
      </c>
      <c r="F427" s="145">
        <v>1500000</v>
      </c>
      <c r="G427" s="145">
        <f t="shared" si="238"/>
        <v>6000000</v>
      </c>
      <c r="H427" s="53">
        <v>0</v>
      </c>
      <c r="I427" s="145"/>
      <c r="J427" s="145">
        <f t="shared" si="239"/>
        <v>6000000</v>
      </c>
      <c r="K427" s="145"/>
      <c r="L427" s="145"/>
      <c r="O427" s="52"/>
    </row>
    <row r="428" spans="1:15" ht="12.75" x14ac:dyDescent="0.2">
      <c r="A428" s="1" t="s">
        <v>387</v>
      </c>
      <c r="B428" s="143"/>
      <c r="C428" s="144" t="s">
        <v>581</v>
      </c>
      <c r="D428" s="143">
        <v>4</v>
      </c>
      <c r="E428" s="143" t="s">
        <v>121</v>
      </c>
      <c r="F428" s="145">
        <v>1000000</v>
      </c>
      <c r="G428" s="145">
        <f t="shared" si="238"/>
        <v>4000000</v>
      </c>
      <c r="H428" s="92">
        <v>0</v>
      </c>
      <c r="I428" s="145"/>
      <c r="J428" s="145">
        <f t="shared" si="239"/>
        <v>4000000</v>
      </c>
      <c r="K428" s="145"/>
      <c r="L428" s="145"/>
      <c r="O428" s="52"/>
    </row>
    <row r="429" spans="1:15" ht="12.75" x14ac:dyDescent="0.2">
      <c r="A429" s="1" t="s">
        <v>388</v>
      </c>
      <c r="B429" s="143"/>
      <c r="C429" s="144" t="s">
        <v>853</v>
      </c>
      <c r="D429" s="143">
        <v>12</v>
      </c>
      <c r="E429" s="143" t="s">
        <v>60</v>
      </c>
      <c r="F429" s="145">
        <v>500000</v>
      </c>
      <c r="G429" s="145">
        <f t="shared" si="238"/>
        <v>6000000</v>
      </c>
      <c r="H429" s="93">
        <v>0</v>
      </c>
      <c r="I429" s="145"/>
      <c r="J429" s="145">
        <f t="shared" si="239"/>
        <v>6000000</v>
      </c>
      <c r="K429" s="145"/>
      <c r="L429" s="145"/>
      <c r="O429" s="52"/>
    </row>
    <row r="430" spans="1:15" ht="12.75" x14ac:dyDescent="0.2">
      <c r="A430" s="1" t="s">
        <v>390</v>
      </c>
      <c r="B430" s="146" t="s">
        <v>539</v>
      </c>
      <c r="C430" s="147" t="s">
        <v>36</v>
      </c>
      <c r="D430" s="146"/>
      <c r="E430" s="146"/>
      <c r="F430" s="148"/>
      <c r="G430" s="148">
        <f>G431</f>
        <v>68811000</v>
      </c>
      <c r="H430" s="14">
        <v>0</v>
      </c>
      <c r="I430" s="148">
        <f>I431</f>
        <v>0</v>
      </c>
      <c r="J430" s="148">
        <f>J431</f>
        <v>68811000</v>
      </c>
      <c r="K430" s="148">
        <f t="shared" ref="K430:L430" si="240">K431</f>
        <v>0</v>
      </c>
      <c r="L430" s="148">
        <f t="shared" si="240"/>
        <v>0</v>
      </c>
      <c r="O430" s="52"/>
    </row>
    <row r="431" spans="1:15" ht="12.75" x14ac:dyDescent="0.2">
      <c r="A431" s="1" t="s">
        <v>391</v>
      </c>
      <c r="B431" s="143"/>
      <c r="C431" s="144" t="s">
        <v>891</v>
      </c>
      <c r="D431" s="143">
        <v>15</v>
      </c>
      <c r="E431" s="143" t="s">
        <v>27</v>
      </c>
      <c r="F431" s="145">
        <v>4587400</v>
      </c>
      <c r="G431" s="145">
        <f>ROUNDDOWN(D431*F431,-3)</f>
        <v>68811000</v>
      </c>
      <c r="H431" s="14">
        <v>0</v>
      </c>
      <c r="I431" s="145"/>
      <c r="J431" s="145">
        <f>G431-I431</f>
        <v>68811000</v>
      </c>
      <c r="K431" s="145"/>
      <c r="L431" s="145"/>
      <c r="O431" s="52"/>
    </row>
    <row r="432" spans="1:15" ht="12.75" x14ac:dyDescent="0.2">
      <c r="A432" s="1" t="s">
        <v>392</v>
      </c>
      <c r="B432" s="170" t="s">
        <v>393</v>
      </c>
      <c r="C432" s="171" t="s">
        <v>394</v>
      </c>
      <c r="D432" s="170">
        <v>1</v>
      </c>
      <c r="E432" s="170" t="s">
        <v>318</v>
      </c>
      <c r="F432" s="172"/>
      <c r="G432" s="172">
        <f>G433</f>
        <v>528803000</v>
      </c>
      <c r="H432" s="14">
        <v>0</v>
      </c>
      <c r="I432" s="172">
        <f>I433</f>
        <v>0</v>
      </c>
      <c r="J432" s="172">
        <f>J433</f>
        <v>528803000</v>
      </c>
      <c r="K432" s="172">
        <f t="shared" ref="K432:L432" si="241">K433</f>
        <v>0</v>
      </c>
      <c r="L432" s="172">
        <f t="shared" si="241"/>
        <v>0</v>
      </c>
      <c r="O432" s="52"/>
    </row>
    <row r="433" spans="1:15" ht="12.75" x14ac:dyDescent="0.2">
      <c r="A433" s="1" t="s">
        <v>395</v>
      </c>
      <c r="B433" s="173" t="s">
        <v>629</v>
      </c>
      <c r="C433" s="174" t="s">
        <v>396</v>
      </c>
      <c r="D433" s="173"/>
      <c r="E433" s="173" t="s">
        <v>577</v>
      </c>
      <c r="F433" s="175"/>
      <c r="G433" s="175">
        <f>SUM(G434,G444,G454,G465,G475,G485,G495)</f>
        <v>528803000</v>
      </c>
      <c r="H433" s="13">
        <v>0</v>
      </c>
      <c r="I433" s="175">
        <f>SUM(I434,I444,I454,I465,I475,I485,I495)</f>
        <v>0</v>
      </c>
      <c r="J433" s="175">
        <f>SUM(J434,J444,J454,J465,J475,J485,J495)</f>
        <v>528803000</v>
      </c>
      <c r="K433" s="175">
        <f t="shared" ref="K433:L433" si="242">SUM(K434,K444,K454,K465,K475,K485,K495)</f>
        <v>0</v>
      </c>
      <c r="L433" s="175">
        <f t="shared" si="242"/>
        <v>0</v>
      </c>
      <c r="O433" s="52"/>
    </row>
    <row r="434" spans="1:15" ht="12.75" x14ac:dyDescent="0.2">
      <c r="A434" s="1" t="s">
        <v>397</v>
      </c>
      <c r="B434" s="158" t="s">
        <v>22</v>
      </c>
      <c r="C434" s="159" t="s">
        <v>892</v>
      </c>
      <c r="D434" s="158"/>
      <c r="E434" s="158"/>
      <c r="F434" s="160"/>
      <c r="G434" s="160">
        <f>SUM(G435,G440,G442)</f>
        <v>60878000</v>
      </c>
      <c r="H434" s="14">
        <v>0</v>
      </c>
      <c r="I434" s="160">
        <f>SUM(I435,I440,I442)</f>
        <v>0</v>
      </c>
      <c r="J434" s="160">
        <f>SUM(J435,J440,J442)</f>
        <v>60878000</v>
      </c>
      <c r="K434" s="160">
        <f t="shared" ref="K434:L434" si="243">SUM(K435,K440,K442)</f>
        <v>0</v>
      </c>
      <c r="L434" s="160">
        <f t="shared" si="243"/>
        <v>0</v>
      </c>
      <c r="M434" s="5" t="s">
        <v>506</v>
      </c>
      <c r="N434" s="5" t="s">
        <v>511</v>
      </c>
      <c r="O434" s="52"/>
    </row>
    <row r="435" spans="1:15" ht="12.75" x14ac:dyDescent="0.2">
      <c r="A435" s="1" t="s">
        <v>398</v>
      </c>
      <c r="B435" s="152" t="s">
        <v>537</v>
      </c>
      <c r="C435" s="153" t="s">
        <v>25</v>
      </c>
      <c r="D435" s="152"/>
      <c r="E435" s="152"/>
      <c r="F435" s="154"/>
      <c r="G435" s="154">
        <f>SUM(G436:G439)</f>
        <v>19750000</v>
      </c>
      <c r="H435" s="13">
        <v>0</v>
      </c>
      <c r="I435" s="154">
        <f>SUM(I436:I439)</f>
        <v>0</v>
      </c>
      <c r="J435" s="154">
        <f>SUM(J436:J439)</f>
        <v>19750000</v>
      </c>
      <c r="K435" s="154">
        <f t="shared" ref="K435:L435" si="244">SUM(K436:K439)</f>
        <v>0</v>
      </c>
      <c r="L435" s="154">
        <f t="shared" si="244"/>
        <v>0</v>
      </c>
      <c r="O435" s="52"/>
    </row>
    <row r="436" spans="1:15" ht="12.75" x14ac:dyDescent="0.2">
      <c r="A436" s="1" t="s">
        <v>399</v>
      </c>
      <c r="B436" s="143"/>
      <c r="C436" s="144" t="s">
        <v>578</v>
      </c>
      <c r="D436" s="143">
        <v>50</v>
      </c>
      <c r="E436" s="143" t="s">
        <v>27</v>
      </c>
      <c r="F436" s="145">
        <v>75000</v>
      </c>
      <c r="G436" s="145">
        <f t="shared" ref="G436:G439" si="245">ROUNDDOWN(D436*F436,-3)</f>
        <v>3750000</v>
      </c>
      <c r="H436" s="14">
        <v>0</v>
      </c>
      <c r="I436" s="145"/>
      <c r="J436" s="145">
        <f t="shared" ref="J436:J439" si="246">G436-I436</f>
        <v>3750000</v>
      </c>
      <c r="K436" s="145"/>
      <c r="L436" s="145"/>
      <c r="O436" s="52"/>
    </row>
    <row r="437" spans="1:15" ht="12.75" x14ac:dyDescent="0.2">
      <c r="A437" s="1" t="s">
        <v>400</v>
      </c>
      <c r="B437" s="143"/>
      <c r="C437" s="144" t="s">
        <v>579</v>
      </c>
      <c r="D437" s="143">
        <v>4</v>
      </c>
      <c r="E437" s="143" t="s">
        <v>121</v>
      </c>
      <c r="F437" s="145">
        <v>1500000</v>
      </c>
      <c r="G437" s="145">
        <f t="shared" si="245"/>
        <v>6000000</v>
      </c>
      <c r="H437" s="53">
        <v>0</v>
      </c>
      <c r="I437" s="145"/>
      <c r="J437" s="145">
        <f t="shared" si="246"/>
        <v>6000000</v>
      </c>
      <c r="K437" s="145"/>
      <c r="L437" s="145"/>
      <c r="O437" s="52"/>
    </row>
    <row r="438" spans="1:15" ht="12.75" x14ac:dyDescent="0.2">
      <c r="A438" s="1" t="s">
        <v>401</v>
      </c>
      <c r="B438" s="143"/>
      <c r="C438" s="144" t="s">
        <v>580</v>
      </c>
      <c r="D438" s="143">
        <v>4</v>
      </c>
      <c r="E438" s="143" t="s">
        <v>121</v>
      </c>
      <c r="F438" s="145">
        <v>1500000</v>
      </c>
      <c r="G438" s="145">
        <f t="shared" si="245"/>
        <v>6000000</v>
      </c>
      <c r="H438" s="92">
        <v>0</v>
      </c>
      <c r="I438" s="145"/>
      <c r="J438" s="145">
        <f t="shared" si="246"/>
        <v>6000000</v>
      </c>
      <c r="K438" s="145"/>
      <c r="L438" s="145"/>
      <c r="O438" s="52"/>
    </row>
    <row r="439" spans="1:15" ht="12.75" x14ac:dyDescent="0.2">
      <c r="A439" s="1" t="s">
        <v>402</v>
      </c>
      <c r="B439" s="143"/>
      <c r="C439" s="144" t="s">
        <v>581</v>
      </c>
      <c r="D439" s="143">
        <v>4</v>
      </c>
      <c r="E439" s="143" t="s">
        <v>121</v>
      </c>
      <c r="F439" s="145">
        <v>1000000</v>
      </c>
      <c r="G439" s="145">
        <f t="shared" si="245"/>
        <v>4000000</v>
      </c>
      <c r="H439" s="93">
        <v>0</v>
      </c>
      <c r="I439" s="145"/>
      <c r="J439" s="145">
        <f t="shared" si="246"/>
        <v>4000000</v>
      </c>
      <c r="K439" s="145"/>
      <c r="L439" s="145"/>
      <c r="O439" s="52"/>
    </row>
    <row r="440" spans="1:15" ht="12.75" x14ac:dyDescent="0.2">
      <c r="A440" s="1" t="s">
        <v>403</v>
      </c>
      <c r="B440" s="146" t="s">
        <v>539</v>
      </c>
      <c r="C440" s="147" t="s">
        <v>36</v>
      </c>
      <c r="D440" s="146"/>
      <c r="E440" s="146"/>
      <c r="F440" s="148"/>
      <c r="G440" s="148">
        <f>G441</f>
        <v>37528000</v>
      </c>
      <c r="H440" s="14">
        <v>0</v>
      </c>
      <c r="I440" s="148">
        <f>I441</f>
        <v>0</v>
      </c>
      <c r="J440" s="148">
        <f>J441</f>
        <v>37528000</v>
      </c>
      <c r="K440" s="148">
        <f t="shared" ref="K440:L440" si="247">K441</f>
        <v>0</v>
      </c>
      <c r="L440" s="148">
        <f t="shared" si="247"/>
        <v>0</v>
      </c>
      <c r="O440" s="52"/>
    </row>
    <row r="441" spans="1:15" ht="12.75" x14ac:dyDescent="0.2">
      <c r="A441" s="1" t="s">
        <v>404</v>
      </c>
      <c r="B441" s="143"/>
      <c r="C441" s="144" t="s">
        <v>893</v>
      </c>
      <c r="D441" s="143">
        <v>10</v>
      </c>
      <c r="E441" s="143" t="s">
        <v>27</v>
      </c>
      <c r="F441" s="145">
        <v>3752800</v>
      </c>
      <c r="G441" s="145">
        <f>ROUNDDOWN(D441*F441,-3)</f>
        <v>37528000</v>
      </c>
      <c r="H441" s="14">
        <v>0</v>
      </c>
      <c r="I441" s="145"/>
      <c r="J441" s="145">
        <f>G441-I441</f>
        <v>37528000</v>
      </c>
      <c r="K441" s="145"/>
      <c r="L441" s="145"/>
      <c r="O441" s="52"/>
    </row>
    <row r="442" spans="1:15" ht="12.75" x14ac:dyDescent="0.2">
      <c r="A442" s="1" t="s">
        <v>894</v>
      </c>
      <c r="B442" s="140" t="s">
        <v>606</v>
      </c>
      <c r="C442" s="141" t="s">
        <v>81</v>
      </c>
      <c r="D442" s="140"/>
      <c r="E442" s="140"/>
      <c r="F442" s="142"/>
      <c r="G442" s="142">
        <f>G443</f>
        <v>3600000</v>
      </c>
      <c r="H442" s="14">
        <v>0</v>
      </c>
      <c r="I442" s="142">
        <f>I443</f>
        <v>0</v>
      </c>
      <c r="J442" s="142">
        <f>J443</f>
        <v>3600000</v>
      </c>
      <c r="K442" s="142">
        <f t="shared" ref="K442:L442" si="248">K443</f>
        <v>0</v>
      </c>
      <c r="L442" s="142">
        <f t="shared" si="248"/>
        <v>0</v>
      </c>
      <c r="O442" s="52"/>
    </row>
    <row r="443" spans="1:15" ht="12.75" x14ac:dyDescent="0.2">
      <c r="A443" s="1" t="s">
        <v>895</v>
      </c>
      <c r="B443" s="143"/>
      <c r="C443" s="144" t="s">
        <v>896</v>
      </c>
      <c r="D443" s="143">
        <v>24</v>
      </c>
      <c r="E443" s="143" t="s">
        <v>27</v>
      </c>
      <c r="F443" s="145">
        <v>150000</v>
      </c>
      <c r="G443" s="145">
        <f>ROUNDDOWN(D443*F443,-3)</f>
        <v>3600000</v>
      </c>
      <c r="H443" s="93">
        <v>0</v>
      </c>
      <c r="I443" s="145"/>
      <c r="J443" s="145">
        <f>G443-I443</f>
        <v>3600000</v>
      </c>
      <c r="K443" s="145"/>
      <c r="L443" s="145"/>
      <c r="O443" s="52"/>
    </row>
    <row r="444" spans="1:15" ht="12.75" x14ac:dyDescent="0.2">
      <c r="A444" s="1" t="s">
        <v>405</v>
      </c>
      <c r="B444" s="158" t="s">
        <v>39</v>
      </c>
      <c r="C444" s="159" t="s">
        <v>897</v>
      </c>
      <c r="D444" s="158"/>
      <c r="E444" s="158"/>
      <c r="F444" s="160"/>
      <c r="G444" s="160">
        <f>SUM(G445,G450,G452)</f>
        <v>52320000</v>
      </c>
      <c r="H444" s="92">
        <v>0</v>
      </c>
      <c r="I444" s="160">
        <f>SUM(I445,I450,I452)</f>
        <v>0</v>
      </c>
      <c r="J444" s="160">
        <f>SUM(J445,J450,J452)</f>
        <v>52320000</v>
      </c>
      <c r="K444" s="160">
        <f t="shared" ref="K444:L444" si="249">SUM(K445,K450,K452)</f>
        <v>0</v>
      </c>
      <c r="L444" s="160">
        <f t="shared" si="249"/>
        <v>0</v>
      </c>
      <c r="M444" s="5" t="s">
        <v>506</v>
      </c>
      <c r="N444" s="5" t="s">
        <v>511</v>
      </c>
      <c r="O444" s="52"/>
    </row>
    <row r="445" spans="1:15" ht="12.75" x14ac:dyDescent="0.2">
      <c r="A445" s="1" t="s">
        <v>406</v>
      </c>
      <c r="B445" s="152" t="s">
        <v>537</v>
      </c>
      <c r="C445" s="153" t="s">
        <v>25</v>
      </c>
      <c r="D445" s="152"/>
      <c r="E445" s="152"/>
      <c r="F445" s="154"/>
      <c r="G445" s="154">
        <f>SUM(G446:G449)</f>
        <v>19000000</v>
      </c>
      <c r="H445" s="93">
        <v>0</v>
      </c>
      <c r="I445" s="154">
        <f>SUM(I446:I449)</f>
        <v>0</v>
      </c>
      <c r="J445" s="154">
        <f>SUM(J446:J449)</f>
        <v>19000000</v>
      </c>
      <c r="K445" s="154">
        <f t="shared" ref="K445:L445" si="250">SUM(K446:K449)</f>
        <v>0</v>
      </c>
      <c r="L445" s="154">
        <f t="shared" si="250"/>
        <v>0</v>
      </c>
      <c r="O445" s="52"/>
    </row>
    <row r="446" spans="1:15" ht="12.75" x14ac:dyDescent="0.2">
      <c r="A446" s="1" t="s">
        <v>407</v>
      </c>
      <c r="B446" s="143"/>
      <c r="C446" s="144" t="s">
        <v>578</v>
      </c>
      <c r="D446" s="143">
        <v>40</v>
      </c>
      <c r="E446" s="143" t="s">
        <v>27</v>
      </c>
      <c r="F446" s="145">
        <v>75000</v>
      </c>
      <c r="G446" s="145">
        <f t="shared" ref="G446:G449" si="251">ROUNDDOWN(D446*F446,-3)</f>
        <v>3000000</v>
      </c>
      <c r="H446" s="13">
        <v>0</v>
      </c>
      <c r="I446" s="145"/>
      <c r="J446" s="145">
        <f t="shared" ref="J446:J449" si="252">G446-I446</f>
        <v>3000000</v>
      </c>
      <c r="K446" s="145"/>
      <c r="L446" s="145"/>
      <c r="O446" s="52"/>
    </row>
    <row r="447" spans="1:15" ht="12.75" x14ac:dyDescent="0.2">
      <c r="A447" s="1" t="s">
        <v>408</v>
      </c>
      <c r="B447" s="143"/>
      <c r="C447" s="144" t="s">
        <v>579</v>
      </c>
      <c r="D447" s="143">
        <v>4</v>
      </c>
      <c r="E447" s="143" t="s">
        <v>121</v>
      </c>
      <c r="F447" s="145">
        <v>1500000</v>
      </c>
      <c r="G447" s="145">
        <f t="shared" si="251"/>
        <v>6000000</v>
      </c>
      <c r="H447" s="14">
        <v>0</v>
      </c>
      <c r="I447" s="145"/>
      <c r="J447" s="145">
        <f t="shared" si="252"/>
        <v>6000000</v>
      </c>
      <c r="K447" s="145"/>
      <c r="L447" s="145"/>
      <c r="O447" s="52"/>
    </row>
    <row r="448" spans="1:15" ht="12.75" x14ac:dyDescent="0.2">
      <c r="A448" s="1" t="s">
        <v>898</v>
      </c>
      <c r="B448" s="143"/>
      <c r="C448" s="144" t="s">
        <v>580</v>
      </c>
      <c r="D448" s="143">
        <v>4</v>
      </c>
      <c r="E448" s="143" t="s">
        <v>121</v>
      </c>
      <c r="F448" s="145">
        <v>1500000</v>
      </c>
      <c r="G448" s="145">
        <f t="shared" si="251"/>
        <v>6000000</v>
      </c>
      <c r="H448" s="12">
        <v>387471000</v>
      </c>
      <c r="I448" s="145"/>
      <c r="J448" s="145">
        <f t="shared" si="252"/>
        <v>6000000</v>
      </c>
      <c r="K448" s="145"/>
      <c r="L448" s="145"/>
      <c r="O448" s="52"/>
    </row>
    <row r="449" spans="1:15" ht="12.75" x14ac:dyDescent="0.2">
      <c r="A449" s="1" t="s">
        <v>899</v>
      </c>
      <c r="B449" s="143"/>
      <c r="C449" s="144" t="s">
        <v>581</v>
      </c>
      <c r="D449" s="143">
        <v>4</v>
      </c>
      <c r="E449" s="143" t="s">
        <v>121</v>
      </c>
      <c r="F449" s="145">
        <v>1000000</v>
      </c>
      <c r="G449" s="145">
        <f t="shared" si="251"/>
        <v>4000000</v>
      </c>
      <c r="H449" s="13">
        <v>387471000</v>
      </c>
      <c r="I449" s="145"/>
      <c r="J449" s="145">
        <f t="shared" si="252"/>
        <v>4000000</v>
      </c>
      <c r="K449" s="145"/>
      <c r="L449" s="145"/>
      <c r="O449" s="52"/>
    </row>
    <row r="450" spans="1:15" ht="12.75" x14ac:dyDescent="0.2">
      <c r="A450" s="1" t="s">
        <v>409</v>
      </c>
      <c r="B450" s="140" t="s">
        <v>539</v>
      </c>
      <c r="C450" s="141" t="s">
        <v>36</v>
      </c>
      <c r="D450" s="140"/>
      <c r="E450" s="140"/>
      <c r="F450" s="142"/>
      <c r="G450" s="142">
        <f>G451</f>
        <v>32120000</v>
      </c>
      <c r="H450" s="14">
        <v>387471000</v>
      </c>
      <c r="I450" s="142">
        <f>I451</f>
        <v>0</v>
      </c>
      <c r="J450" s="142">
        <f>J451</f>
        <v>32120000</v>
      </c>
      <c r="K450" s="142">
        <f t="shared" ref="K450:L450" si="253">K451</f>
        <v>0</v>
      </c>
      <c r="L450" s="142">
        <f t="shared" si="253"/>
        <v>0</v>
      </c>
      <c r="O450" s="52"/>
    </row>
    <row r="451" spans="1:15" ht="12.75" x14ac:dyDescent="0.2">
      <c r="A451" s="1" t="s">
        <v>410</v>
      </c>
      <c r="B451" s="143"/>
      <c r="C451" s="144" t="s">
        <v>900</v>
      </c>
      <c r="D451" s="143">
        <v>10</v>
      </c>
      <c r="E451" s="143" t="s">
        <v>27</v>
      </c>
      <c r="F451" s="145">
        <v>3212000</v>
      </c>
      <c r="G451" s="145">
        <f>ROUNDDOWN(D451*F451,-3)</f>
        <v>32120000</v>
      </c>
      <c r="H451" s="91">
        <v>76463000</v>
      </c>
      <c r="I451" s="145"/>
      <c r="J451" s="145">
        <f>G451-I451</f>
        <v>32120000</v>
      </c>
      <c r="K451" s="145"/>
      <c r="L451" s="145"/>
      <c r="O451" s="52"/>
    </row>
    <row r="452" spans="1:15" ht="12.75" x14ac:dyDescent="0.2">
      <c r="A452" s="1" t="s">
        <v>901</v>
      </c>
      <c r="B452" s="152" t="s">
        <v>606</v>
      </c>
      <c r="C452" s="153" t="s">
        <v>81</v>
      </c>
      <c r="D452" s="152"/>
      <c r="E452" s="152"/>
      <c r="F452" s="154"/>
      <c r="G452" s="154">
        <f>G453</f>
        <v>1200000</v>
      </c>
      <c r="H452" s="53">
        <v>0</v>
      </c>
      <c r="I452" s="154">
        <f>I453</f>
        <v>0</v>
      </c>
      <c r="J452" s="154">
        <f>J453</f>
        <v>1200000</v>
      </c>
      <c r="K452" s="154">
        <f t="shared" ref="K452:L452" si="254">K453</f>
        <v>0</v>
      </c>
      <c r="L452" s="154">
        <f t="shared" si="254"/>
        <v>0</v>
      </c>
      <c r="O452" s="52"/>
    </row>
    <row r="453" spans="1:15" ht="12.75" x14ac:dyDescent="0.2">
      <c r="A453" s="1" t="s">
        <v>902</v>
      </c>
      <c r="B453" s="143"/>
      <c r="C453" s="144" t="s">
        <v>896</v>
      </c>
      <c r="D453" s="143">
        <v>8</v>
      </c>
      <c r="E453" s="143" t="s">
        <v>27</v>
      </c>
      <c r="F453" s="145">
        <v>150000</v>
      </c>
      <c r="G453" s="145">
        <f>ROUNDDOWN(D453*F453,-3)</f>
        <v>1200000</v>
      </c>
      <c r="H453" s="92">
        <v>0</v>
      </c>
      <c r="I453" s="145"/>
      <c r="J453" s="145">
        <f>G453-I453</f>
        <v>1200000</v>
      </c>
      <c r="K453" s="145"/>
      <c r="L453" s="145"/>
      <c r="O453" s="52"/>
    </row>
    <row r="454" spans="1:15" ht="12.75" x14ac:dyDescent="0.2">
      <c r="A454" s="1" t="s">
        <v>411</v>
      </c>
      <c r="B454" s="158" t="s">
        <v>92</v>
      </c>
      <c r="C454" s="159" t="s">
        <v>427</v>
      </c>
      <c r="D454" s="158"/>
      <c r="E454" s="158"/>
      <c r="F454" s="160"/>
      <c r="G454" s="160">
        <f>SUM(G455,G461,G463)</f>
        <v>70870000</v>
      </c>
      <c r="H454" s="93">
        <v>0</v>
      </c>
      <c r="I454" s="160">
        <f>SUM(I455,I461,I463)</f>
        <v>0</v>
      </c>
      <c r="J454" s="160">
        <f>SUM(J455,J461,J463)</f>
        <v>70870000</v>
      </c>
      <c r="K454" s="160">
        <f t="shared" ref="K454:L454" si="255">SUM(K455,K461,K463)</f>
        <v>0</v>
      </c>
      <c r="L454" s="160">
        <f t="shared" si="255"/>
        <v>0</v>
      </c>
      <c r="M454" s="5" t="s">
        <v>506</v>
      </c>
      <c r="N454" s="5" t="s">
        <v>511</v>
      </c>
      <c r="O454" s="52"/>
    </row>
    <row r="455" spans="1:15" ht="12.75" x14ac:dyDescent="0.2">
      <c r="A455" s="1" t="s">
        <v>412</v>
      </c>
      <c r="B455" s="146" t="s">
        <v>537</v>
      </c>
      <c r="C455" s="147" t="s">
        <v>25</v>
      </c>
      <c r="D455" s="146"/>
      <c r="E455" s="146"/>
      <c r="F455" s="148"/>
      <c r="G455" s="148">
        <f>SUM(G456:G460)</f>
        <v>28750000</v>
      </c>
      <c r="H455" s="14">
        <v>0</v>
      </c>
      <c r="I455" s="148">
        <f>SUM(I456:I460)</f>
        <v>0</v>
      </c>
      <c r="J455" s="148">
        <f>SUM(J456:J460)</f>
        <v>28750000</v>
      </c>
      <c r="K455" s="148">
        <f t="shared" ref="K455:L455" si="256">SUM(K456:K460)</f>
        <v>0</v>
      </c>
      <c r="L455" s="148">
        <f t="shared" si="256"/>
        <v>0</v>
      </c>
      <c r="O455" s="52"/>
    </row>
    <row r="456" spans="1:15" ht="12.75" x14ac:dyDescent="0.2">
      <c r="A456" s="1" t="s">
        <v>413</v>
      </c>
      <c r="B456" s="143"/>
      <c r="C456" s="144" t="s">
        <v>578</v>
      </c>
      <c r="D456" s="143">
        <v>50</v>
      </c>
      <c r="E456" s="143" t="s">
        <v>27</v>
      </c>
      <c r="F456" s="145">
        <v>75000</v>
      </c>
      <c r="G456" s="145">
        <f t="shared" ref="G456:G460" si="257">ROUNDDOWN(D456*F456,-3)</f>
        <v>3750000</v>
      </c>
      <c r="H456" s="93">
        <v>0</v>
      </c>
      <c r="I456" s="145"/>
      <c r="J456" s="145">
        <f t="shared" ref="J456:J460" si="258">G456-I456</f>
        <v>3750000</v>
      </c>
      <c r="K456" s="145"/>
      <c r="L456" s="145"/>
      <c r="O456" s="52"/>
    </row>
    <row r="457" spans="1:15" ht="12.75" x14ac:dyDescent="0.2">
      <c r="A457" s="1" t="s">
        <v>414</v>
      </c>
      <c r="B457" s="143"/>
      <c r="C457" s="144" t="s">
        <v>903</v>
      </c>
      <c r="D457" s="143">
        <v>6</v>
      </c>
      <c r="E457" s="143" t="s">
        <v>60</v>
      </c>
      <c r="F457" s="145">
        <v>1500000</v>
      </c>
      <c r="G457" s="145">
        <f t="shared" si="257"/>
        <v>9000000</v>
      </c>
      <c r="H457" s="14">
        <v>0</v>
      </c>
      <c r="I457" s="145"/>
      <c r="J457" s="145">
        <f t="shared" si="258"/>
        <v>9000000</v>
      </c>
      <c r="K457" s="145"/>
      <c r="L457" s="145"/>
      <c r="O457" s="52"/>
    </row>
    <row r="458" spans="1:15" ht="12.75" x14ac:dyDescent="0.2">
      <c r="A458" s="1" t="s">
        <v>904</v>
      </c>
      <c r="B458" s="143"/>
      <c r="C458" s="144" t="s">
        <v>905</v>
      </c>
      <c r="D458" s="143">
        <v>4</v>
      </c>
      <c r="E458" s="143" t="s">
        <v>121</v>
      </c>
      <c r="F458" s="145">
        <v>1500000</v>
      </c>
      <c r="G458" s="145">
        <f t="shared" si="257"/>
        <v>6000000</v>
      </c>
      <c r="H458" s="14">
        <v>0</v>
      </c>
      <c r="I458" s="145"/>
      <c r="J458" s="145">
        <f t="shared" si="258"/>
        <v>6000000</v>
      </c>
      <c r="K458" s="145"/>
      <c r="L458" s="145"/>
      <c r="O458" s="52"/>
    </row>
    <row r="459" spans="1:15" ht="12.75" x14ac:dyDescent="0.2">
      <c r="A459" s="1" t="s">
        <v>906</v>
      </c>
      <c r="B459" s="143"/>
      <c r="C459" s="144" t="s">
        <v>907</v>
      </c>
      <c r="D459" s="143">
        <v>4</v>
      </c>
      <c r="E459" s="143" t="s">
        <v>121</v>
      </c>
      <c r="F459" s="145">
        <v>1500000</v>
      </c>
      <c r="G459" s="145">
        <f t="shared" si="257"/>
        <v>6000000</v>
      </c>
      <c r="H459" s="13">
        <v>0</v>
      </c>
      <c r="I459" s="145"/>
      <c r="J459" s="145">
        <f t="shared" si="258"/>
        <v>6000000</v>
      </c>
      <c r="K459" s="145"/>
      <c r="L459" s="145"/>
      <c r="O459" s="52"/>
    </row>
    <row r="460" spans="1:15" ht="12.75" x14ac:dyDescent="0.2">
      <c r="A460" s="1" t="s">
        <v>908</v>
      </c>
      <c r="B460" s="143"/>
      <c r="C460" s="144" t="s">
        <v>909</v>
      </c>
      <c r="D460" s="143">
        <v>4</v>
      </c>
      <c r="E460" s="143" t="s">
        <v>121</v>
      </c>
      <c r="F460" s="145">
        <v>1000000</v>
      </c>
      <c r="G460" s="145">
        <f t="shared" si="257"/>
        <v>4000000</v>
      </c>
      <c r="H460" s="14">
        <v>0</v>
      </c>
      <c r="I460" s="145"/>
      <c r="J460" s="145">
        <f t="shared" si="258"/>
        <v>4000000</v>
      </c>
      <c r="K460" s="145"/>
      <c r="L460" s="145"/>
      <c r="O460" s="52"/>
    </row>
    <row r="461" spans="1:15" ht="12.75" x14ac:dyDescent="0.2">
      <c r="A461" s="1" t="s">
        <v>910</v>
      </c>
      <c r="B461" s="146" t="s">
        <v>539</v>
      </c>
      <c r="C461" s="147" t="s">
        <v>36</v>
      </c>
      <c r="D461" s="146"/>
      <c r="E461" s="146"/>
      <c r="F461" s="148"/>
      <c r="G461" s="148">
        <f>G462</f>
        <v>40320000</v>
      </c>
      <c r="H461" s="13">
        <v>0</v>
      </c>
      <c r="I461" s="148">
        <f>I462</f>
        <v>0</v>
      </c>
      <c r="J461" s="148">
        <f>J462</f>
        <v>40320000</v>
      </c>
      <c r="K461" s="148">
        <f t="shared" ref="K461:L461" si="259">K462</f>
        <v>0</v>
      </c>
      <c r="L461" s="148">
        <f t="shared" si="259"/>
        <v>0</v>
      </c>
      <c r="O461" s="52"/>
    </row>
    <row r="462" spans="1:15" ht="12.75" x14ac:dyDescent="0.2">
      <c r="A462" s="1" t="s">
        <v>911</v>
      </c>
      <c r="B462" s="143"/>
      <c r="C462" s="144" t="s">
        <v>912</v>
      </c>
      <c r="D462" s="143">
        <v>10</v>
      </c>
      <c r="E462" s="143" t="s">
        <v>27</v>
      </c>
      <c r="F462" s="145">
        <v>4032000</v>
      </c>
      <c r="G462" s="145">
        <f>ROUNDDOWN(D462*F462,-3)</f>
        <v>40320000</v>
      </c>
      <c r="H462" s="14">
        <v>0</v>
      </c>
      <c r="I462" s="145"/>
      <c r="J462" s="145">
        <f>G462-I462</f>
        <v>40320000</v>
      </c>
      <c r="K462" s="145"/>
      <c r="L462" s="145"/>
      <c r="O462" s="52"/>
    </row>
    <row r="463" spans="1:15" ht="12.75" x14ac:dyDescent="0.2">
      <c r="A463" s="1" t="s">
        <v>913</v>
      </c>
      <c r="B463" s="146" t="s">
        <v>606</v>
      </c>
      <c r="C463" s="147" t="s">
        <v>81</v>
      </c>
      <c r="D463" s="146"/>
      <c r="E463" s="146"/>
      <c r="F463" s="148"/>
      <c r="G463" s="148">
        <f>G464</f>
        <v>1800000</v>
      </c>
      <c r="H463" s="12">
        <v>76463000</v>
      </c>
      <c r="I463" s="148">
        <f>I464</f>
        <v>0</v>
      </c>
      <c r="J463" s="148">
        <f>J464</f>
        <v>1800000</v>
      </c>
      <c r="K463" s="148">
        <f t="shared" ref="K463:L463" si="260">K464</f>
        <v>0</v>
      </c>
      <c r="L463" s="148">
        <f t="shared" si="260"/>
        <v>0</v>
      </c>
      <c r="O463" s="52"/>
    </row>
    <row r="464" spans="1:15" ht="12.75" x14ac:dyDescent="0.2">
      <c r="A464" s="1" t="s">
        <v>914</v>
      </c>
      <c r="B464" s="143"/>
      <c r="C464" s="144" t="s">
        <v>896</v>
      </c>
      <c r="D464" s="143">
        <v>12</v>
      </c>
      <c r="E464" s="143" t="s">
        <v>27</v>
      </c>
      <c r="F464" s="145">
        <v>150000</v>
      </c>
      <c r="G464" s="145">
        <f>ROUNDDOWN(D464*F464,-3)</f>
        <v>1800000</v>
      </c>
      <c r="H464" s="13">
        <v>76463000</v>
      </c>
      <c r="I464" s="145"/>
      <c r="J464" s="145">
        <f>G464-I464</f>
        <v>1800000</v>
      </c>
      <c r="K464" s="145"/>
      <c r="L464" s="145"/>
      <c r="O464" s="52"/>
    </row>
    <row r="465" spans="1:15" ht="12.75" x14ac:dyDescent="0.2">
      <c r="A465" s="1" t="s">
        <v>415</v>
      </c>
      <c r="B465" s="149" t="s">
        <v>168</v>
      </c>
      <c r="C465" s="150" t="s">
        <v>915</v>
      </c>
      <c r="D465" s="149"/>
      <c r="E465" s="149"/>
      <c r="F465" s="151"/>
      <c r="G465" s="151">
        <f>SUM(G466,G471,G473)</f>
        <v>51379000</v>
      </c>
      <c r="H465" s="14">
        <v>76463000</v>
      </c>
      <c r="I465" s="151">
        <f>SUM(I466,I471,I473)</f>
        <v>0</v>
      </c>
      <c r="J465" s="151">
        <f>SUM(J466,J471,J473)</f>
        <v>51379000</v>
      </c>
      <c r="K465" s="151">
        <f t="shared" ref="K465:L465" si="261">SUM(K466,K471,K473)</f>
        <v>0</v>
      </c>
      <c r="L465" s="151">
        <f t="shared" si="261"/>
        <v>0</v>
      </c>
      <c r="M465" s="5" t="s">
        <v>506</v>
      </c>
      <c r="N465" s="5" t="s">
        <v>511</v>
      </c>
      <c r="O465" s="52"/>
    </row>
    <row r="466" spans="1:15" ht="12.75" x14ac:dyDescent="0.2">
      <c r="A466" s="1" t="s">
        <v>416</v>
      </c>
      <c r="B466" s="146" t="s">
        <v>537</v>
      </c>
      <c r="C466" s="147" t="s">
        <v>25</v>
      </c>
      <c r="D466" s="146"/>
      <c r="E466" s="146"/>
      <c r="F466" s="148"/>
      <c r="G466" s="148">
        <f>SUM(G467:G470)</f>
        <v>28500000</v>
      </c>
      <c r="H466" s="10">
        <v>92000000</v>
      </c>
      <c r="I466" s="148">
        <f>SUM(I467:I470)</f>
        <v>0</v>
      </c>
      <c r="J466" s="148">
        <f>SUM(J467:J470)</f>
        <v>28500000</v>
      </c>
      <c r="K466" s="148">
        <f t="shared" ref="K466:L466" si="262">SUM(K467:K470)</f>
        <v>0</v>
      </c>
      <c r="L466" s="148">
        <f t="shared" si="262"/>
        <v>0</v>
      </c>
      <c r="O466" s="52"/>
    </row>
    <row r="467" spans="1:15" ht="12.75" x14ac:dyDescent="0.2">
      <c r="A467" s="94" t="s">
        <v>417</v>
      </c>
      <c r="B467" s="143"/>
      <c r="C467" s="144" t="s">
        <v>578</v>
      </c>
      <c r="D467" s="143">
        <v>60</v>
      </c>
      <c r="E467" s="143" t="s">
        <v>27</v>
      </c>
      <c r="F467" s="145">
        <v>75000</v>
      </c>
      <c r="G467" s="145">
        <f t="shared" ref="G467:G470" si="263">ROUNDDOWN(D467*F467,-3)</f>
        <v>4500000</v>
      </c>
      <c r="H467" s="11">
        <v>92000000</v>
      </c>
      <c r="I467" s="145"/>
      <c r="J467" s="145">
        <f t="shared" ref="J467:J470" si="264">G467-I467</f>
        <v>4500000</v>
      </c>
      <c r="K467" s="145"/>
      <c r="L467" s="145"/>
      <c r="O467" s="52"/>
    </row>
    <row r="468" spans="1:15" ht="12.75" x14ac:dyDescent="0.2">
      <c r="A468" s="94" t="s">
        <v>418</v>
      </c>
      <c r="B468" s="143"/>
      <c r="C468" s="144" t="s">
        <v>916</v>
      </c>
      <c r="D468" s="143">
        <v>6</v>
      </c>
      <c r="E468" s="143" t="s">
        <v>121</v>
      </c>
      <c r="F468" s="145">
        <v>1500000</v>
      </c>
      <c r="G468" s="145">
        <f t="shared" si="263"/>
        <v>9000000</v>
      </c>
      <c r="H468" s="12">
        <v>0</v>
      </c>
      <c r="I468" s="145"/>
      <c r="J468" s="145">
        <f t="shared" si="264"/>
        <v>9000000</v>
      </c>
      <c r="K468" s="145"/>
      <c r="L468" s="145"/>
      <c r="O468" s="52"/>
    </row>
    <row r="469" spans="1:15" ht="12.75" x14ac:dyDescent="0.2">
      <c r="A469" s="94" t="s">
        <v>419</v>
      </c>
      <c r="B469" s="143"/>
      <c r="C469" s="144" t="s">
        <v>580</v>
      </c>
      <c r="D469" s="143">
        <v>6</v>
      </c>
      <c r="E469" s="143" t="s">
        <v>121</v>
      </c>
      <c r="F469" s="145">
        <v>1500000</v>
      </c>
      <c r="G469" s="145">
        <f t="shared" si="263"/>
        <v>9000000</v>
      </c>
      <c r="H469" s="13">
        <v>0</v>
      </c>
      <c r="I469" s="145"/>
      <c r="J469" s="145">
        <f t="shared" si="264"/>
        <v>9000000</v>
      </c>
      <c r="K469" s="145"/>
      <c r="L469" s="145"/>
      <c r="O469" s="52"/>
    </row>
    <row r="470" spans="1:15" ht="12.75" x14ac:dyDescent="0.2">
      <c r="A470" s="94" t="s">
        <v>917</v>
      </c>
      <c r="B470" s="143"/>
      <c r="C470" s="144" t="s">
        <v>581</v>
      </c>
      <c r="D470" s="143">
        <v>6</v>
      </c>
      <c r="E470" s="143" t="s">
        <v>121</v>
      </c>
      <c r="F470" s="145">
        <v>1000000</v>
      </c>
      <c r="G470" s="145">
        <f t="shared" si="263"/>
        <v>6000000</v>
      </c>
      <c r="H470" s="14">
        <v>0</v>
      </c>
      <c r="I470" s="145"/>
      <c r="J470" s="145">
        <f t="shared" si="264"/>
        <v>6000000</v>
      </c>
      <c r="K470" s="145"/>
      <c r="L470" s="145"/>
      <c r="O470" s="52"/>
    </row>
    <row r="471" spans="1:15" ht="12.75" x14ac:dyDescent="0.2">
      <c r="A471" s="1" t="s">
        <v>420</v>
      </c>
      <c r="B471" s="152" t="s">
        <v>539</v>
      </c>
      <c r="C471" s="153" t="s">
        <v>36</v>
      </c>
      <c r="D471" s="152"/>
      <c r="E471" s="152"/>
      <c r="F471" s="154"/>
      <c r="G471" s="154">
        <f>G472</f>
        <v>21379000</v>
      </c>
      <c r="H471" s="14">
        <v>0</v>
      </c>
      <c r="I471" s="154">
        <f>I472</f>
        <v>0</v>
      </c>
      <c r="J471" s="154">
        <f>J472</f>
        <v>21379000</v>
      </c>
      <c r="K471" s="154">
        <f t="shared" ref="K471:L471" si="265">K472</f>
        <v>0</v>
      </c>
      <c r="L471" s="154">
        <f t="shared" si="265"/>
        <v>0</v>
      </c>
      <c r="O471" s="52"/>
    </row>
    <row r="472" spans="1:15" ht="12.75" x14ac:dyDescent="0.2">
      <c r="A472" s="1" t="s">
        <v>421</v>
      </c>
      <c r="B472" s="143"/>
      <c r="C472" s="144" t="s">
        <v>918</v>
      </c>
      <c r="D472" s="143">
        <v>4</v>
      </c>
      <c r="E472" s="143" t="s">
        <v>27</v>
      </c>
      <c r="F472" s="145">
        <v>5344800</v>
      </c>
      <c r="G472" s="145">
        <f>ROUNDDOWN(D472*F472,-3)</f>
        <v>21379000</v>
      </c>
      <c r="H472" s="14">
        <v>0</v>
      </c>
      <c r="I472" s="145"/>
      <c r="J472" s="145">
        <f>G472-I472</f>
        <v>21379000</v>
      </c>
      <c r="K472" s="145"/>
      <c r="L472" s="145"/>
      <c r="O472" s="52"/>
    </row>
    <row r="473" spans="1:15" ht="12.75" x14ac:dyDescent="0.2">
      <c r="A473" s="1" t="s">
        <v>919</v>
      </c>
      <c r="B473" s="146" t="s">
        <v>606</v>
      </c>
      <c r="C473" s="147" t="s">
        <v>81</v>
      </c>
      <c r="D473" s="146"/>
      <c r="E473" s="146"/>
      <c r="F473" s="148"/>
      <c r="G473" s="148">
        <f>G474</f>
        <v>1500000</v>
      </c>
      <c r="H473" s="14">
        <v>0</v>
      </c>
      <c r="I473" s="148">
        <f>I474</f>
        <v>0</v>
      </c>
      <c r="J473" s="148">
        <f>J474</f>
        <v>1500000</v>
      </c>
      <c r="K473" s="148">
        <f t="shared" ref="K473:L473" si="266">K474</f>
        <v>0</v>
      </c>
      <c r="L473" s="148">
        <f t="shared" si="266"/>
        <v>0</v>
      </c>
      <c r="O473" s="52"/>
    </row>
    <row r="474" spans="1:15" ht="12.75" x14ac:dyDescent="0.2">
      <c r="A474" s="1" t="s">
        <v>920</v>
      </c>
      <c r="B474" s="143"/>
      <c r="C474" s="144" t="s">
        <v>896</v>
      </c>
      <c r="D474" s="143">
        <v>10</v>
      </c>
      <c r="E474" s="143" t="s">
        <v>27</v>
      </c>
      <c r="F474" s="145">
        <v>150000</v>
      </c>
      <c r="G474" s="145">
        <f>ROUNDDOWN(D474*F474,-3)</f>
        <v>1500000</v>
      </c>
      <c r="H474" s="13">
        <v>0</v>
      </c>
      <c r="I474" s="145"/>
      <c r="J474" s="145">
        <f>G474-I474</f>
        <v>1500000</v>
      </c>
      <c r="K474" s="145"/>
      <c r="L474" s="145"/>
      <c r="O474" s="52"/>
    </row>
    <row r="475" spans="1:15" ht="12.75" x14ac:dyDescent="0.2">
      <c r="A475" s="1" t="s">
        <v>422</v>
      </c>
      <c r="B475" s="158" t="s">
        <v>178</v>
      </c>
      <c r="C475" s="159" t="s">
        <v>921</v>
      </c>
      <c r="D475" s="158"/>
      <c r="E475" s="158"/>
      <c r="F475" s="160"/>
      <c r="G475" s="160">
        <f>SUM(G476,G481,G483)</f>
        <v>64553000</v>
      </c>
      <c r="H475" s="14">
        <v>0</v>
      </c>
      <c r="I475" s="160">
        <f>SUM(I476,I481,I483)</f>
        <v>0</v>
      </c>
      <c r="J475" s="160">
        <f>SUM(J476,J481,J483)</f>
        <v>64553000</v>
      </c>
      <c r="K475" s="160">
        <f t="shared" ref="K475:L475" si="267">SUM(K476,K481,K483)</f>
        <v>0</v>
      </c>
      <c r="L475" s="160">
        <f t="shared" si="267"/>
        <v>0</v>
      </c>
      <c r="M475" s="5" t="s">
        <v>506</v>
      </c>
      <c r="N475" s="5" t="s">
        <v>511</v>
      </c>
      <c r="O475" s="52"/>
    </row>
    <row r="476" spans="1:15" ht="12.75" x14ac:dyDescent="0.2">
      <c r="A476" s="1" t="s">
        <v>423</v>
      </c>
      <c r="B476" s="146" t="s">
        <v>537</v>
      </c>
      <c r="C476" s="147" t="s">
        <v>25</v>
      </c>
      <c r="D476" s="146"/>
      <c r="E476" s="146"/>
      <c r="F476" s="148"/>
      <c r="G476" s="148">
        <f>SUM(G477:G480)</f>
        <v>27750000</v>
      </c>
      <c r="H476" s="12">
        <v>0</v>
      </c>
      <c r="I476" s="148">
        <f>SUM(I477:I480)</f>
        <v>0</v>
      </c>
      <c r="J476" s="148">
        <f>SUM(J477:J480)</f>
        <v>27750000</v>
      </c>
      <c r="K476" s="148">
        <f t="shared" ref="K476:L476" si="268">SUM(K477:K480)</f>
        <v>0</v>
      </c>
      <c r="L476" s="148">
        <f t="shared" si="268"/>
        <v>0</v>
      </c>
      <c r="O476" s="52"/>
    </row>
    <row r="477" spans="1:15" ht="12.75" x14ac:dyDescent="0.2">
      <c r="A477" s="1" t="s">
        <v>424</v>
      </c>
      <c r="B477" s="143"/>
      <c r="C477" s="144" t="s">
        <v>578</v>
      </c>
      <c r="D477" s="143">
        <v>50</v>
      </c>
      <c r="E477" s="143" t="s">
        <v>27</v>
      </c>
      <c r="F477" s="145">
        <v>75000</v>
      </c>
      <c r="G477" s="145">
        <f t="shared" ref="G477:G480" si="269">ROUNDDOWN(D477*F477,-3)</f>
        <v>3750000</v>
      </c>
      <c r="H477" s="13">
        <v>0</v>
      </c>
      <c r="I477" s="145"/>
      <c r="J477" s="145">
        <f t="shared" ref="J477:J480" si="270">G477-I477</f>
        <v>3750000</v>
      </c>
      <c r="K477" s="145"/>
      <c r="L477" s="145"/>
      <c r="O477" s="52"/>
    </row>
    <row r="478" spans="1:15" ht="12.75" x14ac:dyDescent="0.2">
      <c r="A478" s="1" t="s">
        <v>425</v>
      </c>
      <c r="B478" s="143"/>
      <c r="C478" s="144" t="s">
        <v>916</v>
      </c>
      <c r="D478" s="143">
        <v>6</v>
      </c>
      <c r="E478" s="143" t="s">
        <v>121</v>
      </c>
      <c r="F478" s="145">
        <v>1500000</v>
      </c>
      <c r="G478" s="145">
        <f t="shared" si="269"/>
        <v>9000000</v>
      </c>
      <c r="H478" s="14">
        <v>0</v>
      </c>
      <c r="I478" s="145"/>
      <c r="J478" s="145">
        <f t="shared" si="270"/>
        <v>9000000</v>
      </c>
      <c r="K478" s="145"/>
      <c r="L478" s="145"/>
      <c r="O478" s="52"/>
    </row>
    <row r="479" spans="1:15" ht="12.75" x14ac:dyDescent="0.2">
      <c r="A479" s="1" t="s">
        <v>922</v>
      </c>
      <c r="B479" s="143"/>
      <c r="C479" s="144" t="s">
        <v>580</v>
      </c>
      <c r="D479" s="143">
        <v>6</v>
      </c>
      <c r="E479" s="143" t="s">
        <v>121</v>
      </c>
      <c r="F479" s="145">
        <v>1500000</v>
      </c>
      <c r="G479" s="145">
        <f t="shared" si="269"/>
        <v>9000000</v>
      </c>
      <c r="H479" s="14">
        <v>0</v>
      </c>
      <c r="I479" s="145"/>
      <c r="J479" s="145">
        <f t="shared" si="270"/>
        <v>9000000</v>
      </c>
      <c r="K479" s="145"/>
      <c r="L479" s="145"/>
      <c r="O479" s="52"/>
    </row>
    <row r="480" spans="1:15" ht="12.75" x14ac:dyDescent="0.2">
      <c r="A480" s="1" t="s">
        <v>923</v>
      </c>
      <c r="B480" s="143"/>
      <c r="C480" s="144" t="s">
        <v>581</v>
      </c>
      <c r="D480" s="143">
        <v>6</v>
      </c>
      <c r="E480" s="143" t="s">
        <v>121</v>
      </c>
      <c r="F480" s="145">
        <v>1000000</v>
      </c>
      <c r="G480" s="145">
        <f t="shared" si="269"/>
        <v>6000000</v>
      </c>
      <c r="H480" s="13">
        <v>0</v>
      </c>
      <c r="I480" s="145"/>
      <c r="J480" s="145">
        <f t="shared" si="270"/>
        <v>6000000</v>
      </c>
      <c r="K480" s="145"/>
      <c r="L480" s="145"/>
      <c r="O480" s="52"/>
    </row>
    <row r="481" spans="1:15" ht="12.75" x14ac:dyDescent="0.2">
      <c r="A481" s="1" t="s">
        <v>924</v>
      </c>
      <c r="B481" s="140" t="s">
        <v>539</v>
      </c>
      <c r="C481" s="141" t="s">
        <v>36</v>
      </c>
      <c r="D481" s="140"/>
      <c r="E481" s="140"/>
      <c r="F481" s="142"/>
      <c r="G481" s="142">
        <f>G482</f>
        <v>35003000</v>
      </c>
      <c r="H481" s="14">
        <v>0</v>
      </c>
      <c r="I481" s="142">
        <f>I482</f>
        <v>0</v>
      </c>
      <c r="J481" s="142">
        <f>J482</f>
        <v>35003000</v>
      </c>
      <c r="K481" s="142">
        <f t="shared" ref="K481:L481" si="271">K482</f>
        <v>0</v>
      </c>
      <c r="L481" s="142">
        <f t="shared" si="271"/>
        <v>0</v>
      </c>
      <c r="O481" s="52"/>
    </row>
    <row r="482" spans="1:15" ht="12.75" x14ac:dyDescent="0.2">
      <c r="A482" s="1" t="s">
        <v>925</v>
      </c>
      <c r="B482" s="143"/>
      <c r="C482" s="144" t="s">
        <v>926</v>
      </c>
      <c r="D482" s="143">
        <v>10</v>
      </c>
      <c r="E482" s="143" t="s">
        <v>27</v>
      </c>
      <c r="F482" s="145">
        <v>3500333</v>
      </c>
      <c r="G482" s="145">
        <f>ROUNDDOWN(D482*F482,-3)</f>
        <v>35003000</v>
      </c>
      <c r="H482" s="12">
        <v>0</v>
      </c>
      <c r="I482" s="145"/>
      <c r="J482" s="145">
        <f>G482-I482</f>
        <v>35003000</v>
      </c>
      <c r="K482" s="145"/>
      <c r="L482" s="145"/>
      <c r="O482" s="52"/>
    </row>
    <row r="483" spans="1:15" ht="12.75" x14ac:dyDescent="0.2">
      <c r="A483" s="1" t="s">
        <v>927</v>
      </c>
      <c r="B483" s="146" t="s">
        <v>606</v>
      </c>
      <c r="C483" s="147" t="s">
        <v>81</v>
      </c>
      <c r="D483" s="146"/>
      <c r="E483" s="146"/>
      <c r="F483" s="148"/>
      <c r="G483" s="148">
        <f>G484</f>
        <v>1800000</v>
      </c>
      <c r="H483" s="13">
        <v>0</v>
      </c>
      <c r="I483" s="148">
        <f>I484</f>
        <v>0</v>
      </c>
      <c r="J483" s="148">
        <f>J484</f>
        <v>1800000</v>
      </c>
      <c r="K483" s="148">
        <f t="shared" ref="K483:L483" si="272">K484</f>
        <v>0</v>
      </c>
      <c r="L483" s="148">
        <f t="shared" si="272"/>
        <v>0</v>
      </c>
      <c r="O483" s="52"/>
    </row>
    <row r="484" spans="1:15" ht="12.75" x14ac:dyDescent="0.2">
      <c r="A484" s="1" t="s">
        <v>928</v>
      </c>
      <c r="B484" s="143"/>
      <c r="C484" s="144" t="s">
        <v>896</v>
      </c>
      <c r="D484" s="143">
        <v>12</v>
      </c>
      <c r="E484" s="143" t="s">
        <v>27</v>
      </c>
      <c r="F484" s="145">
        <v>150000</v>
      </c>
      <c r="G484" s="145">
        <f>ROUNDDOWN(D484*F484,-3)</f>
        <v>1800000</v>
      </c>
      <c r="H484" s="14">
        <v>0</v>
      </c>
      <c r="I484" s="145"/>
      <c r="J484" s="145">
        <f>G484-I484</f>
        <v>1800000</v>
      </c>
      <c r="K484" s="145"/>
      <c r="L484" s="145"/>
      <c r="O484" s="52"/>
    </row>
    <row r="485" spans="1:15" ht="12.75" x14ac:dyDescent="0.2">
      <c r="A485" s="1" t="s">
        <v>426</v>
      </c>
      <c r="B485" s="158" t="s">
        <v>192</v>
      </c>
      <c r="C485" s="159" t="s">
        <v>929</v>
      </c>
      <c r="D485" s="158"/>
      <c r="E485" s="158"/>
      <c r="F485" s="160"/>
      <c r="G485" s="160">
        <f>SUM(G486,G491,G493)</f>
        <v>150000000</v>
      </c>
      <c r="H485" s="14">
        <v>0</v>
      </c>
      <c r="I485" s="160">
        <f>SUM(I486,I491,I493)</f>
        <v>0</v>
      </c>
      <c r="J485" s="160">
        <f>SUM(J486,J491,J493)</f>
        <v>150000000</v>
      </c>
      <c r="K485" s="160">
        <f t="shared" ref="K485:L485" si="273">SUM(K486,K491,K493)</f>
        <v>0</v>
      </c>
      <c r="L485" s="160">
        <f t="shared" si="273"/>
        <v>0</v>
      </c>
      <c r="M485" s="5" t="s">
        <v>506</v>
      </c>
      <c r="N485" s="5" t="s">
        <v>511</v>
      </c>
      <c r="O485" s="52"/>
    </row>
    <row r="486" spans="1:15" ht="12.75" x14ac:dyDescent="0.2">
      <c r="A486" s="1" t="s">
        <v>428</v>
      </c>
      <c r="B486" s="140" t="s">
        <v>537</v>
      </c>
      <c r="C486" s="141" t="s">
        <v>25</v>
      </c>
      <c r="D486" s="140"/>
      <c r="E486" s="140"/>
      <c r="F486" s="142"/>
      <c r="G486" s="142">
        <f>SUM(G487:G490)</f>
        <v>13000000</v>
      </c>
      <c r="H486" s="12">
        <v>0</v>
      </c>
      <c r="I486" s="142">
        <f>SUM(I487:I490)</f>
        <v>0</v>
      </c>
      <c r="J486" s="142">
        <f>SUM(J487:J490)</f>
        <v>13000000</v>
      </c>
      <c r="K486" s="142">
        <f t="shared" ref="K486:L486" si="274">SUM(K487:K490)</f>
        <v>0</v>
      </c>
      <c r="L486" s="142">
        <f t="shared" si="274"/>
        <v>0</v>
      </c>
      <c r="O486" s="52"/>
    </row>
    <row r="487" spans="1:15" ht="12.75" x14ac:dyDescent="0.2">
      <c r="A487" s="1" t="s">
        <v>429</v>
      </c>
      <c r="B487" s="143"/>
      <c r="C487" s="144" t="s">
        <v>578</v>
      </c>
      <c r="D487" s="143">
        <v>120</v>
      </c>
      <c r="E487" s="143" t="s">
        <v>27</v>
      </c>
      <c r="F487" s="145">
        <v>75000</v>
      </c>
      <c r="G487" s="145">
        <f t="shared" ref="G487:G490" si="275">ROUNDDOWN(D487*F487,-3)</f>
        <v>9000000</v>
      </c>
      <c r="H487" s="13">
        <v>0</v>
      </c>
      <c r="I487" s="145"/>
      <c r="J487" s="145">
        <f t="shared" ref="J487:J490" si="276">G487-I487</f>
        <v>9000000</v>
      </c>
      <c r="K487" s="145"/>
      <c r="L487" s="145"/>
      <c r="O487" s="52"/>
    </row>
    <row r="488" spans="1:15" ht="12.75" x14ac:dyDescent="0.2">
      <c r="A488" s="1" t="s">
        <v>930</v>
      </c>
      <c r="B488" s="143"/>
      <c r="C488" s="144" t="s">
        <v>916</v>
      </c>
      <c r="D488" s="143">
        <v>1</v>
      </c>
      <c r="E488" s="143" t="s">
        <v>121</v>
      </c>
      <c r="F488" s="145">
        <v>1500000</v>
      </c>
      <c r="G488" s="145">
        <f t="shared" si="275"/>
        <v>1500000</v>
      </c>
      <c r="H488" s="14">
        <v>0</v>
      </c>
      <c r="I488" s="145"/>
      <c r="J488" s="145">
        <f t="shared" si="276"/>
        <v>1500000</v>
      </c>
      <c r="K488" s="145"/>
      <c r="L488" s="145"/>
      <c r="O488" s="52"/>
    </row>
    <row r="489" spans="1:15" ht="12.75" x14ac:dyDescent="0.2">
      <c r="A489" s="1" t="s">
        <v>931</v>
      </c>
      <c r="B489" s="143"/>
      <c r="C489" s="144" t="s">
        <v>580</v>
      </c>
      <c r="D489" s="143">
        <v>1</v>
      </c>
      <c r="E489" s="143" t="s">
        <v>121</v>
      </c>
      <c r="F489" s="145">
        <v>1500000</v>
      </c>
      <c r="G489" s="145">
        <f t="shared" si="275"/>
        <v>1500000</v>
      </c>
      <c r="H489" s="14">
        <v>0</v>
      </c>
      <c r="I489" s="145"/>
      <c r="J489" s="145">
        <f t="shared" si="276"/>
        <v>1500000</v>
      </c>
      <c r="K489" s="145"/>
      <c r="L489" s="145"/>
      <c r="O489" s="52"/>
    </row>
    <row r="490" spans="1:15" ht="12.75" x14ac:dyDescent="0.2">
      <c r="A490" s="1" t="s">
        <v>932</v>
      </c>
      <c r="B490" s="143"/>
      <c r="C490" s="144" t="s">
        <v>581</v>
      </c>
      <c r="D490" s="143">
        <v>1</v>
      </c>
      <c r="E490" s="143" t="s">
        <v>121</v>
      </c>
      <c r="F490" s="145">
        <v>1000000</v>
      </c>
      <c r="G490" s="145">
        <f t="shared" si="275"/>
        <v>1000000</v>
      </c>
      <c r="H490" s="14">
        <v>0</v>
      </c>
      <c r="I490" s="145"/>
      <c r="J490" s="145">
        <f t="shared" si="276"/>
        <v>1000000</v>
      </c>
      <c r="K490" s="145"/>
      <c r="L490" s="145"/>
      <c r="O490" s="52"/>
    </row>
    <row r="491" spans="1:15" ht="12.75" x14ac:dyDescent="0.2">
      <c r="A491" s="1" t="s">
        <v>933</v>
      </c>
      <c r="B491" s="152" t="s">
        <v>547</v>
      </c>
      <c r="C491" s="153" t="s">
        <v>32</v>
      </c>
      <c r="D491" s="152"/>
      <c r="E491" s="152"/>
      <c r="F491" s="154"/>
      <c r="G491" s="154">
        <f>G492</f>
        <v>10000000</v>
      </c>
      <c r="H491" s="13">
        <v>0</v>
      </c>
      <c r="I491" s="154">
        <f>I492</f>
        <v>0</v>
      </c>
      <c r="J491" s="154">
        <f>J492</f>
        <v>10000000</v>
      </c>
      <c r="K491" s="154">
        <f t="shared" ref="K491:L491" si="277">K492</f>
        <v>0</v>
      </c>
      <c r="L491" s="154">
        <f t="shared" si="277"/>
        <v>0</v>
      </c>
      <c r="O491" s="52"/>
    </row>
    <row r="492" spans="1:15" ht="12.75" x14ac:dyDescent="0.2">
      <c r="A492" s="1" t="s">
        <v>934</v>
      </c>
      <c r="B492" s="143"/>
      <c r="C492" s="144" t="s">
        <v>582</v>
      </c>
      <c r="D492" s="143">
        <v>10</v>
      </c>
      <c r="E492" s="143" t="s">
        <v>34</v>
      </c>
      <c r="F492" s="145">
        <v>1000000</v>
      </c>
      <c r="G492" s="145">
        <f>ROUNDDOWN(D492*F492,-3)</f>
        <v>10000000</v>
      </c>
      <c r="H492" s="14">
        <v>0</v>
      </c>
      <c r="I492" s="145"/>
      <c r="J492" s="145">
        <f>G492-I492</f>
        <v>10000000</v>
      </c>
      <c r="K492" s="145"/>
      <c r="L492" s="145"/>
      <c r="O492" s="52"/>
    </row>
    <row r="493" spans="1:15" ht="12.75" x14ac:dyDescent="0.2">
      <c r="A493" s="1" t="s">
        <v>430</v>
      </c>
      <c r="B493" s="146" t="s">
        <v>539</v>
      </c>
      <c r="C493" s="147" t="s">
        <v>36</v>
      </c>
      <c r="D493" s="146"/>
      <c r="E493" s="146"/>
      <c r="F493" s="148"/>
      <c r="G493" s="148">
        <f>G494</f>
        <v>127000000</v>
      </c>
      <c r="H493" s="12">
        <v>0</v>
      </c>
      <c r="I493" s="148">
        <f>I494</f>
        <v>0</v>
      </c>
      <c r="J493" s="148">
        <f>J494</f>
        <v>127000000</v>
      </c>
      <c r="K493" s="148">
        <f t="shared" ref="K493:L493" si="278">K494</f>
        <v>0</v>
      </c>
      <c r="L493" s="148">
        <f t="shared" si="278"/>
        <v>0</v>
      </c>
      <c r="O493" s="52"/>
    </row>
    <row r="494" spans="1:15" ht="12.75" x14ac:dyDescent="0.2">
      <c r="A494" s="1" t="s">
        <v>431</v>
      </c>
      <c r="B494" s="143"/>
      <c r="C494" s="144" t="s">
        <v>935</v>
      </c>
      <c r="D494" s="143">
        <v>20</v>
      </c>
      <c r="E494" s="143" t="s">
        <v>27</v>
      </c>
      <c r="F494" s="145">
        <v>6350000</v>
      </c>
      <c r="G494" s="145">
        <f>ROUNDDOWN(D494*F494,-3)</f>
        <v>127000000</v>
      </c>
      <c r="H494" s="13">
        <v>0</v>
      </c>
      <c r="I494" s="145"/>
      <c r="J494" s="145">
        <f>G494-I494</f>
        <v>127000000</v>
      </c>
      <c r="K494" s="145"/>
      <c r="L494" s="145"/>
      <c r="O494" s="52"/>
    </row>
    <row r="495" spans="1:15" ht="12.75" x14ac:dyDescent="0.2">
      <c r="A495" s="1" t="s">
        <v>432</v>
      </c>
      <c r="B495" s="158" t="s">
        <v>204</v>
      </c>
      <c r="C495" s="159" t="s">
        <v>205</v>
      </c>
      <c r="D495" s="158"/>
      <c r="E495" s="158"/>
      <c r="F495" s="160"/>
      <c r="G495" s="160">
        <f>SUM(G496,G501,G503)</f>
        <v>78803000</v>
      </c>
      <c r="H495" s="14">
        <v>0</v>
      </c>
      <c r="I495" s="160">
        <f>SUM(I496,I501,I503)</f>
        <v>0</v>
      </c>
      <c r="J495" s="160">
        <f>SUM(J496,J501,J503)</f>
        <v>78803000</v>
      </c>
      <c r="K495" s="160">
        <f t="shared" ref="K495:L495" si="279">SUM(K496,K501,K503)</f>
        <v>0</v>
      </c>
      <c r="L495" s="160">
        <f t="shared" si="279"/>
        <v>0</v>
      </c>
      <c r="M495" s="5" t="s">
        <v>500</v>
      </c>
      <c r="N495" s="5" t="s">
        <v>501</v>
      </c>
      <c r="O495" s="52"/>
    </row>
    <row r="496" spans="1:15" ht="12.75" x14ac:dyDescent="0.2">
      <c r="A496" s="1" t="s">
        <v>936</v>
      </c>
      <c r="B496" s="146" t="s">
        <v>537</v>
      </c>
      <c r="C496" s="147" t="s">
        <v>25</v>
      </c>
      <c r="D496" s="146"/>
      <c r="E496" s="146"/>
      <c r="F496" s="148"/>
      <c r="G496" s="148">
        <f>SUM(G497:G500)</f>
        <v>15500000</v>
      </c>
      <c r="H496" s="14">
        <v>0</v>
      </c>
      <c r="I496" s="148">
        <f>SUM(I497:I500)</f>
        <v>0</v>
      </c>
      <c r="J496" s="148">
        <f>SUM(J497:J500)</f>
        <v>15500000</v>
      </c>
      <c r="K496" s="148">
        <f t="shared" ref="K496:L496" si="280">SUM(K497:K500)</f>
        <v>0</v>
      </c>
      <c r="L496" s="148">
        <f t="shared" si="280"/>
        <v>0</v>
      </c>
      <c r="O496" s="52"/>
    </row>
    <row r="497" spans="1:15" ht="12.75" x14ac:dyDescent="0.2">
      <c r="A497" s="1" t="s">
        <v>937</v>
      </c>
      <c r="B497" s="143"/>
      <c r="C497" s="144" t="s">
        <v>578</v>
      </c>
      <c r="D497" s="143">
        <v>100</v>
      </c>
      <c r="E497" s="143" t="s">
        <v>27</v>
      </c>
      <c r="F497" s="145">
        <v>75000</v>
      </c>
      <c r="G497" s="145">
        <f t="shared" ref="G497:G500" si="281">ROUNDDOWN(D497*F497,-3)</f>
        <v>7500000</v>
      </c>
      <c r="H497" s="12">
        <v>0</v>
      </c>
      <c r="I497" s="145"/>
      <c r="J497" s="145">
        <f t="shared" ref="J497:J500" si="282">G497-I497</f>
        <v>7500000</v>
      </c>
      <c r="K497" s="145"/>
      <c r="L497" s="145"/>
      <c r="O497" s="52"/>
    </row>
    <row r="498" spans="1:15" ht="12.75" x14ac:dyDescent="0.2">
      <c r="A498" s="1" t="s">
        <v>938</v>
      </c>
      <c r="B498" s="143"/>
      <c r="C498" s="144" t="s">
        <v>916</v>
      </c>
      <c r="D498" s="143">
        <v>2</v>
      </c>
      <c r="E498" s="143" t="s">
        <v>121</v>
      </c>
      <c r="F498" s="145">
        <v>1500000</v>
      </c>
      <c r="G498" s="145">
        <f t="shared" si="281"/>
        <v>3000000</v>
      </c>
      <c r="H498" s="13">
        <v>0</v>
      </c>
      <c r="I498" s="145"/>
      <c r="J498" s="145">
        <f t="shared" si="282"/>
        <v>3000000</v>
      </c>
      <c r="K498" s="145"/>
      <c r="L498" s="145"/>
      <c r="O498" s="52"/>
    </row>
    <row r="499" spans="1:15" ht="12.75" x14ac:dyDescent="0.2">
      <c r="A499" s="1" t="s">
        <v>939</v>
      </c>
      <c r="B499" s="143"/>
      <c r="C499" s="144" t="s">
        <v>580</v>
      </c>
      <c r="D499" s="143">
        <v>2</v>
      </c>
      <c r="E499" s="143" t="s">
        <v>121</v>
      </c>
      <c r="F499" s="145">
        <v>1500000</v>
      </c>
      <c r="G499" s="145">
        <f t="shared" si="281"/>
        <v>3000000</v>
      </c>
      <c r="H499" s="14">
        <v>0</v>
      </c>
      <c r="I499" s="145"/>
      <c r="J499" s="145">
        <f t="shared" si="282"/>
        <v>3000000</v>
      </c>
      <c r="K499" s="145"/>
      <c r="L499" s="145"/>
      <c r="O499" s="52"/>
    </row>
    <row r="500" spans="1:15" ht="12.75" x14ac:dyDescent="0.2">
      <c r="A500" s="1" t="s">
        <v>940</v>
      </c>
      <c r="B500" s="143"/>
      <c r="C500" s="144" t="s">
        <v>581</v>
      </c>
      <c r="D500" s="143">
        <v>2</v>
      </c>
      <c r="E500" s="143" t="s">
        <v>121</v>
      </c>
      <c r="F500" s="145">
        <v>1000000</v>
      </c>
      <c r="G500" s="145">
        <f t="shared" si="281"/>
        <v>2000000</v>
      </c>
      <c r="H500" s="13">
        <v>0</v>
      </c>
      <c r="I500" s="145"/>
      <c r="J500" s="145">
        <f t="shared" si="282"/>
        <v>2000000</v>
      </c>
      <c r="K500" s="145"/>
      <c r="L500" s="145"/>
      <c r="O500" s="52"/>
    </row>
    <row r="501" spans="1:15" ht="12.75" x14ac:dyDescent="0.2">
      <c r="A501" s="1" t="s">
        <v>941</v>
      </c>
      <c r="B501" s="146" t="s">
        <v>547</v>
      </c>
      <c r="C501" s="147" t="s">
        <v>32</v>
      </c>
      <c r="D501" s="146"/>
      <c r="E501" s="146"/>
      <c r="F501" s="148"/>
      <c r="G501" s="148">
        <f>G502</f>
        <v>20000000</v>
      </c>
      <c r="H501" s="14">
        <v>0</v>
      </c>
      <c r="I501" s="148">
        <f>I502</f>
        <v>0</v>
      </c>
      <c r="J501" s="148">
        <f>J502</f>
        <v>20000000</v>
      </c>
      <c r="K501" s="148">
        <f t="shared" ref="K501:L501" si="283">K502</f>
        <v>0</v>
      </c>
      <c r="L501" s="148">
        <f t="shared" si="283"/>
        <v>0</v>
      </c>
      <c r="O501" s="52"/>
    </row>
    <row r="502" spans="1:15" ht="12.75" x14ac:dyDescent="0.2">
      <c r="A502" s="1" t="s">
        <v>942</v>
      </c>
      <c r="B502" s="143"/>
      <c r="C502" s="144" t="s">
        <v>582</v>
      </c>
      <c r="D502" s="143">
        <v>20</v>
      </c>
      <c r="E502" s="143" t="s">
        <v>34</v>
      </c>
      <c r="F502" s="145">
        <v>1000000</v>
      </c>
      <c r="G502" s="145">
        <f>ROUNDDOWN(D502*F502,-3)</f>
        <v>20000000</v>
      </c>
      <c r="H502" s="14">
        <v>0</v>
      </c>
      <c r="I502" s="145"/>
      <c r="J502" s="145">
        <f>G502-I502</f>
        <v>20000000</v>
      </c>
      <c r="K502" s="145"/>
      <c r="L502" s="145"/>
      <c r="O502" s="52"/>
    </row>
    <row r="503" spans="1:15" ht="12.75" x14ac:dyDescent="0.2">
      <c r="A503" s="1" t="s">
        <v>943</v>
      </c>
      <c r="B503" s="146" t="s">
        <v>539</v>
      </c>
      <c r="C503" s="147" t="s">
        <v>36</v>
      </c>
      <c r="D503" s="146"/>
      <c r="E503" s="146"/>
      <c r="F503" s="148"/>
      <c r="G503" s="148">
        <f>G504</f>
        <v>43303000</v>
      </c>
      <c r="H503" s="13">
        <v>0</v>
      </c>
      <c r="I503" s="148">
        <f>I504</f>
        <v>0</v>
      </c>
      <c r="J503" s="148">
        <f>J504</f>
        <v>43303000</v>
      </c>
      <c r="K503" s="148">
        <f t="shared" ref="K503:L503" si="284">K504</f>
        <v>0</v>
      </c>
      <c r="L503" s="148">
        <f t="shared" si="284"/>
        <v>0</v>
      </c>
      <c r="O503" s="52"/>
    </row>
    <row r="504" spans="1:15" ht="12.75" x14ac:dyDescent="0.2">
      <c r="A504" s="1" t="s">
        <v>944</v>
      </c>
      <c r="B504" s="143"/>
      <c r="C504" s="144" t="s">
        <v>945</v>
      </c>
      <c r="D504" s="143">
        <v>10</v>
      </c>
      <c r="E504" s="143" t="s">
        <v>27</v>
      </c>
      <c r="F504" s="145">
        <v>4330300</v>
      </c>
      <c r="G504" s="145">
        <f>ROUNDDOWN(D504*F504,-3)</f>
        <v>43303000</v>
      </c>
      <c r="H504" s="14">
        <v>0</v>
      </c>
      <c r="I504" s="145"/>
      <c r="J504" s="145">
        <f>G504-I504</f>
        <v>43303000</v>
      </c>
      <c r="K504" s="145"/>
      <c r="L504" s="145"/>
      <c r="O504" s="52"/>
    </row>
    <row r="505" spans="1:15" ht="12.75" x14ac:dyDescent="0.2">
      <c r="A505" s="1" t="s">
        <v>433</v>
      </c>
      <c r="B505" s="213" t="s">
        <v>946</v>
      </c>
      <c r="C505" s="214" t="s">
        <v>434</v>
      </c>
      <c r="D505" s="213"/>
      <c r="E505" s="213"/>
      <c r="F505" s="215"/>
      <c r="G505" s="215">
        <f>G506</f>
        <v>8500000000</v>
      </c>
      <c r="H505" s="12">
        <v>92000000</v>
      </c>
      <c r="I505" s="215">
        <f>I506</f>
        <v>0</v>
      </c>
      <c r="J505" s="215">
        <f>J506</f>
        <v>8500000000</v>
      </c>
      <c r="K505" s="215">
        <f t="shared" ref="K505:L506" si="285">K506</f>
        <v>0</v>
      </c>
      <c r="L505" s="215">
        <f t="shared" si="285"/>
        <v>0</v>
      </c>
      <c r="O505" s="52"/>
    </row>
    <row r="506" spans="1:15" ht="12.75" x14ac:dyDescent="0.2">
      <c r="A506" s="1" t="s">
        <v>435</v>
      </c>
      <c r="B506" s="204" t="s">
        <v>436</v>
      </c>
      <c r="C506" s="205" t="s">
        <v>947</v>
      </c>
      <c r="D506" s="204">
        <v>235</v>
      </c>
      <c r="E506" s="241" t="s">
        <v>948</v>
      </c>
      <c r="F506" s="242"/>
      <c r="G506" s="206">
        <f>G507</f>
        <v>8500000000</v>
      </c>
      <c r="H506" s="13">
        <v>92000000</v>
      </c>
      <c r="I506" s="206">
        <f>I507</f>
        <v>0</v>
      </c>
      <c r="J506" s="206">
        <f>J507</f>
        <v>8500000000</v>
      </c>
      <c r="K506" s="206">
        <f t="shared" si="285"/>
        <v>0</v>
      </c>
      <c r="L506" s="206">
        <f t="shared" si="285"/>
        <v>0</v>
      </c>
      <c r="O506" s="52"/>
    </row>
    <row r="507" spans="1:15" ht="12.75" x14ac:dyDescent="0.2">
      <c r="A507" s="1" t="s">
        <v>438</v>
      </c>
      <c r="B507" s="197" t="s">
        <v>439</v>
      </c>
      <c r="C507" s="198" t="s">
        <v>440</v>
      </c>
      <c r="D507" s="197">
        <v>235</v>
      </c>
      <c r="E507" s="197" t="s">
        <v>437</v>
      </c>
      <c r="F507" s="199"/>
      <c r="G507" s="199">
        <f>SUM(G508,G556)</f>
        <v>8500000000</v>
      </c>
      <c r="H507" s="14">
        <v>92000000</v>
      </c>
      <c r="I507" s="199">
        <f>SUM(I508,I556)</f>
        <v>0</v>
      </c>
      <c r="J507" s="199">
        <f>SUM(J508,J556)</f>
        <v>8500000000</v>
      </c>
      <c r="K507" s="199">
        <f t="shared" ref="K507:L507" si="286">SUM(K508,K556)</f>
        <v>0</v>
      </c>
      <c r="L507" s="199">
        <f t="shared" si="286"/>
        <v>0</v>
      </c>
      <c r="O507" s="52"/>
    </row>
    <row r="508" spans="1:15" ht="12.75" x14ac:dyDescent="0.2">
      <c r="A508" s="1" t="s">
        <v>441</v>
      </c>
      <c r="B508" s="155" t="s">
        <v>629</v>
      </c>
      <c r="C508" s="156" t="s">
        <v>442</v>
      </c>
      <c r="D508" s="155"/>
      <c r="E508" s="155" t="s">
        <v>577</v>
      </c>
      <c r="F508" s="157"/>
      <c r="G508" s="157">
        <f>SUM(G509,G527,G547)</f>
        <v>8408830000</v>
      </c>
      <c r="H508" s="88">
        <v>0</v>
      </c>
      <c r="I508" s="157">
        <f>SUM(I509,I527,I547)</f>
        <v>0</v>
      </c>
      <c r="J508" s="157">
        <f>SUM(J509,J527,J547)</f>
        <v>8408830000</v>
      </c>
      <c r="K508" s="157">
        <f t="shared" ref="K508:L508" si="287">SUM(K509,K527,K547)</f>
        <v>0</v>
      </c>
      <c r="L508" s="157">
        <f t="shared" si="287"/>
        <v>0</v>
      </c>
      <c r="O508" s="52"/>
    </row>
    <row r="509" spans="1:15" ht="12.75" x14ac:dyDescent="0.2">
      <c r="A509" s="1" t="s">
        <v>443</v>
      </c>
      <c r="B509" s="158" t="s">
        <v>22</v>
      </c>
      <c r="C509" s="159" t="s">
        <v>444</v>
      </c>
      <c r="D509" s="158"/>
      <c r="E509" s="158"/>
      <c r="F509" s="160"/>
      <c r="G509" s="160">
        <f>SUM(G510,G517,G520,G522,G524)</f>
        <v>2523377000</v>
      </c>
      <c r="H509" s="89">
        <v>0</v>
      </c>
      <c r="I509" s="160">
        <f>SUM(I510,I517,I520,I522,I524)</f>
        <v>0</v>
      </c>
      <c r="J509" s="160">
        <f>SUM(J510,J517,J520,J522,J524)</f>
        <v>2523377000</v>
      </c>
      <c r="K509" s="160">
        <f t="shared" ref="K509:L509" si="288">SUM(K510,K517,K520,K522,K524)</f>
        <v>0</v>
      </c>
      <c r="L509" s="160">
        <f t="shared" si="288"/>
        <v>0</v>
      </c>
      <c r="M509" s="5" t="s">
        <v>508</v>
      </c>
      <c r="N509" s="5" t="s">
        <v>509</v>
      </c>
      <c r="O509" s="52"/>
    </row>
    <row r="510" spans="1:15" ht="12.75" x14ac:dyDescent="0.2">
      <c r="A510" s="1" t="s">
        <v>445</v>
      </c>
      <c r="B510" s="140" t="s">
        <v>537</v>
      </c>
      <c r="C510" s="141" t="s">
        <v>25</v>
      </c>
      <c r="D510" s="140"/>
      <c r="E510" s="140"/>
      <c r="F510" s="142"/>
      <c r="G510" s="142">
        <f>SUM(G511:G516)</f>
        <v>129600000</v>
      </c>
      <c r="H510" s="90">
        <v>0</v>
      </c>
      <c r="I510" s="142">
        <f>SUM(I511:I516)</f>
        <v>0</v>
      </c>
      <c r="J510" s="142">
        <f>SUM(J511:J516)</f>
        <v>129600000</v>
      </c>
      <c r="K510" s="142">
        <f t="shared" ref="K510:L510" si="289">SUM(K511:K516)</f>
        <v>0</v>
      </c>
      <c r="L510" s="142">
        <f t="shared" si="289"/>
        <v>0</v>
      </c>
      <c r="O510" s="52"/>
    </row>
    <row r="511" spans="1:15" ht="12.75" x14ac:dyDescent="0.2">
      <c r="A511" s="1" t="s">
        <v>446</v>
      </c>
      <c r="B511" s="143"/>
      <c r="C511" s="144" t="s">
        <v>578</v>
      </c>
      <c r="D511" s="143">
        <v>400</v>
      </c>
      <c r="E511" s="143" t="s">
        <v>27</v>
      </c>
      <c r="F511" s="145">
        <v>70000</v>
      </c>
      <c r="G511" s="145">
        <f t="shared" ref="G511:G516" si="290">ROUNDDOWN(D511*F511,-3)</f>
        <v>28000000</v>
      </c>
      <c r="H511" s="91">
        <v>0</v>
      </c>
      <c r="I511" s="145"/>
      <c r="J511" s="145">
        <f t="shared" ref="J511:J516" si="291">G511-I511</f>
        <v>28000000</v>
      </c>
      <c r="K511" s="145"/>
      <c r="L511" s="145"/>
      <c r="O511" s="52"/>
    </row>
    <row r="512" spans="1:15" ht="12.75" x14ac:dyDescent="0.2">
      <c r="A512" s="1" t="s">
        <v>447</v>
      </c>
      <c r="B512" s="143"/>
      <c r="C512" s="144" t="s">
        <v>579</v>
      </c>
      <c r="D512" s="143">
        <v>8</v>
      </c>
      <c r="E512" s="143" t="s">
        <v>121</v>
      </c>
      <c r="F512" s="145">
        <v>1500000</v>
      </c>
      <c r="G512" s="145">
        <f t="shared" si="290"/>
        <v>12000000</v>
      </c>
      <c r="H512" s="53">
        <v>0</v>
      </c>
      <c r="I512" s="145"/>
      <c r="J512" s="145">
        <f t="shared" si="291"/>
        <v>12000000</v>
      </c>
      <c r="K512" s="145"/>
      <c r="L512" s="145"/>
      <c r="O512" s="52"/>
    </row>
    <row r="513" spans="1:15" ht="12.75" x14ac:dyDescent="0.2">
      <c r="A513" s="1" t="s">
        <v>448</v>
      </c>
      <c r="B513" s="143"/>
      <c r="C513" s="144" t="s">
        <v>580</v>
      </c>
      <c r="D513" s="143">
        <v>8</v>
      </c>
      <c r="E513" s="143" t="s">
        <v>121</v>
      </c>
      <c r="F513" s="145">
        <v>1500000</v>
      </c>
      <c r="G513" s="145">
        <f t="shared" si="290"/>
        <v>12000000</v>
      </c>
      <c r="H513" s="92">
        <v>0</v>
      </c>
      <c r="I513" s="145"/>
      <c r="J513" s="145">
        <f t="shared" si="291"/>
        <v>12000000</v>
      </c>
      <c r="K513" s="145"/>
      <c r="L513" s="145"/>
      <c r="O513" s="52"/>
    </row>
    <row r="514" spans="1:15" ht="12.75" x14ac:dyDescent="0.2">
      <c r="A514" s="1" t="s">
        <v>449</v>
      </c>
      <c r="B514" s="143"/>
      <c r="C514" s="144" t="s">
        <v>581</v>
      </c>
      <c r="D514" s="143">
        <v>8</v>
      </c>
      <c r="E514" s="143" t="s">
        <v>121</v>
      </c>
      <c r="F514" s="145">
        <v>1000000</v>
      </c>
      <c r="G514" s="145">
        <f t="shared" si="290"/>
        <v>8000000</v>
      </c>
      <c r="H514" s="14">
        <v>0</v>
      </c>
      <c r="I514" s="145"/>
      <c r="J514" s="145">
        <f t="shared" si="291"/>
        <v>8000000</v>
      </c>
      <c r="K514" s="145"/>
      <c r="L514" s="145"/>
      <c r="O514" s="52"/>
    </row>
    <row r="515" spans="1:15" ht="12.75" x14ac:dyDescent="0.2">
      <c r="A515" s="1" t="s">
        <v>450</v>
      </c>
      <c r="B515" s="143"/>
      <c r="C515" s="144" t="s">
        <v>949</v>
      </c>
      <c r="D515" s="143">
        <v>120</v>
      </c>
      <c r="E515" s="143" t="s">
        <v>56</v>
      </c>
      <c r="F515" s="145">
        <v>280000</v>
      </c>
      <c r="G515" s="145">
        <f t="shared" si="290"/>
        <v>33600000</v>
      </c>
      <c r="H515" s="93">
        <v>0</v>
      </c>
      <c r="I515" s="145"/>
      <c r="J515" s="145">
        <f t="shared" si="291"/>
        <v>33600000</v>
      </c>
      <c r="K515" s="145"/>
      <c r="L515" s="145"/>
      <c r="O515" s="52"/>
    </row>
    <row r="516" spans="1:15" ht="12.75" x14ac:dyDescent="0.2">
      <c r="A516" s="1" t="s">
        <v>950</v>
      </c>
      <c r="B516" s="143"/>
      <c r="C516" s="144" t="s">
        <v>951</v>
      </c>
      <c r="D516" s="143">
        <v>90</v>
      </c>
      <c r="E516" s="143" t="s">
        <v>60</v>
      </c>
      <c r="F516" s="145">
        <v>400000</v>
      </c>
      <c r="G516" s="145">
        <f t="shared" si="290"/>
        <v>36000000</v>
      </c>
      <c r="H516" s="14">
        <v>0</v>
      </c>
      <c r="I516" s="145"/>
      <c r="J516" s="145">
        <f t="shared" si="291"/>
        <v>36000000</v>
      </c>
      <c r="K516" s="145"/>
      <c r="L516" s="145"/>
      <c r="O516" s="52"/>
    </row>
    <row r="517" spans="1:15" ht="12.75" x14ac:dyDescent="0.2">
      <c r="A517" s="1" t="s">
        <v>451</v>
      </c>
      <c r="B517" s="146" t="s">
        <v>538</v>
      </c>
      <c r="C517" s="147" t="s">
        <v>74</v>
      </c>
      <c r="D517" s="146"/>
      <c r="E517" s="146"/>
      <c r="F517" s="148"/>
      <c r="G517" s="148">
        <f>SUM(G518:G519)</f>
        <v>2072227000</v>
      </c>
      <c r="H517" s="14">
        <v>0</v>
      </c>
      <c r="I517" s="148">
        <f>SUM(I518:I519)</f>
        <v>0</v>
      </c>
      <c r="J517" s="148">
        <f>SUM(J518:J519)</f>
        <v>2072227000</v>
      </c>
      <c r="K517" s="148">
        <f t="shared" ref="K517:L517" si="292">SUM(K518:K519)</f>
        <v>0</v>
      </c>
      <c r="L517" s="148">
        <f t="shared" si="292"/>
        <v>0</v>
      </c>
      <c r="O517" s="52"/>
    </row>
    <row r="518" spans="1:15" ht="12.75" x14ac:dyDescent="0.2">
      <c r="A518" s="1" t="s">
        <v>452</v>
      </c>
      <c r="B518" s="143"/>
      <c r="C518" s="144" t="s">
        <v>952</v>
      </c>
      <c r="D518" s="143">
        <v>89</v>
      </c>
      <c r="E518" s="143" t="s">
        <v>27</v>
      </c>
      <c r="F518" s="145">
        <v>23280641</v>
      </c>
      <c r="G518" s="145">
        <f t="shared" ref="G518:G519" si="293">ROUNDDOWN(D518*F518,-3)</f>
        <v>2071977000</v>
      </c>
      <c r="H518" s="14">
        <v>0</v>
      </c>
      <c r="I518" s="145"/>
      <c r="J518" s="145">
        <f t="shared" ref="J518:J519" si="294">G518-I518</f>
        <v>2071977000</v>
      </c>
      <c r="K518" s="145"/>
      <c r="L518" s="145"/>
      <c r="O518" s="52"/>
    </row>
    <row r="519" spans="1:15" ht="12.75" x14ac:dyDescent="0.2">
      <c r="A519" s="1" t="s">
        <v>453</v>
      </c>
      <c r="B519" s="143"/>
      <c r="C519" s="144" t="s">
        <v>953</v>
      </c>
      <c r="D519" s="143">
        <v>1</v>
      </c>
      <c r="E519" s="143" t="s">
        <v>121</v>
      </c>
      <c r="F519" s="145">
        <v>250000</v>
      </c>
      <c r="G519" s="145">
        <f t="shared" si="293"/>
        <v>250000</v>
      </c>
      <c r="H519" s="92">
        <v>0</v>
      </c>
      <c r="I519" s="145"/>
      <c r="J519" s="145">
        <f t="shared" si="294"/>
        <v>250000</v>
      </c>
      <c r="K519" s="145"/>
      <c r="L519" s="145"/>
      <c r="O519" s="52"/>
    </row>
    <row r="520" spans="1:15" ht="12.75" x14ac:dyDescent="0.2">
      <c r="A520" s="1" t="s">
        <v>454</v>
      </c>
      <c r="B520" s="146" t="s">
        <v>547</v>
      </c>
      <c r="C520" s="147" t="s">
        <v>32</v>
      </c>
      <c r="D520" s="146"/>
      <c r="E520" s="146"/>
      <c r="F520" s="148"/>
      <c r="G520" s="148">
        <f>G521</f>
        <v>10000000</v>
      </c>
      <c r="H520" s="14">
        <v>0</v>
      </c>
      <c r="I520" s="148">
        <f>I521</f>
        <v>0</v>
      </c>
      <c r="J520" s="148">
        <f>J521</f>
        <v>10000000</v>
      </c>
      <c r="K520" s="148">
        <f t="shared" ref="K520:L520" si="295">K521</f>
        <v>0</v>
      </c>
      <c r="L520" s="148">
        <f t="shared" si="295"/>
        <v>0</v>
      </c>
      <c r="O520" s="52"/>
    </row>
    <row r="521" spans="1:15" ht="12.75" x14ac:dyDescent="0.2">
      <c r="A521" s="1" t="s">
        <v>455</v>
      </c>
      <c r="B521" s="143"/>
      <c r="C521" s="144" t="s">
        <v>582</v>
      </c>
      <c r="D521" s="143">
        <v>10</v>
      </c>
      <c r="E521" s="143" t="s">
        <v>34</v>
      </c>
      <c r="F521" s="145">
        <v>1000000</v>
      </c>
      <c r="G521" s="145">
        <f>ROUNDDOWN(D521*F521,-3)</f>
        <v>10000000</v>
      </c>
      <c r="H521" s="93">
        <v>0</v>
      </c>
      <c r="I521" s="145"/>
      <c r="J521" s="145">
        <f>G521-I521</f>
        <v>10000000</v>
      </c>
      <c r="K521" s="145"/>
      <c r="L521" s="145"/>
      <c r="O521" s="52"/>
    </row>
    <row r="522" spans="1:15" ht="12.75" x14ac:dyDescent="0.2">
      <c r="A522" s="1" t="s">
        <v>456</v>
      </c>
      <c r="B522" s="146" t="s">
        <v>954</v>
      </c>
      <c r="C522" s="147" t="s">
        <v>186</v>
      </c>
      <c r="D522" s="146"/>
      <c r="E522" s="146"/>
      <c r="F522" s="148"/>
      <c r="G522" s="148">
        <f>G523</f>
        <v>76950000</v>
      </c>
      <c r="H522" s="13">
        <v>0</v>
      </c>
      <c r="I522" s="148">
        <f>I523</f>
        <v>0</v>
      </c>
      <c r="J522" s="148">
        <f>J523</f>
        <v>76950000</v>
      </c>
      <c r="K522" s="148">
        <f t="shared" ref="K522:L522" si="296">K523</f>
        <v>0</v>
      </c>
      <c r="L522" s="148">
        <f t="shared" si="296"/>
        <v>0</v>
      </c>
      <c r="O522" s="52"/>
    </row>
    <row r="523" spans="1:15" ht="12.75" x14ac:dyDescent="0.2">
      <c r="A523" s="94" t="s">
        <v>457</v>
      </c>
      <c r="B523" s="143"/>
      <c r="C523" s="144" t="s">
        <v>955</v>
      </c>
      <c r="D523" s="143">
        <v>90</v>
      </c>
      <c r="E523" s="143" t="s">
        <v>27</v>
      </c>
      <c r="F523" s="145">
        <v>855000</v>
      </c>
      <c r="G523" s="145">
        <f>ROUNDDOWN(D523*F523,-3)</f>
        <v>76950000</v>
      </c>
      <c r="H523" s="14">
        <v>0</v>
      </c>
      <c r="I523" s="145"/>
      <c r="J523" s="145">
        <f>G523-I523</f>
        <v>76950000</v>
      </c>
      <c r="K523" s="145"/>
      <c r="L523" s="145"/>
      <c r="O523" s="52"/>
    </row>
    <row r="524" spans="1:15" ht="12.75" x14ac:dyDescent="0.2">
      <c r="A524" s="1" t="s">
        <v>458</v>
      </c>
      <c r="B524" s="152" t="s">
        <v>539</v>
      </c>
      <c r="C524" s="153" t="s">
        <v>36</v>
      </c>
      <c r="D524" s="152"/>
      <c r="E524" s="152"/>
      <c r="F524" s="154"/>
      <c r="G524" s="154">
        <f>SUM(G525:G526)</f>
        <v>234600000</v>
      </c>
      <c r="H524" s="14">
        <v>0</v>
      </c>
      <c r="I524" s="154">
        <f>SUM(I525:I526)</f>
        <v>0</v>
      </c>
      <c r="J524" s="154">
        <f>SUM(J525:J526)</f>
        <v>234600000</v>
      </c>
      <c r="K524" s="154">
        <f t="shared" ref="K524:L524" si="297">SUM(K525:K526)</f>
        <v>0</v>
      </c>
      <c r="L524" s="154">
        <f t="shared" si="297"/>
        <v>0</v>
      </c>
      <c r="O524" s="52"/>
    </row>
    <row r="525" spans="1:15" ht="12.75" x14ac:dyDescent="0.2">
      <c r="A525" s="1" t="s">
        <v>459</v>
      </c>
      <c r="B525" s="143"/>
      <c r="C525" s="144" t="s">
        <v>956</v>
      </c>
      <c r="D525" s="143">
        <v>20</v>
      </c>
      <c r="E525" s="143" t="s">
        <v>27</v>
      </c>
      <c r="F525" s="145">
        <v>5500000</v>
      </c>
      <c r="G525" s="145">
        <f t="shared" ref="G525:G526" si="298">ROUNDDOWN(D525*F525,-3)</f>
        <v>110000000</v>
      </c>
      <c r="H525" s="13">
        <v>0</v>
      </c>
      <c r="I525" s="145"/>
      <c r="J525" s="145">
        <f t="shared" ref="J525:J526" si="299">G525-I525</f>
        <v>110000000</v>
      </c>
      <c r="K525" s="145"/>
      <c r="L525" s="145"/>
      <c r="O525" s="52"/>
    </row>
    <row r="526" spans="1:15" ht="12.75" x14ac:dyDescent="0.2">
      <c r="A526" s="1" t="s">
        <v>460</v>
      </c>
      <c r="B526" s="143"/>
      <c r="C526" s="144" t="s">
        <v>957</v>
      </c>
      <c r="D526" s="143">
        <v>89</v>
      </c>
      <c r="E526" s="143" t="s">
        <v>27</v>
      </c>
      <c r="F526" s="145">
        <v>1400000</v>
      </c>
      <c r="G526" s="145">
        <f t="shared" si="298"/>
        <v>124600000</v>
      </c>
      <c r="H526" s="14">
        <v>0</v>
      </c>
      <c r="I526" s="145"/>
      <c r="J526" s="145">
        <f t="shared" si="299"/>
        <v>124600000</v>
      </c>
      <c r="K526" s="145"/>
      <c r="L526" s="145"/>
      <c r="O526" s="52"/>
    </row>
    <row r="527" spans="1:15" ht="12.75" x14ac:dyDescent="0.2">
      <c r="A527" s="1" t="s">
        <v>461</v>
      </c>
      <c r="B527" s="158" t="s">
        <v>39</v>
      </c>
      <c r="C527" s="159" t="s">
        <v>462</v>
      </c>
      <c r="D527" s="158"/>
      <c r="E527" s="158"/>
      <c r="F527" s="160"/>
      <c r="G527" s="160">
        <f>SUM(G528,G535,G538,G540,G543)</f>
        <v>5699412000</v>
      </c>
      <c r="H527" s="13">
        <v>0</v>
      </c>
      <c r="I527" s="160">
        <f>SUM(I528,I535,I538,I540,I543)</f>
        <v>0</v>
      </c>
      <c r="J527" s="160">
        <f>SUM(J528,J535,J538,J540,J543)</f>
        <v>5699412000</v>
      </c>
      <c r="K527" s="160">
        <f t="shared" ref="K527:L527" si="300">SUM(K528,K535,K538,K540,K543)</f>
        <v>0</v>
      </c>
      <c r="L527" s="160">
        <f t="shared" si="300"/>
        <v>0</v>
      </c>
      <c r="M527" s="5" t="s">
        <v>508</v>
      </c>
      <c r="N527" s="5" t="s">
        <v>509</v>
      </c>
      <c r="O527" s="52"/>
    </row>
    <row r="528" spans="1:15" ht="12.75" x14ac:dyDescent="0.2">
      <c r="A528" s="1" t="s">
        <v>463</v>
      </c>
      <c r="B528" s="140" t="s">
        <v>537</v>
      </c>
      <c r="C528" s="141" t="s">
        <v>25</v>
      </c>
      <c r="D528" s="140"/>
      <c r="E528" s="140"/>
      <c r="F528" s="142"/>
      <c r="G528" s="142">
        <f>SUM(G529:G534)</f>
        <v>64620000</v>
      </c>
      <c r="H528" s="14">
        <v>0</v>
      </c>
      <c r="I528" s="142">
        <f>SUM(I529:I534)</f>
        <v>0</v>
      </c>
      <c r="J528" s="142">
        <f>SUM(J529:J534)</f>
        <v>64620000</v>
      </c>
      <c r="K528" s="142">
        <f t="shared" ref="K528:L528" si="301">SUM(K529:K534)</f>
        <v>0</v>
      </c>
      <c r="L528" s="142">
        <f t="shared" si="301"/>
        <v>0</v>
      </c>
      <c r="O528" s="52"/>
    </row>
    <row r="529" spans="1:15" ht="12.75" x14ac:dyDescent="0.2">
      <c r="A529" s="1" t="s">
        <v>464</v>
      </c>
      <c r="B529" s="143"/>
      <c r="C529" s="144" t="s">
        <v>578</v>
      </c>
      <c r="D529" s="143">
        <v>100</v>
      </c>
      <c r="E529" s="143" t="s">
        <v>27</v>
      </c>
      <c r="F529" s="145">
        <v>70000</v>
      </c>
      <c r="G529" s="145">
        <f t="shared" ref="G529:G534" si="302">ROUNDDOWN(D529*F529,-3)</f>
        <v>7000000</v>
      </c>
      <c r="H529" s="13">
        <v>0</v>
      </c>
      <c r="I529" s="145"/>
      <c r="J529" s="145">
        <f t="shared" ref="J529:J534" si="303">G529-I529</f>
        <v>7000000</v>
      </c>
      <c r="K529" s="145"/>
      <c r="L529" s="145"/>
      <c r="O529" s="52"/>
    </row>
    <row r="530" spans="1:15" ht="12.75" x14ac:dyDescent="0.2">
      <c r="A530" s="1" t="s">
        <v>465</v>
      </c>
      <c r="B530" s="143"/>
      <c r="C530" s="144" t="s">
        <v>579</v>
      </c>
      <c r="D530" s="143">
        <v>8</v>
      </c>
      <c r="E530" s="143" t="s">
        <v>121</v>
      </c>
      <c r="F530" s="145">
        <v>1500000</v>
      </c>
      <c r="G530" s="145">
        <f t="shared" si="302"/>
        <v>12000000</v>
      </c>
      <c r="H530" s="14">
        <v>0</v>
      </c>
      <c r="I530" s="145"/>
      <c r="J530" s="145">
        <f t="shared" si="303"/>
        <v>12000000</v>
      </c>
      <c r="K530" s="145"/>
      <c r="L530" s="145"/>
      <c r="O530" s="52"/>
    </row>
    <row r="531" spans="1:15" ht="12.75" x14ac:dyDescent="0.2">
      <c r="A531" s="1" t="s">
        <v>466</v>
      </c>
      <c r="B531" s="143"/>
      <c r="C531" s="144" t="s">
        <v>580</v>
      </c>
      <c r="D531" s="143">
        <v>8</v>
      </c>
      <c r="E531" s="143" t="s">
        <v>121</v>
      </c>
      <c r="F531" s="145">
        <v>1500000</v>
      </c>
      <c r="G531" s="145">
        <f t="shared" si="302"/>
        <v>12000000</v>
      </c>
      <c r="H531" s="14">
        <v>0</v>
      </c>
      <c r="I531" s="145"/>
      <c r="J531" s="145">
        <f t="shared" si="303"/>
        <v>12000000</v>
      </c>
      <c r="K531" s="145"/>
      <c r="L531" s="145"/>
      <c r="O531" s="52"/>
    </row>
    <row r="532" spans="1:15" ht="15" x14ac:dyDescent="0.2">
      <c r="A532" s="1" t="s">
        <v>467</v>
      </c>
      <c r="B532" s="143"/>
      <c r="C532" s="144" t="s">
        <v>581</v>
      </c>
      <c r="D532" s="143">
        <v>8</v>
      </c>
      <c r="E532" s="216" t="s">
        <v>121</v>
      </c>
      <c r="F532" s="145">
        <v>1000000</v>
      </c>
      <c r="G532" s="145">
        <f t="shared" si="302"/>
        <v>8000000</v>
      </c>
      <c r="H532" s="53">
        <v>0</v>
      </c>
      <c r="I532" s="145"/>
      <c r="J532" s="145">
        <f t="shared" si="303"/>
        <v>8000000</v>
      </c>
      <c r="K532" s="145"/>
      <c r="L532" s="145"/>
      <c r="O532" s="52"/>
    </row>
    <row r="533" spans="1:15" ht="15" x14ac:dyDescent="0.2">
      <c r="A533" s="1" t="s">
        <v>468</v>
      </c>
      <c r="B533" s="143"/>
      <c r="C533" s="144" t="s">
        <v>853</v>
      </c>
      <c r="D533" s="143">
        <v>30</v>
      </c>
      <c r="E533" s="216" t="s">
        <v>60</v>
      </c>
      <c r="F533" s="145">
        <v>350000</v>
      </c>
      <c r="G533" s="145">
        <f t="shared" si="302"/>
        <v>10500000</v>
      </c>
      <c r="H533" s="92">
        <v>0</v>
      </c>
      <c r="I533" s="145"/>
      <c r="J533" s="145">
        <f t="shared" si="303"/>
        <v>10500000</v>
      </c>
      <c r="K533" s="145"/>
      <c r="L533" s="145"/>
      <c r="O533" s="52"/>
    </row>
    <row r="534" spans="1:15" ht="15" x14ac:dyDescent="0.2">
      <c r="A534" s="1" t="s">
        <v>958</v>
      </c>
      <c r="B534" s="143"/>
      <c r="C534" s="144" t="s">
        <v>855</v>
      </c>
      <c r="D534" s="143">
        <v>54</v>
      </c>
      <c r="E534" s="216" t="s">
        <v>959</v>
      </c>
      <c r="F534" s="145">
        <v>280000</v>
      </c>
      <c r="G534" s="145">
        <f t="shared" si="302"/>
        <v>15120000</v>
      </c>
      <c r="H534" s="14">
        <v>0</v>
      </c>
      <c r="I534" s="145"/>
      <c r="J534" s="145">
        <f t="shared" si="303"/>
        <v>15120000</v>
      </c>
      <c r="K534" s="145"/>
      <c r="L534" s="145"/>
      <c r="O534" s="52"/>
    </row>
    <row r="535" spans="1:15" ht="15.75" x14ac:dyDescent="0.2">
      <c r="A535" s="1" t="s">
        <v>469</v>
      </c>
      <c r="B535" s="146" t="s">
        <v>538</v>
      </c>
      <c r="C535" s="147" t="s">
        <v>74</v>
      </c>
      <c r="D535" s="146"/>
      <c r="E535" s="217"/>
      <c r="F535" s="148"/>
      <c r="G535" s="148">
        <f>SUM(G536:G537)</f>
        <v>5257592000</v>
      </c>
      <c r="H535" s="14">
        <v>0</v>
      </c>
      <c r="I535" s="148">
        <f>SUM(I536:I537)</f>
        <v>0</v>
      </c>
      <c r="J535" s="148">
        <f>SUM(J536:J537)</f>
        <v>5257592000</v>
      </c>
      <c r="K535" s="148">
        <f t="shared" ref="K535:L535" si="304">SUM(K536:K537)</f>
        <v>0</v>
      </c>
      <c r="L535" s="148">
        <f t="shared" si="304"/>
        <v>0</v>
      </c>
      <c r="O535" s="52"/>
    </row>
    <row r="536" spans="1:15" ht="15" x14ac:dyDescent="0.2">
      <c r="A536" s="1" t="s">
        <v>470</v>
      </c>
      <c r="B536" s="143"/>
      <c r="C536" s="144" t="s">
        <v>952</v>
      </c>
      <c r="D536" s="143">
        <v>101</v>
      </c>
      <c r="E536" s="216" t="s">
        <v>27</v>
      </c>
      <c r="F536" s="145">
        <v>52047941</v>
      </c>
      <c r="G536" s="145">
        <f t="shared" ref="G536:G537" si="305">ROUNDDOWN(D536*F536,-3)</f>
        <v>5256842000</v>
      </c>
      <c r="H536" s="14">
        <v>0</v>
      </c>
      <c r="I536" s="145"/>
      <c r="J536" s="145">
        <f t="shared" ref="J536:J537" si="306">G536-I536</f>
        <v>5256842000</v>
      </c>
      <c r="K536" s="145"/>
      <c r="L536" s="145"/>
      <c r="O536" s="52"/>
    </row>
    <row r="537" spans="1:15" ht="15" x14ac:dyDescent="0.2">
      <c r="A537" s="1" t="s">
        <v>471</v>
      </c>
      <c r="B537" s="143"/>
      <c r="C537" s="144" t="s">
        <v>953</v>
      </c>
      <c r="D537" s="143">
        <v>3</v>
      </c>
      <c r="E537" s="216" t="s">
        <v>121</v>
      </c>
      <c r="F537" s="145">
        <v>250000</v>
      </c>
      <c r="G537" s="145">
        <f t="shared" si="305"/>
        <v>750000</v>
      </c>
      <c r="H537" s="14">
        <v>0</v>
      </c>
      <c r="I537" s="145"/>
      <c r="J537" s="145">
        <f t="shared" si="306"/>
        <v>750000</v>
      </c>
      <c r="K537" s="145"/>
      <c r="L537" s="145"/>
      <c r="O537" s="52"/>
    </row>
    <row r="538" spans="1:15" ht="15.75" x14ac:dyDescent="0.2">
      <c r="A538" s="1" t="s">
        <v>472</v>
      </c>
      <c r="B538" s="146" t="s">
        <v>547</v>
      </c>
      <c r="C538" s="147" t="s">
        <v>32</v>
      </c>
      <c r="D538" s="146"/>
      <c r="E538" s="217"/>
      <c r="F538" s="148"/>
      <c r="G538" s="148">
        <f>G539</f>
        <v>20000000</v>
      </c>
      <c r="H538" s="93">
        <v>0</v>
      </c>
      <c r="I538" s="148">
        <f>I539</f>
        <v>0</v>
      </c>
      <c r="J538" s="148">
        <f>J539</f>
        <v>20000000</v>
      </c>
      <c r="K538" s="148">
        <f t="shared" ref="K538:L538" si="307">K539</f>
        <v>0</v>
      </c>
      <c r="L538" s="148">
        <f t="shared" si="307"/>
        <v>0</v>
      </c>
      <c r="O538" s="52"/>
    </row>
    <row r="539" spans="1:15" ht="15" x14ac:dyDescent="0.2">
      <c r="A539" s="1" t="s">
        <v>473</v>
      </c>
      <c r="B539" s="143"/>
      <c r="C539" s="144" t="s">
        <v>582</v>
      </c>
      <c r="D539" s="143">
        <v>20</v>
      </c>
      <c r="E539" s="216" t="s">
        <v>34</v>
      </c>
      <c r="F539" s="145">
        <v>1000000</v>
      </c>
      <c r="G539" s="145">
        <f>ROUNDDOWN(D539*F539,-3)</f>
        <v>20000000</v>
      </c>
      <c r="H539" s="92">
        <v>0</v>
      </c>
      <c r="I539" s="145"/>
      <c r="J539" s="145">
        <f>G539-I539</f>
        <v>20000000</v>
      </c>
      <c r="K539" s="145"/>
      <c r="L539" s="145"/>
      <c r="O539" s="52"/>
    </row>
    <row r="540" spans="1:15" ht="12.75" x14ac:dyDescent="0.2">
      <c r="A540" s="1" t="s">
        <v>474</v>
      </c>
      <c r="B540" s="146" t="s">
        <v>539</v>
      </c>
      <c r="C540" s="147" t="s">
        <v>36</v>
      </c>
      <c r="D540" s="146"/>
      <c r="E540" s="146"/>
      <c r="F540" s="148"/>
      <c r="G540" s="148">
        <f>SUM(G541:G542)</f>
        <v>152000000</v>
      </c>
      <c r="H540" s="93">
        <v>0</v>
      </c>
      <c r="I540" s="148">
        <f>SUM(I541:I542)</f>
        <v>0</v>
      </c>
      <c r="J540" s="148">
        <f>SUM(J541:J542)</f>
        <v>152000000</v>
      </c>
      <c r="K540" s="148">
        <f t="shared" ref="K540:L540" si="308">SUM(K541:K542)</f>
        <v>0</v>
      </c>
      <c r="L540" s="148">
        <f t="shared" si="308"/>
        <v>0</v>
      </c>
      <c r="O540" s="52"/>
    </row>
    <row r="541" spans="1:15" ht="12.75" x14ac:dyDescent="0.2">
      <c r="A541" s="1" t="s">
        <v>475</v>
      </c>
      <c r="B541" s="143"/>
      <c r="C541" s="144" t="s">
        <v>956</v>
      </c>
      <c r="D541" s="143">
        <v>20</v>
      </c>
      <c r="E541" s="143" t="s">
        <v>27</v>
      </c>
      <c r="F541" s="145">
        <v>5500000</v>
      </c>
      <c r="G541" s="145">
        <f t="shared" ref="G541:G542" si="309">ROUNDDOWN(D541*F541,-3)</f>
        <v>110000000</v>
      </c>
      <c r="H541" s="14">
        <v>0</v>
      </c>
      <c r="I541" s="145"/>
      <c r="J541" s="145">
        <f t="shared" ref="J541:J542" si="310">G541-I541</f>
        <v>110000000</v>
      </c>
      <c r="K541" s="145"/>
      <c r="L541" s="145"/>
      <c r="O541" s="52"/>
    </row>
    <row r="542" spans="1:15" ht="12.75" x14ac:dyDescent="0.2">
      <c r="A542" s="1" t="s">
        <v>476</v>
      </c>
      <c r="B542" s="143"/>
      <c r="C542" s="144" t="s">
        <v>957</v>
      </c>
      <c r="D542" s="143">
        <v>28</v>
      </c>
      <c r="E542" s="143" t="s">
        <v>27</v>
      </c>
      <c r="F542" s="145">
        <v>1500000</v>
      </c>
      <c r="G542" s="145">
        <f t="shared" si="309"/>
        <v>42000000</v>
      </c>
      <c r="H542" s="14">
        <v>0</v>
      </c>
      <c r="I542" s="145"/>
      <c r="J542" s="145">
        <f t="shared" si="310"/>
        <v>42000000</v>
      </c>
      <c r="K542" s="145"/>
      <c r="L542" s="145"/>
      <c r="O542" s="52"/>
    </row>
    <row r="543" spans="1:15" ht="12.75" x14ac:dyDescent="0.2">
      <c r="A543" s="1" t="s">
        <v>477</v>
      </c>
      <c r="B543" s="146" t="s">
        <v>548</v>
      </c>
      <c r="C543" s="147" t="s">
        <v>478</v>
      </c>
      <c r="D543" s="146"/>
      <c r="E543" s="146"/>
      <c r="F543" s="148"/>
      <c r="G543" s="148">
        <f>SUM(G544:G546)</f>
        <v>205200000</v>
      </c>
      <c r="H543" s="13">
        <v>0</v>
      </c>
      <c r="I543" s="148">
        <f>SUM(I544:I546)</f>
        <v>0</v>
      </c>
      <c r="J543" s="148">
        <f>SUM(J544:J546)</f>
        <v>205200000</v>
      </c>
      <c r="K543" s="148">
        <f t="shared" ref="K543:L543" si="311">SUM(K544:K546)</f>
        <v>0</v>
      </c>
      <c r="L543" s="148">
        <f t="shared" si="311"/>
        <v>0</v>
      </c>
      <c r="O543" s="52"/>
    </row>
    <row r="544" spans="1:15" ht="12.75" x14ac:dyDescent="0.2">
      <c r="A544" s="1" t="s">
        <v>479</v>
      </c>
      <c r="B544" s="143"/>
      <c r="C544" s="144" t="s">
        <v>960</v>
      </c>
      <c r="D544" s="143">
        <v>108</v>
      </c>
      <c r="E544" s="143" t="s">
        <v>480</v>
      </c>
      <c r="F544" s="145">
        <v>850000</v>
      </c>
      <c r="G544" s="145">
        <f t="shared" ref="G544:G546" si="312">ROUNDDOWN(D544*F544,-3)</f>
        <v>91800000</v>
      </c>
      <c r="H544" s="14">
        <v>0</v>
      </c>
      <c r="I544" s="145"/>
      <c r="J544" s="145">
        <f t="shared" ref="J544:J546" si="313">G544-I544</f>
        <v>91800000</v>
      </c>
      <c r="K544" s="145"/>
      <c r="L544" s="145"/>
      <c r="O544" s="52"/>
    </row>
    <row r="545" spans="1:15" ht="12.75" x14ac:dyDescent="0.2">
      <c r="A545" s="1" t="s">
        <v>481</v>
      </c>
      <c r="B545" s="143"/>
      <c r="C545" s="144" t="s">
        <v>961</v>
      </c>
      <c r="D545" s="143">
        <v>54</v>
      </c>
      <c r="E545" s="143" t="s">
        <v>27</v>
      </c>
      <c r="F545" s="145">
        <v>450000</v>
      </c>
      <c r="G545" s="145">
        <f t="shared" si="312"/>
        <v>24300000</v>
      </c>
      <c r="H545" s="14">
        <v>0</v>
      </c>
      <c r="I545" s="145"/>
      <c r="J545" s="145">
        <f t="shared" si="313"/>
        <v>24300000</v>
      </c>
      <c r="K545" s="145"/>
      <c r="L545" s="145"/>
      <c r="O545" s="52"/>
    </row>
    <row r="546" spans="1:15" ht="12.75" x14ac:dyDescent="0.2">
      <c r="A546" s="1" t="s">
        <v>482</v>
      </c>
      <c r="B546" s="143"/>
      <c r="C546" s="144" t="s">
        <v>962</v>
      </c>
      <c r="D546" s="143">
        <v>54</v>
      </c>
      <c r="E546" s="143" t="s">
        <v>27</v>
      </c>
      <c r="F546" s="145">
        <v>1650000</v>
      </c>
      <c r="G546" s="145">
        <f t="shared" si="312"/>
        <v>89100000</v>
      </c>
      <c r="H546" s="92">
        <v>0</v>
      </c>
      <c r="I546" s="145"/>
      <c r="J546" s="145">
        <f t="shared" si="313"/>
        <v>89100000</v>
      </c>
      <c r="K546" s="145"/>
      <c r="L546" s="145"/>
      <c r="O546" s="52"/>
    </row>
    <row r="547" spans="1:15" ht="12.75" x14ac:dyDescent="0.2">
      <c r="A547" s="1" t="s">
        <v>483</v>
      </c>
      <c r="B547" s="158" t="s">
        <v>92</v>
      </c>
      <c r="C547" s="159" t="s">
        <v>484</v>
      </c>
      <c r="D547" s="158"/>
      <c r="E547" s="158"/>
      <c r="F547" s="160"/>
      <c r="G547" s="160">
        <f>SUM(G548,G552,G554)</f>
        <v>186041000</v>
      </c>
      <c r="H547" s="93">
        <v>0</v>
      </c>
      <c r="I547" s="160">
        <f>SUM(I548,I552,I554)</f>
        <v>0</v>
      </c>
      <c r="J547" s="160">
        <f>SUM(J548,J552,J554)</f>
        <v>186041000</v>
      </c>
      <c r="K547" s="160">
        <f t="shared" ref="K547:L547" si="314">SUM(K548,K552,K554)</f>
        <v>0</v>
      </c>
      <c r="L547" s="160">
        <f t="shared" si="314"/>
        <v>0</v>
      </c>
      <c r="M547" s="5" t="s">
        <v>508</v>
      </c>
      <c r="N547" s="5" t="s">
        <v>509</v>
      </c>
      <c r="O547" s="52"/>
    </row>
    <row r="548" spans="1:15" ht="12.75" x14ac:dyDescent="0.2">
      <c r="A548" s="1" t="s">
        <v>485</v>
      </c>
      <c r="B548" s="146" t="s">
        <v>537</v>
      </c>
      <c r="C548" s="147" t="s">
        <v>25</v>
      </c>
      <c r="D548" s="146"/>
      <c r="E548" s="146"/>
      <c r="F548" s="148"/>
      <c r="G548" s="148">
        <f>SUM(G549:G551)</f>
        <v>24000000</v>
      </c>
      <c r="H548" s="92">
        <v>0</v>
      </c>
      <c r="I548" s="148">
        <f>SUM(I549:I551)</f>
        <v>0</v>
      </c>
      <c r="J548" s="148">
        <f>SUM(J549:J551)</f>
        <v>24000000</v>
      </c>
      <c r="K548" s="148">
        <f t="shared" ref="K548:L548" si="315">SUM(K549:K551)</f>
        <v>0</v>
      </c>
      <c r="L548" s="148">
        <f t="shared" si="315"/>
        <v>0</v>
      </c>
      <c r="O548" s="52"/>
    </row>
    <row r="549" spans="1:15" ht="12.75" x14ac:dyDescent="0.2">
      <c r="A549" s="1" t="s">
        <v>486</v>
      </c>
      <c r="B549" s="143"/>
      <c r="C549" s="144" t="s">
        <v>654</v>
      </c>
      <c r="D549" s="143">
        <v>6</v>
      </c>
      <c r="E549" s="143" t="s">
        <v>121</v>
      </c>
      <c r="F549" s="145">
        <v>1500000</v>
      </c>
      <c r="G549" s="145">
        <f t="shared" ref="G549:G551" si="316">ROUNDDOWN(D549*F549,-3)</f>
        <v>9000000</v>
      </c>
      <c r="H549" s="93">
        <v>0</v>
      </c>
      <c r="I549" s="145"/>
      <c r="J549" s="145">
        <f t="shared" ref="J549:J551" si="317">G549-I549</f>
        <v>9000000</v>
      </c>
      <c r="K549" s="145"/>
      <c r="L549" s="145"/>
      <c r="O549" s="52"/>
    </row>
    <row r="550" spans="1:15" ht="12.75" x14ac:dyDescent="0.2">
      <c r="A550" s="1" t="s">
        <v>487</v>
      </c>
      <c r="B550" s="143"/>
      <c r="C550" s="144" t="s">
        <v>586</v>
      </c>
      <c r="D550" s="143">
        <v>6</v>
      </c>
      <c r="E550" s="143" t="s">
        <v>121</v>
      </c>
      <c r="F550" s="145">
        <v>1500000</v>
      </c>
      <c r="G550" s="145">
        <f t="shared" si="316"/>
        <v>9000000</v>
      </c>
      <c r="H550" s="14">
        <v>0</v>
      </c>
      <c r="I550" s="145"/>
      <c r="J550" s="145">
        <f t="shared" si="317"/>
        <v>9000000</v>
      </c>
      <c r="K550" s="145"/>
      <c r="L550" s="145"/>
      <c r="O550" s="52"/>
    </row>
    <row r="551" spans="1:15" ht="12.75" x14ac:dyDescent="0.2">
      <c r="A551" s="1" t="s">
        <v>488</v>
      </c>
      <c r="B551" s="143"/>
      <c r="C551" s="144" t="s">
        <v>587</v>
      </c>
      <c r="D551" s="143">
        <v>6</v>
      </c>
      <c r="E551" s="143" t="s">
        <v>121</v>
      </c>
      <c r="F551" s="145">
        <v>1000000</v>
      </c>
      <c r="G551" s="145">
        <f t="shared" si="316"/>
        <v>6000000</v>
      </c>
      <c r="H551" s="92">
        <v>0</v>
      </c>
      <c r="I551" s="145"/>
      <c r="J551" s="145">
        <f t="shared" si="317"/>
        <v>6000000</v>
      </c>
      <c r="K551" s="145"/>
      <c r="L551" s="145"/>
      <c r="O551" s="52"/>
    </row>
    <row r="552" spans="1:15" ht="12.75" x14ac:dyDescent="0.2">
      <c r="A552" s="1" t="s">
        <v>489</v>
      </c>
      <c r="B552" s="146" t="s">
        <v>538</v>
      </c>
      <c r="C552" s="147" t="s">
        <v>74</v>
      </c>
      <c r="D552" s="146"/>
      <c r="E552" s="146"/>
      <c r="F552" s="148"/>
      <c r="G552" s="148">
        <f>G553</f>
        <v>20000000</v>
      </c>
      <c r="H552" s="14">
        <v>0</v>
      </c>
      <c r="I552" s="148">
        <f>I553</f>
        <v>0</v>
      </c>
      <c r="J552" s="148">
        <f>J553</f>
        <v>20000000</v>
      </c>
      <c r="K552" s="148">
        <f t="shared" ref="K552:L552" si="318">K553</f>
        <v>0</v>
      </c>
      <c r="L552" s="148">
        <f t="shared" si="318"/>
        <v>0</v>
      </c>
      <c r="O552" s="52"/>
    </row>
    <row r="553" spans="1:15" ht="12.75" x14ac:dyDescent="0.2">
      <c r="A553" s="1" t="s">
        <v>490</v>
      </c>
      <c r="B553" s="143"/>
      <c r="C553" s="144" t="s">
        <v>963</v>
      </c>
      <c r="D553" s="143">
        <v>2</v>
      </c>
      <c r="E553" s="143" t="s">
        <v>27</v>
      </c>
      <c r="F553" s="145">
        <v>10000000</v>
      </c>
      <c r="G553" s="145">
        <f>ROUNDDOWN(D553*F553,-3)</f>
        <v>20000000</v>
      </c>
      <c r="H553" s="93">
        <v>0</v>
      </c>
      <c r="I553" s="145"/>
      <c r="J553" s="145">
        <f>G553-I553</f>
        <v>20000000</v>
      </c>
      <c r="K553" s="145"/>
      <c r="L553" s="145"/>
      <c r="O553" s="52"/>
    </row>
    <row r="554" spans="1:15" ht="12.75" x14ac:dyDescent="0.2">
      <c r="A554" s="1" t="s">
        <v>491</v>
      </c>
      <c r="B554" s="146" t="s">
        <v>554</v>
      </c>
      <c r="C554" s="147" t="s">
        <v>492</v>
      </c>
      <c r="D554" s="146"/>
      <c r="E554" s="146"/>
      <c r="F554" s="148"/>
      <c r="G554" s="148">
        <f>G555</f>
        <v>142041000</v>
      </c>
      <c r="H554" s="93">
        <v>0</v>
      </c>
      <c r="I554" s="148">
        <f>I555</f>
        <v>0</v>
      </c>
      <c r="J554" s="148">
        <f>J555</f>
        <v>142041000</v>
      </c>
      <c r="K554" s="148">
        <f t="shared" ref="K554:L554" si="319">K555</f>
        <v>0</v>
      </c>
      <c r="L554" s="148">
        <f t="shared" si="319"/>
        <v>0</v>
      </c>
      <c r="O554" s="52"/>
    </row>
    <row r="555" spans="1:15" ht="12.75" x14ac:dyDescent="0.2">
      <c r="A555" s="1" t="s">
        <v>493</v>
      </c>
      <c r="B555" s="143"/>
      <c r="C555" s="144" t="s">
        <v>964</v>
      </c>
      <c r="D555" s="143">
        <v>3</v>
      </c>
      <c r="E555" s="143" t="s">
        <v>27</v>
      </c>
      <c r="F555" s="145">
        <v>47347000</v>
      </c>
      <c r="G555" s="145">
        <f>ROUNDDOWN(D555*F555,-3)</f>
        <v>142041000</v>
      </c>
      <c r="H555" s="53">
        <v>0</v>
      </c>
      <c r="I555" s="145"/>
      <c r="J555" s="145">
        <f>G555-I555</f>
        <v>142041000</v>
      </c>
      <c r="K555" s="145"/>
      <c r="L555" s="145"/>
      <c r="O555" s="52"/>
    </row>
    <row r="556" spans="1:15" ht="12.75" x14ac:dyDescent="0.2">
      <c r="A556" s="1" t="s">
        <v>494</v>
      </c>
      <c r="B556" s="155" t="s">
        <v>889</v>
      </c>
      <c r="C556" s="156" t="s">
        <v>495</v>
      </c>
      <c r="D556" s="155"/>
      <c r="E556" s="155" t="s">
        <v>577</v>
      </c>
      <c r="F556" s="157"/>
      <c r="G556" s="157">
        <f>G557</f>
        <v>91170000</v>
      </c>
      <c r="H556" s="92">
        <v>0</v>
      </c>
      <c r="I556" s="157">
        <f>I557</f>
        <v>0</v>
      </c>
      <c r="J556" s="157">
        <f>J557</f>
        <v>91170000</v>
      </c>
      <c r="K556" s="157">
        <f t="shared" ref="K556:L556" si="320">K557</f>
        <v>0</v>
      </c>
      <c r="L556" s="157">
        <f t="shared" si="320"/>
        <v>0</v>
      </c>
      <c r="O556" s="52"/>
    </row>
    <row r="557" spans="1:15" ht="12.75" x14ac:dyDescent="0.2">
      <c r="A557" s="1" t="s">
        <v>496</v>
      </c>
      <c r="B557" s="158" t="s">
        <v>22</v>
      </c>
      <c r="C557" s="159" t="s">
        <v>495</v>
      </c>
      <c r="D557" s="158"/>
      <c r="E557" s="158"/>
      <c r="F557" s="160"/>
      <c r="G557" s="160">
        <f>SUM(G558,G563)</f>
        <v>91170000</v>
      </c>
      <c r="H557" s="93">
        <v>0</v>
      </c>
      <c r="I557" s="160">
        <f>SUM(I558,I563)</f>
        <v>0</v>
      </c>
      <c r="J557" s="160">
        <f>SUM(J558,J563)</f>
        <v>91170000</v>
      </c>
      <c r="K557" s="160">
        <f t="shared" ref="K557:L557" si="321">SUM(K558,K563)</f>
        <v>0</v>
      </c>
      <c r="L557" s="160">
        <f t="shared" si="321"/>
        <v>0</v>
      </c>
      <c r="M557" s="5" t="s">
        <v>508</v>
      </c>
      <c r="N557" s="5" t="s">
        <v>509</v>
      </c>
      <c r="O557" s="52"/>
    </row>
    <row r="558" spans="1:15" ht="12.75" x14ac:dyDescent="0.2">
      <c r="A558" s="1" t="s">
        <v>497</v>
      </c>
      <c r="B558" s="146" t="s">
        <v>537</v>
      </c>
      <c r="C558" s="147" t="s">
        <v>25</v>
      </c>
      <c r="D558" s="146"/>
      <c r="E558" s="146"/>
      <c r="F558" s="148"/>
      <c r="G558" s="148">
        <f>SUM(G559:G562)</f>
        <v>39000000</v>
      </c>
      <c r="H558" s="93">
        <v>0</v>
      </c>
      <c r="I558" s="148">
        <f>SUM(I559:I562)</f>
        <v>0</v>
      </c>
      <c r="J558" s="148">
        <f>SUM(J559:J562)</f>
        <v>39000000</v>
      </c>
      <c r="K558" s="148">
        <f t="shared" ref="K558:L558" si="322">SUM(K559:K562)</f>
        <v>0</v>
      </c>
      <c r="L558" s="148">
        <f t="shared" si="322"/>
        <v>0</v>
      </c>
      <c r="O558" s="52"/>
    </row>
    <row r="559" spans="1:15" ht="12.75" x14ac:dyDescent="0.2">
      <c r="A559" s="1" t="s">
        <v>498</v>
      </c>
      <c r="B559" s="143"/>
      <c r="C559" s="144" t="s">
        <v>578</v>
      </c>
      <c r="D559" s="143">
        <v>100</v>
      </c>
      <c r="E559" s="143" t="s">
        <v>27</v>
      </c>
      <c r="F559" s="145">
        <v>70000</v>
      </c>
      <c r="G559" s="145">
        <f t="shared" ref="G559:G562" si="323">ROUNDDOWN(D559*F559,-3)</f>
        <v>7000000</v>
      </c>
      <c r="H559" s="93">
        <v>0</v>
      </c>
      <c r="I559" s="145"/>
      <c r="J559" s="145">
        <f t="shared" ref="J559:J562" si="324">G559-I559</f>
        <v>7000000</v>
      </c>
      <c r="K559" s="145"/>
      <c r="L559" s="145"/>
      <c r="O559" s="52"/>
    </row>
    <row r="560" spans="1:15" ht="12.75" x14ac:dyDescent="0.2">
      <c r="A560" s="1" t="s">
        <v>499</v>
      </c>
      <c r="B560" s="143"/>
      <c r="C560" s="144" t="s">
        <v>579</v>
      </c>
      <c r="D560" s="143">
        <v>8</v>
      </c>
      <c r="E560" s="143" t="s">
        <v>121</v>
      </c>
      <c r="F560" s="145">
        <v>1500000</v>
      </c>
      <c r="G560" s="145">
        <f t="shared" si="323"/>
        <v>12000000</v>
      </c>
      <c r="H560" s="13">
        <v>0</v>
      </c>
      <c r="I560" s="145"/>
      <c r="J560" s="145">
        <f t="shared" si="324"/>
        <v>12000000</v>
      </c>
      <c r="K560" s="145"/>
      <c r="L560" s="145"/>
      <c r="O560" s="52"/>
    </row>
    <row r="561" spans="1:15" ht="12.75" x14ac:dyDescent="0.2">
      <c r="A561" s="1" t="s">
        <v>965</v>
      </c>
      <c r="B561" s="143"/>
      <c r="C561" s="144" t="s">
        <v>580</v>
      </c>
      <c r="D561" s="143">
        <v>8</v>
      </c>
      <c r="E561" s="143" t="s">
        <v>121</v>
      </c>
      <c r="F561" s="145">
        <v>1500000</v>
      </c>
      <c r="G561" s="145">
        <f t="shared" si="323"/>
        <v>12000000</v>
      </c>
      <c r="H561" s="14">
        <v>0</v>
      </c>
      <c r="I561" s="145"/>
      <c r="J561" s="145">
        <f t="shared" si="324"/>
        <v>12000000</v>
      </c>
      <c r="K561" s="145"/>
      <c r="L561" s="145"/>
      <c r="O561" s="52"/>
    </row>
    <row r="562" spans="1:15" ht="12.75" x14ac:dyDescent="0.2">
      <c r="A562" s="1" t="s">
        <v>966</v>
      </c>
      <c r="B562" s="143"/>
      <c r="C562" s="144" t="s">
        <v>581</v>
      </c>
      <c r="D562" s="143">
        <v>8</v>
      </c>
      <c r="E562" s="143" t="s">
        <v>121</v>
      </c>
      <c r="F562" s="145">
        <v>1000000</v>
      </c>
      <c r="G562" s="145">
        <f t="shared" si="323"/>
        <v>8000000</v>
      </c>
      <c r="H562" s="92">
        <v>0</v>
      </c>
      <c r="I562" s="145"/>
      <c r="J562" s="145">
        <f t="shared" si="324"/>
        <v>8000000</v>
      </c>
      <c r="K562" s="145"/>
      <c r="L562" s="145"/>
      <c r="O562" s="52"/>
    </row>
    <row r="563" spans="1:15" ht="12.75" x14ac:dyDescent="0.2">
      <c r="A563" s="1" t="s">
        <v>967</v>
      </c>
      <c r="B563" s="146" t="s">
        <v>539</v>
      </c>
      <c r="C563" s="147" t="s">
        <v>36</v>
      </c>
      <c r="D563" s="146"/>
      <c r="E563" s="146"/>
      <c r="F563" s="148"/>
      <c r="G563" s="148">
        <f>G564</f>
        <v>52170000</v>
      </c>
      <c r="H563" s="93">
        <v>0</v>
      </c>
      <c r="I563" s="148">
        <f>I564</f>
        <v>0</v>
      </c>
      <c r="J563" s="148">
        <f>J564</f>
        <v>52170000</v>
      </c>
      <c r="K563" s="148">
        <f t="shared" ref="K563:L563" si="325">K564</f>
        <v>0</v>
      </c>
      <c r="L563" s="148">
        <f t="shared" si="325"/>
        <v>0</v>
      </c>
      <c r="O563" s="52"/>
    </row>
    <row r="564" spans="1:15" ht="12.75" x14ac:dyDescent="0.2">
      <c r="A564" s="1" t="s">
        <v>968</v>
      </c>
      <c r="B564" s="143"/>
      <c r="C564" s="144" t="s">
        <v>969</v>
      </c>
      <c r="D564" s="143">
        <v>10</v>
      </c>
      <c r="E564" s="143" t="s">
        <v>27</v>
      </c>
      <c r="F564" s="145">
        <v>5217000</v>
      </c>
      <c r="G564" s="145">
        <f>ROUNDDOWN(D564*F564,-3)</f>
        <v>52170000</v>
      </c>
      <c r="H564" s="91">
        <v>0</v>
      </c>
      <c r="I564" s="145"/>
      <c r="J564" s="145">
        <f>G564-I564</f>
        <v>52170000</v>
      </c>
      <c r="K564" s="145"/>
      <c r="L564" s="145"/>
      <c r="O564" s="52"/>
    </row>
    <row r="565" spans="1:15" x14ac:dyDescent="0.2">
      <c r="A565" s="1"/>
      <c r="C565" s="6"/>
      <c r="D565" s="7"/>
      <c r="E565" s="7"/>
      <c r="F565" s="8"/>
      <c r="G565" s="8"/>
      <c r="H565" s="8"/>
    </row>
    <row r="566" spans="1:15" s="1" customFormat="1" x14ac:dyDescent="0.25">
      <c r="C566" s="6"/>
      <c r="D566" s="7"/>
      <c r="F566" s="8"/>
      <c r="G566" s="84" t="s">
        <v>984</v>
      </c>
      <c r="I566" s="2"/>
    </row>
    <row r="567" spans="1:15" s="1" customFormat="1" x14ac:dyDescent="0.25">
      <c r="C567" s="6"/>
      <c r="D567" s="7"/>
      <c r="F567" s="8"/>
      <c r="G567" s="84" t="s">
        <v>555</v>
      </c>
      <c r="I567" s="2"/>
    </row>
    <row r="568" spans="1:15" s="1" customFormat="1" x14ac:dyDescent="0.25">
      <c r="C568" s="6"/>
      <c r="D568" s="7"/>
      <c r="F568" s="8"/>
      <c r="G568" s="84" t="s">
        <v>985</v>
      </c>
      <c r="I568" s="2"/>
    </row>
    <row r="569" spans="1:15" s="1" customFormat="1" x14ac:dyDescent="0.25">
      <c r="C569" s="6"/>
      <c r="D569" s="7"/>
      <c r="F569" s="8"/>
      <c r="G569" s="84"/>
      <c r="I569" s="2"/>
    </row>
    <row r="570" spans="1:15" s="1" customFormat="1" x14ac:dyDescent="0.25">
      <c r="C570" s="6"/>
      <c r="D570" s="7"/>
      <c r="F570" s="8"/>
      <c r="G570" s="84"/>
      <c r="I570" s="2"/>
    </row>
    <row r="571" spans="1:15" s="1" customFormat="1" x14ac:dyDescent="0.25">
      <c r="C571" s="6"/>
      <c r="D571" s="7"/>
      <c r="F571" s="8"/>
      <c r="G571" s="84"/>
      <c r="H571" s="79" t="s">
        <v>550</v>
      </c>
      <c r="I571" s="2"/>
      <c r="J571" s="234" t="s">
        <v>987</v>
      </c>
    </row>
    <row r="572" spans="1:15" s="1" customFormat="1" x14ac:dyDescent="0.25">
      <c r="C572" s="6"/>
      <c r="D572" s="7"/>
      <c r="F572" s="8"/>
      <c r="G572" s="84"/>
      <c r="H572" s="79" t="s">
        <v>549</v>
      </c>
      <c r="I572" s="2"/>
      <c r="J572" s="234" t="s">
        <v>986</v>
      </c>
    </row>
    <row r="573" spans="1:15" s="1" customFormat="1" x14ac:dyDescent="0.25">
      <c r="C573" s="6"/>
      <c r="D573" s="7"/>
      <c r="F573" s="8"/>
      <c r="G573" s="84"/>
      <c r="I573" s="2"/>
    </row>
    <row r="574" spans="1:15" s="1" customFormat="1" ht="15" x14ac:dyDescent="0.25">
      <c r="C574" s="6"/>
      <c r="D574" s="7"/>
      <c r="F574" s="8"/>
      <c r="G574" s="85" t="s">
        <v>545</v>
      </c>
      <c r="I574" s="2"/>
    </row>
    <row r="575" spans="1:15" s="1" customFormat="1" x14ac:dyDescent="0.25">
      <c r="C575" s="6"/>
      <c r="D575" s="7"/>
      <c r="F575" s="8"/>
      <c r="G575" s="84" t="s">
        <v>546</v>
      </c>
      <c r="I575" s="2"/>
    </row>
    <row r="576" spans="1:15" s="1" customFormat="1" x14ac:dyDescent="0.25">
      <c r="C576" s="6"/>
      <c r="D576" s="7"/>
      <c r="E576" s="7"/>
      <c r="F576" s="8"/>
      <c r="G576" s="8"/>
      <c r="H576" s="8"/>
      <c r="I576" s="2"/>
    </row>
    <row r="577" spans="3:9" s="1" customFormat="1" x14ac:dyDescent="0.25">
      <c r="C577" s="6"/>
      <c r="D577" s="7"/>
      <c r="E577" s="7"/>
      <c r="F577" s="8"/>
      <c r="G577" s="8"/>
      <c r="H577" s="8"/>
      <c r="I577" s="2"/>
    </row>
    <row r="578" spans="3:9" s="1" customFormat="1" x14ac:dyDescent="0.25">
      <c r="C578" s="6"/>
      <c r="D578" s="7"/>
      <c r="E578" s="7"/>
      <c r="F578" s="8"/>
      <c r="G578" s="8"/>
      <c r="H578" s="8"/>
      <c r="I578" s="2"/>
    </row>
    <row r="579" spans="3:9" s="1" customFormat="1" x14ac:dyDescent="0.25">
      <c r="C579" s="6"/>
      <c r="D579" s="7"/>
      <c r="E579" s="7"/>
      <c r="F579" s="8"/>
      <c r="G579" s="8"/>
      <c r="H579" s="8"/>
      <c r="I579" s="2"/>
    </row>
    <row r="580" spans="3:9" s="1" customFormat="1" x14ac:dyDescent="0.25">
      <c r="C580" s="6"/>
      <c r="D580" s="7"/>
      <c r="E580" s="7"/>
      <c r="F580" s="8"/>
      <c r="G580" s="8"/>
      <c r="H580" s="8"/>
      <c r="I580" s="2"/>
    </row>
    <row r="581" spans="3:9" s="1" customFormat="1" x14ac:dyDescent="0.25">
      <c r="C581" s="6"/>
      <c r="D581" s="7"/>
      <c r="E581" s="7"/>
      <c r="F581" s="8"/>
      <c r="G581" s="8"/>
      <c r="H581" s="8"/>
      <c r="I581" s="2"/>
    </row>
    <row r="582" spans="3:9" s="1" customFormat="1" x14ac:dyDescent="0.25">
      <c r="C582" s="6"/>
      <c r="D582" s="7"/>
      <c r="E582" s="7"/>
      <c r="F582" s="8"/>
      <c r="G582" s="8"/>
      <c r="H582" s="8"/>
      <c r="I582" s="2"/>
    </row>
    <row r="583" spans="3:9" s="1" customFormat="1" x14ac:dyDescent="0.25">
      <c r="C583" s="6"/>
      <c r="D583" s="7"/>
      <c r="E583" s="7"/>
      <c r="F583" s="8"/>
      <c r="G583" s="8"/>
      <c r="H583" s="8"/>
      <c r="I583" s="2"/>
    </row>
    <row r="584" spans="3:9" s="1" customFormat="1" x14ac:dyDescent="0.25">
      <c r="C584" s="6"/>
      <c r="D584" s="7"/>
      <c r="E584" s="7"/>
      <c r="F584" s="8"/>
      <c r="G584" s="8"/>
      <c r="H584" s="8"/>
      <c r="I584" s="2"/>
    </row>
    <row r="585" spans="3:9" s="1" customFormat="1" x14ac:dyDescent="0.25">
      <c r="C585" s="6"/>
      <c r="D585" s="7"/>
      <c r="E585" s="7"/>
      <c r="F585" s="8"/>
      <c r="G585" s="8"/>
      <c r="H585" s="8"/>
      <c r="I585" s="2"/>
    </row>
    <row r="586" spans="3:9" s="1" customFormat="1" x14ac:dyDescent="0.25">
      <c r="C586" s="6"/>
      <c r="D586" s="7"/>
      <c r="E586" s="7"/>
      <c r="F586" s="8"/>
      <c r="G586" s="8"/>
      <c r="H586" s="8"/>
      <c r="I586" s="2"/>
    </row>
    <row r="587" spans="3:9" s="1" customFormat="1" x14ac:dyDescent="0.25">
      <c r="C587" s="6"/>
      <c r="D587" s="7"/>
      <c r="E587" s="7"/>
      <c r="F587" s="8"/>
      <c r="G587" s="8"/>
      <c r="H587" s="8"/>
      <c r="I587" s="2"/>
    </row>
    <row r="588" spans="3:9" s="1" customFormat="1" x14ac:dyDescent="0.25">
      <c r="C588" s="6"/>
      <c r="D588" s="7"/>
      <c r="E588" s="7"/>
      <c r="F588" s="8"/>
      <c r="G588" s="8"/>
      <c r="H588" s="8"/>
      <c r="I588" s="2"/>
    </row>
    <row r="589" spans="3:9" s="1" customFormat="1" x14ac:dyDescent="0.25">
      <c r="C589" s="6"/>
      <c r="D589" s="7"/>
      <c r="E589" s="7"/>
      <c r="F589" s="8"/>
      <c r="G589" s="8"/>
      <c r="H589" s="8"/>
      <c r="I589" s="2"/>
    </row>
    <row r="590" spans="3:9" s="1" customFormat="1" x14ac:dyDescent="0.25">
      <c r="C590" s="6"/>
      <c r="D590" s="7"/>
      <c r="E590" s="7"/>
      <c r="F590" s="8"/>
      <c r="G590" s="8"/>
      <c r="H590" s="8"/>
      <c r="I590" s="2"/>
    </row>
    <row r="591" spans="3:9" s="1" customFormat="1" x14ac:dyDescent="0.25">
      <c r="C591" s="6"/>
      <c r="D591" s="7"/>
      <c r="E591" s="7"/>
      <c r="F591" s="8"/>
      <c r="G591" s="8"/>
      <c r="H591" s="8"/>
      <c r="I591" s="2"/>
    </row>
    <row r="592" spans="3:9" s="1" customFormat="1" x14ac:dyDescent="0.25">
      <c r="C592" s="6"/>
      <c r="D592" s="7"/>
      <c r="E592" s="7"/>
      <c r="F592" s="8"/>
      <c r="G592" s="8"/>
      <c r="H592" s="8"/>
      <c r="I592" s="2"/>
    </row>
    <row r="593" spans="3:9" s="1" customFormat="1" x14ac:dyDescent="0.25">
      <c r="C593" s="6"/>
      <c r="D593" s="7"/>
      <c r="E593" s="7"/>
      <c r="F593" s="8"/>
      <c r="G593" s="8"/>
      <c r="H593" s="8"/>
      <c r="I593" s="2"/>
    </row>
    <row r="594" spans="3:9" s="1" customFormat="1" x14ac:dyDescent="0.25">
      <c r="C594" s="6"/>
      <c r="D594" s="7"/>
      <c r="E594" s="7"/>
      <c r="F594" s="8"/>
      <c r="G594" s="8"/>
      <c r="H594" s="8"/>
      <c r="I594" s="2"/>
    </row>
    <row r="595" spans="3:9" s="1" customFormat="1" x14ac:dyDescent="0.25">
      <c r="C595" s="6"/>
      <c r="D595" s="7"/>
      <c r="E595" s="7"/>
      <c r="F595" s="8"/>
      <c r="G595" s="8"/>
      <c r="H595" s="8"/>
      <c r="I595" s="2"/>
    </row>
    <row r="596" spans="3:9" s="1" customFormat="1" x14ac:dyDescent="0.25">
      <c r="C596" s="6"/>
      <c r="D596" s="7"/>
      <c r="E596" s="7"/>
      <c r="F596" s="8"/>
      <c r="G596" s="8"/>
      <c r="H596" s="8"/>
      <c r="I596" s="2"/>
    </row>
    <row r="597" spans="3:9" s="1" customFormat="1" x14ac:dyDescent="0.25">
      <c r="C597" s="6"/>
      <c r="D597" s="7"/>
      <c r="E597" s="7"/>
      <c r="F597" s="8"/>
      <c r="G597" s="8"/>
      <c r="H597" s="8"/>
      <c r="I597" s="2"/>
    </row>
    <row r="598" spans="3:9" s="1" customFormat="1" x14ac:dyDescent="0.25">
      <c r="C598" s="6"/>
      <c r="D598" s="7"/>
      <c r="E598" s="7"/>
      <c r="F598" s="8"/>
      <c r="G598" s="8"/>
      <c r="H598" s="8"/>
      <c r="I598" s="2"/>
    </row>
    <row r="599" spans="3:9" s="1" customFormat="1" x14ac:dyDescent="0.25">
      <c r="C599" s="6"/>
      <c r="D599" s="7"/>
      <c r="E599" s="7"/>
      <c r="F599" s="8"/>
      <c r="G599" s="8"/>
      <c r="H599" s="8"/>
      <c r="I599" s="2"/>
    </row>
    <row r="600" spans="3:9" s="1" customFormat="1" x14ac:dyDescent="0.25">
      <c r="C600" s="6"/>
      <c r="D600" s="7"/>
      <c r="E600" s="7"/>
      <c r="F600" s="8"/>
      <c r="G600" s="8"/>
      <c r="H600" s="8"/>
      <c r="I600" s="2"/>
    </row>
    <row r="601" spans="3:9" s="1" customFormat="1" x14ac:dyDescent="0.25">
      <c r="C601" s="6"/>
      <c r="D601" s="7"/>
      <c r="E601" s="7"/>
      <c r="F601" s="8"/>
      <c r="G601" s="8"/>
      <c r="H601" s="8"/>
      <c r="I601" s="2"/>
    </row>
    <row r="602" spans="3:9" s="1" customFormat="1" x14ac:dyDescent="0.25">
      <c r="C602" s="6"/>
      <c r="D602" s="7"/>
      <c r="E602" s="7"/>
      <c r="F602" s="8"/>
      <c r="G602" s="8"/>
      <c r="H602" s="8"/>
      <c r="I602" s="2"/>
    </row>
    <row r="603" spans="3:9" s="1" customFormat="1" x14ac:dyDescent="0.25">
      <c r="C603" s="6"/>
      <c r="D603" s="7"/>
      <c r="E603" s="7"/>
      <c r="F603" s="8"/>
      <c r="G603" s="8"/>
      <c r="H603" s="8"/>
      <c r="I603" s="2"/>
    </row>
    <row r="604" spans="3:9" s="1" customFormat="1" x14ac:dyDescent="0.25">
      <c r="C604" s="6"/>
      <c r="D604" s="7"/>
      <c r="E604" s="7"/>
      <c r="F604" s="8"/>
      <c r="G604" s="8"/>
      <c r="H604" s="8"/>
      <c r="I604" s="2"/>
    </row>
    <row r="605" spans="3:9" s="1" customFormat="1" x14ac:dyDescent="0.25">
      <c r="C605" s="6"/>
      <c r="D605" s="7"/>
      <c r="E605" s="7"/>
      <c r="F605" s="8"/>
      <c r="G605" s="8"/>
      <c r="H605" s="8"/>
      <c r="I605" s="2"/>
    </row>
    <row r="606" spans="3:9" s="1" customFormat="1" x14ac:dyDescent="0.25">
      <c r="C606" s="6"/>
      <c r="D606" s="7"/>
      <c r="E606" s="7"/>
      <c r="F606" s="8"/>
      <c r="G606" s="8"/>
      <c r="H606" s="8"/>
      <c r="I606" s="2"/>
    </row>
    <row r="607" spans="3:9" s="1" customFormat="1" x14ac:dyDescent="0.25">
      <c r="C607" s="6"/>
      <c r="D607" s="7"/>
      <c r="E607" s="7"/>
      <c r="F607" s="8"/>
      <c r="G607" s="8"/>
      <c r="H607" s="8"/>
      <c r="I607" s="2"/>
    </row>
    <row r="608" spans="3:9" s="1" customFormat="1" x14ac:dyDescent="0.25">
      <c r="C608" s="6"/>
      <c r="D608" s="7"/>
      <c r="E608" s="7"/>
      <c r="F608" s="8"/>
      <c r="G608" s="8"/>
      <c r="H608" s="8"/>
      <c r="I608" s="2"/>
    </row>
    <row r="609" spans="3:9" s="1" customFormat="1" x14ac:dyDescent="0.25">
      <c r="C609" s="6"/>
      <c r="D609" s="7"/>
      <c r="E609" s="7"/>
      <c r="F609" s="8"/>
      <c r="G609" s="8"/>
      <c r="H609" s="8"/>
      <c r="I609" s="2"/>
    </row>
    <row r="610" spans="3:9" s="1" customFormat="1" x14ac:dyDescent="0.25">
      <c r="C610" s="6"/>
      <c r="D610" s="7"/>
      <c r="E610" s="7"/>
      <c r="F610" s="8"/>
      <c r="G610" s="8"/>
      <c r="H610" s="8"/>
      <c r="I610" s="2"/>
    </row>
    <row r="611" spans="3:9" s="1" customFormat="1" x14ac:dyDescent="0.25">
      <c r="C611" s="6"/>
      <c r="D611" s="7"/>
      <c r="E611" s="7"/>
      <c r="F611" s="8"/>
      <c r="G611" s="8"/>
      <c r="H611" s="8"/>
      <c r="I611" s="2"/>
    </row>
    <row r="612" spans="3:9" s="1" customFormat="1" x14ac:dyDescent="0.25">
      <c r="C612" s="6"/>
      <c r="D612" s="7"/>
      <c r="E612" s="7"/>
      <c r="F612" s="8"/>
      <c r="G612" s="8"/>
      <c r="H612" s="8"/>
      <c r="I612" s="2"/>
    </row>
    <row r="613" spans="3:9" s="1" customFormat="1" x14ac:dyDescent="0.25">
      <c r="C613" s="6"/>
      <c r="D613" s="7"/>
      <c r="E613" s="7"/>
      <c r="F613" s="8"/>
      <c r="G613" s="8"/>
      <c r="H613" s="8"/>
      <c r="I613" s="2"/>
    </row>
    <row r="614" spans="3:9" s="1" customFormat="1" x14ac:dyDescent="0.25">
      <c r="C614" s="6"/>
      <c r="D614" s="7"/>
      <c r="E614" s="7"/>
      <c r="F614" s="8"/>
      <c r="G614" s="8"/>
      <c r="H614" s="8"/>
      <c r="I614" s="2"/>
    </row>
    <row r="615" spans="3:9" s="1" customFormat="1" x14ac:dyDescent="0.25">
      <c r="C615" s="6"/>
      <c r="D615" s="7"/>
      <c r="E615" s="7"/>
      <c r="F615" s="8"/>
      <c r="G615" s="8"/>
      <c r="H615" s="8"/>
      <c r="I615" s="2"/>
    </row>
    <row r="616" spans="3:9" s="1" customFormat="1" x14ac:dyDescent="0.25">
      <c r="C616" s="6"/>
      <c r="D616" s="7"/>
      <c r="E616" s="7"/>
      <c r="F616" s="8"/>
      <c r="G616" s="8"/>
      <c r="H616" s="8"/>
      <c r="I616" s="2"/>
    </row>
    <row r="617" spans="3:9" s="1" customFormat="1" x14ac:dyDescent="0.25">
      <c r="C617" s="6"/>
      <c r="D617" s="7"/>
      <c r="E617" s="7"/>
      <c r="F617" s="8"/>
      <c r="G617" s="8"/>
      <c r="H617" s="8"/>
      <c r="I617" s="2"/>
    </row>
    <row r="618" spans="3:9" s="1" customFormat="1" x14ac:dyDescent="0.25">
      <c r="C618" s="6"/>
      <c r="D618" s="7"/>
      <c r="E618" s="7"/>
      <c r="F618" s="8"/>
      <c r="G618" s="8"/>
      <c r="H618" s="8"/>
      <c r="I618" s="2"/>
    </row>
    <row r="619" spans="3:9" s="1" customFormat="1" x14ac:dyDescent="0.25">
      <c r="C619" s="6"/>
      <c r="D619" s="7"/>
      <c r="E619" s="7"/>
      <c r="F619" s="8"/>
      <c r="G619" s="8"/>
      <c r="H619" s="8"/>
      <c r="I619" s="2"/>
    </row>
    <row r="620" spans="3:9" s="1" customFormat="1" x14ac:dyDescent="0.25">
      <c r="C620" s="6"/>
      <c r="D620" s="7"/>
      <c r="E620" s="7"/>
      <c r="F620" s="8"/>
      <c r="G620" s="8"/>
      <c r="H620" s="8"/>
      <c r="I620" s="2"/>
    </row>
    <row r="621" spans="3:9" s="1" customFormat="1" x14ac:dyDescent="0.25">
      <c r="C621" s="6"/>
      <c r="D621" s="7"/>
      <c r="E621" s="7"/>
      <c r="F621" s="8"/>
      <c r="G621" s="8"/>
      <c r="H621" s="8"/>
      <c r="I621" s="2"/>
    </row>
    <row r="622" spans="3:9" s="1" customFormat="1" x14ac:dyDescent="0.25">
      <c r="C622" s="6"/>
      <c r="D622" s="7"/>
      <c r="E622" s="7"/>
      <c r="F622" s="8"/>
      <c r="G622" s="8"/>
      <c r="H622" s="8"/>
      <c r="I622" s="2"/>
    </row>
    <row r="623" spans="3:9" s="1" customFormat="1" x14ac:dyDescent="0.25">
      <c r="C623" s="6"/>
      <c r="D623" s="7"/>
      <c r="E623" s="7"/>
      <c r="F623" s="8"/>
      <c r="G623" s="8"/>
      <c r="H623" s="8"/>
      <c r="I623" s="2"/>
    </row>
    <row r="624" spans="3:9" s="1" customFormat="1" x14ac:dyDescent="0.25">
      <c r="C624" s="6"/>
      <c r="D624" s="7"/>
      <c r="E624" s="7"/>
      <c r="F624" s="8"/>
      <c r="G624" s="8"/>
      <c r="H624" s="8"/>
      <c r="I624" s="2"/>
    </row>
    <row r="625" spans="3:9" s="1" customFormat="1" x14ac:dyDescent="0.25">
      <c r="C625" s="6"/>
      <c r="D625" s="7"/>
      <c r="E625" s="7"/>
      <c r="F625" s="8"/>
      <c r="G625" s="8"/>
      <c r="H625" s="8"/>
      <c r="I625" s="2"/>
    </row>
    <row r="626" spans="3:9" s="1" customFormat="1" x14ac:dyDescent="0.25">
      <c r="C626" s="6"/>
      <c r="D626" s="7"/>
      <c r="E626" s="7"/>
      <c r="F626" s="8"/>
      <c r="G626" s="8"/>
      <c r="H626" s="8"/>
      <c r="I626" s="2"/>
    </row>
    <row r="627" spans="3:9" s="1" customFormat="1" x14ac:dyDescent="0.25">
      <c r="C627" s="6"/>
      <c r="D627" s="7"/>
      <c r="E627" s="7"/>
      <c r="F627" s="8"/>
      <c r="G627" s="8"/>
      <c r="H627" s="8"/>
      <c r="I627" s="2"/>
    </row>
    <row r="628" spans="3:9" s="1" customFormat="1" x14ac:dyDescent="0.25">
      <c r="C628" s="6"/>
      <c r="D628" s="7"/>
      <c r="E628" s="7"/>
      <c r="F628" s="8"/>
      <c r="G628" s="8"/>
      <c r="H628" s="8"/>
      <c r="I628" s="2"/>
    </row>
    <row r="629" spans="3:9" s="1" customFormat="1" x14ac:dyDescent="0.25">
      <c r="C629" s="6"/>
      <c r="D629" s="7"/>
      <c r="E629" s="7"/>
      <c r="F629" s="8"/>
      <c r="G629" s="8"/>
      <c r="H629" s="8"/>
      <c r="I629" s="2"/>
    </row>
    <row r="630" spans="3:9" s="1" customFormat="1" x14ac:dyDescent="0.25">
      <c r="C630" s="6"/>
      <c r="D630" s="7"/>
      <c r="E630" s="7"/>
      <c r="F630" s="8"/>
      <c r="G630" s="8"/>
      <c r="H630" s="8"/>
      <c r="I630" s="2"/>
    </row>
    <row r="631" spans="3:9" s="1" customFormat="1" x14ac:dyDescent="0.25">
      <c r="C631" s="6"/>
      <c r="D631" s="7"/>
      <c r="E631" s="7"/>
      <c r="F631" s="8"/>
      <c r="G631" s="8"/>
      <c r="H631" s="8"/>
      <c r="I631" s="2"/>
    </row>
    <row r="632" spans="3:9" s="1" customFormat="1" x14ac:dyDescent="0.25">
      <c r="C632" s="6"/>
      <c r="D632" s="7"/>
      <c r="E632" s="7"/>
      <c r="F632" s="8"/>
      <c r="G632" s="8"/>
      <c r="H632" s="8"/>
      <c r="I632" s="2"/>
    </row>
    <row r="633" spans="3:9" s="1" customFormat="1" x14ac:dyDescent="0.25">
      <c r="C633" s="6"/>
      <c r="D633" s="7"/>
      <c r="E633" s="7"/>
      <c r="F633" s="8"/>
      <c r="G633" s="8"/>
      <c r="H633" s="8"/>
      <c r="I633" s="2"/>
    </row>
    <row r="634" spans="3:9" s="1" customFormat="1" x14ac:dyDescent="0.25">
      <c r="C634" s="6"/>
      <c r="D634" s="7"/>
      <c r="E634" s="7"/>
      <c r="F634" s="8"/>
      <c r="G634" s="8"/>
      <c r="H634" s="8"/>
      <c r="I634" s="2"/>
    </row>
    <row r="635" spans="3:9" s="1" customFormat="1" x14ac:dyDescent="0.25">
      <c r="C635" s="6"/>
      <c r="D635" s="7"/>
      <c r="E635" s="7"/>
      <c r="F635" s="8"/>
      <c r="G635" s="8"/>
      <c r="H635" s="8"/>
      <c r="I635" s="2"/>
    </row>
    <row r="636" spans="3:9" s="1" customFormat="1" x14ac:dyDescent="0.25">
      <c r="C636" s="6"/>
      <c r="D636" s="7"/>
      <c r="E636" s="7"/>
      <c r="F636" s="8"/>
      <c r="G636" s="8"/>
      <c r="H636" s="8"/>
      <c r="I636" s="2"/>
    </row>
    <row r="637" spans="3:9" s="1" customFormat="1" x14ac:dyDescent="0.25">
      <c r="C637" s="6"/>
      <c r="D637" s="7"/>
      <c r="E637" s="7"/>
      <c r="F637" s="8"/>
      <c r="G637" s="8"/>
      <c r="H637" s="8"/>
      <c r="I637" s="2"/>
    </row>
    <row r="638" spans="3:9" s="1" customFormat="1" x14ac:dyDescent="0.25">
      <c r="C638" s="6"/>
      <c r="D638" s="7"/>
      <c r="E638" s="7"/>
      <c r="F638" s="8"/>
      <c r="G638" s="8"/>
      <c r="H638" s="8"/>
      <c r="I638" s="2"/>
    </row>
    <row r="639" spans="3:9" s="1" customFormat="1" x14ac:dyDescent="0.25">
      <c r="C639" s="6"/>
      <c r="D639" s="7"/>
      <c r="E639" s="7"/>
      <c r="F639" s="8"/>
      <c r="G639" s="8"/>
      <c r="H639" s="8"/>
      <c r="I639" s="2"/>
    </row>
    <row r="640" spans="3:9" s="1" customFormat="1" x14ac:dyDescent="0.25">
      <c r="C640" s="6"/>
      <c r="D640" s="7"/>
      <c r="E640" s="7"/>
      <c r="F640" s="8"/>
      <c r="G640" s="8"/>
      <c r="H640" s="8"/>
      <c r="I640" s="2"/>
    </row>
    <row r="641" spans="3:9" s="1" customFormat="1" x14ac:dyDescent="0.25">
      <c r="C641" s="6"/>
      <c r="D641" s="7"/>
      <c r="E641" s="7"/>
      <c r="F641" s="8"/>
      <c r="G641" s="8"/>
      <c r="H641" s="8"/>
      <c r="I641" s="2"/>
    </row>
    <row r="642" spans="3:9" s="1" customFormat="1" x14ac:dyDescent="0.25">
      <c r="C642" s="6"/>
      <c r="D642" s="7"/>
      <c r="E642" s="7"/>
      <c r="F642" s="8"/>
      <c r="G642" s="8"/>
      <c r="H642" s="8"/>
      <c r="I642" s="2"/>
    </row>
    <row r="643" spans="3:9" s="1" customFormat="1" x14ac:dyDescent="0.25">
      <c r="C643" s="6"/>
      <c r="D643" s="7"/>
      <c r="E643" s="7"/>
      <c r="F643" s="8"/>
      <c r="G643" s="8"/>
      <c r="H643" s="8"/>
      <c r="I643" s="2"/>
    </row>
    <row r="644" spans="3:9" s="1" customFormat="1" x14ac:dyDescent="0.25">
      <c r="C644" s="6"/>
      <c r="D644" s="7"/>
      <c r="E644" s="7"/>
      <c r="F644" s="8"/>
      <c r="G644" s="8"/>
      <c r="H644" s="8"/>
      <c r="I644" s="2"/>
    </row>
    <row r="645" spans="3:9" s="1" customFormat="1" x14ac:dyDescent="0.25">
      <c r="C645" s="6"/>
      <c r="D645" s="7"/>
      <c r="E645" s="7"/>
      <c r="F645" s="8"/>
      <c r="G645" s="8"/>
      <c r="H645" s="8"/>
      <c r="I645" s="2"/>
    </row>
    <row r="646" spans="3:9" s="1" customFormat="1" x14ac:dyDescent="0.25">
      <c r="C646" s="6"/>
      <c r="D646" s="7"/>
      <c r="E646" s="7"/>
      <c r="F646" s="8"/>
      <c r="G646" s="8"/>
      <c r="H646" s="8"/>
      <c r="I646" s="2"/>
    </row>
    <row r="647" spans="3:9" s="1" customFormat="1" x14ac:dyDescent="0.25">
      <c r="C647" s="6"/>
      <c r="D647" s="7"/>
      <c r="E647" s="7"/>
      <c r="F647" s="8"/>
      <c r="G647" s="8"/>
      <c r="H647" s="8"/>
      <c r="I647" s="2"/>
    </row>
    <row r="648" spans="3:9" s="1" customFormat="1" x14ac:dyDescent="0.25">
      <c r="C648" s="6"/>
      <c r="D648" s="7"/>
      <c r="E648" s="7"/>
      <c r="F648" s="8"/>
      <c r="G648" s="8"/>
      <c r="H648" s="8"/>
      <c r="I648" s="2"/>
    </row>
    <row r="649" spans="3:9" s="1" customFormat="1" x14ac:dyDescent="0.25">
      <c r="C649" s="6"/>
      <c r="D649" s="7"/>
      <c r="E649" s="7"/>
      <c r="F649" s="8"/>
      <c r="G649" s="8"/>
      <c r="H649" s="8"/>
      <c r="I649" s="2"/>
    </row>
    <row r="650" spans="3:9" s="1" customFormat="1" x14ac:dyDescent="0.25">
      <c r="C650" s="6"/>
      <c r="D650" s="7"/>
      <c r="E650" s="7"/>
      <c r="F650" s="8"/>
      <c r="G650" s="8"/>
      <c r="H650" s="8"/>
      <c r="I650" s="2"/>
    </row>
    <row r="651" spans="3:9" s="1" customFormat="1" x14ac:dyDescent="0.25">
      <c r="C651" s="6"/>
      <c r="D651" s="7"/>
      <c r="E651" s="7"/>
      <c r="F651" s="8"/>
      <c r="G651" s="8"/>
      <c r="H651" s="8"/>
      <c r="I651" s="2"/>
    </row>
    <row r="652" spans="3:9" s="1" customFormat="1" x14ac:dyDescent="0.25">
      <c r="C652" s="6"/>
      <c r="D652" s="7"/>
      <c r="E652" s="7"/>
      <c r="F652" s="8"/>
      <c r="G652" s="8"/>
      <c r="H652" s="8"/>
      <c r="I652" s="2"/>
    </row>
    <row r="653" spans="3:9" s="1" customFormat="1" x14ac:dyDescent="0.25">
      <c r="C653" s="6"/>
      <c r="D653" s="7"/>
      <c r="E653" s="7"/>
      <c r="F653" s="8"/>
      <c r="G653" s="8"/>
      <c r="H653" s="8"/>
      <c r="I653" s="2"/>
    </row>
    <row r="654" spans="3:9" s="1" customFormat="1" x14ac:dyDescent="0.25">
      <c r="C654" s="6"/>
      <c r="D654" s="7"/>
      <c r="E654" s="7"/>
      <c r="F654" s="8"/>
      <c r="G654" s="8"/>
      <c r="H654" s="8"/>
      <c r="I654" s="2"/>
    </row>
    <row r="655" spans="3:9" s="1" customFormat="1" x14ac:dyDescent="0.25">
      <c r="C655" s="6"/>
      <c r="D655" s="7"/>
      <c r="E655" s="7"/>
      <c r="F655" s="8"/>
      <c r="G655" s="8"/>
      <c r="H655" s="8"/>
      <c r="I655" s="2"/>
    </row>
    <row r="656" spans="3:9" s="1" customFormat="1" x14ac:dyDescent="0.25">
      <c r="C656" s="6"/>
      <c r="D656" s="7"/>
      <c r="E656" s="7"/>
      <c r="F656" s="8"/>
      <c r="G656" s="8"/>
      <c r="H656" s="8"/>
      <c r="I656" s="2"/>
    </row>
    <row r="657" spans="3:9" s="1" customFormat="1" x14ac:dyDescent="0.25">
      <c r="C657" s="6"/>
      <c r="D657" s="7"/>
      <c r="E657" s="7"/>
      <c r="F657" s="8"/>
      <c r="G657" s="8"/>
      <c r="H657" s="8"/>
      <c r="I657" s="2"/>
    </row>
    <row r="658" spans="3:9" s="1" customFormat="1" x14ac:dyDescent="0.25">
      <c r="C658" s="6"/>
      <c r="D658" s="7"/>
      <c r="E658" s="7"/>
      <c r="F658" s="8"/>
      <c r="G658" s="8"/>
      <c r="H658" s="8"/>
      <c r="I658" s="2"/>
    </row>
    <row r="659" spans="3:9" s="1" customFormat="1" x14ac:dyDescent="0.25">
      <c r="C659" s="6"/>
      <c r="D659" s="7"/>
      <c r="E659" s="7"/>
      <c r="F659" s="8"/>
      <c r="G659" s="8"/>
      <c r="H659" s="8"/>
      <c r="I659" s="2"/>
    </row>
    <row r="660" spans="3:9" s="1" customFormat="1" x14ac:dyDescent="0.25">
      <c r="C660" s="6"/>
      <c r="D660" s="7"/>
      <c r="E660" s="7"/>
      <c r="F660" s="8"/>
      <c r="G660" s="8"/>
      <c r="H660" s="8"/>
      <c r="I660" s="2"/>
    </row>
    <row r="661" spans="3:9" s="1" customFormat="1" x14ac:dyDescent="0.25">
      <c r="C661" s="6"/>
      <c r="D661" s="7"/>
      <c r="E661" s="7"/>
      <c r="F661" s="8"/>
      <c r="G661" s="8"/>
      <c r="H661" s="8"/>
      <c r="I661" s="2"/>
    </row>
    <row r="662" spans="3:9" s="1" customFormat="1" x14ac:dyDescent="0.25">
      <c r="C662" s="6"/>
      <c r="D662" s="7"/>
      <c r="E662" s="7"/>
      <c r="F662" s="8"/>
      <c r="G662" s="8"/>
      <c r="H662" s="8"/>
      <c r="I662" s="2"/>
    </row>
    <row r="663" spans="3:9" s="1" customFormat="1" x14ac:dyDescent="0.25">
      <c r="C663" s="6"/>
      <c r="D663" s="7"/>
      <c r="E663" s="7"/>
      <c r="F663" s="8"/>
      <c r="G663" s="8"/>
      <c r="H663" s="8"/>
      <c r="I663" s="2"/>
    </row>
    <row r="664" spans="3:9" s="1" customFormat="1" x14ac:dyDescent="0.25">
      <c r="C664" s="6"/>
      <c r="D664" s="7"/>
      <c r="E664" s="7"/>
      <c r="F664" s="8"/>
      <c r="G664" s="8"/>
      <c r="H664" s="8"/>
      <c r="I664" s="2"/>
    </row>
    <row r="665" spans="3:9" s="1" customFormat="1" x14ac:dyDescent="0.25">
      <c r="C665" s="6"/>
      <c r="D665" s="7"/>
      <c r="E665" s="7"/>
      <c r="F665" s="8"/>
      <c r="G665" s="8"/>
      <c r="H665" s="8"/>
      <c r="I665" s="2"/>
    </row>
    <row r="666" spans="3:9" s="1" customFormat="1" x14ac:dyDescent="0.25">
      <c r="C666" s="6"/>
      <c r="D666" s="7"/>
      <c r="E666" s="7"/>
      <c r="F666" s="8"/>
      <c r="G666" s="8"/>
      <c r="H666" s="8"/>
      <c r="I666" s="2"/>
    </row>
    <row r="667" spans="3:9" s="1" customFormat="1" x14ac:dyDescent="0.25">
      <c r="C667" s="6"/>
      <c r="D667" s="7"/>
      <c r="E667" s="7"/>
      <c r="F667" s="8"/>
      <c r="G667" s="8"/>
      <c r="H667" s="8"/>
      <c r="I667" s="2"/>
    </row>
    <row r="668" spans="3:9" s="1" customFormat="1" x14ac:dyDescent="0.25">
      <c r="C668" s="6"/>
      <c r="D668" s="7"/>
      <c r="E668" s="7"/>
      <c r="F668" s="8"/>
      <c r="G668" s="8"/>
      <c r="H668" s="8"/>
      <c r="I668" s="2"/>
    </row>
    <row r="669" spans="3:9" s="1" customFormat="1" x14ac:dyDescent="0.25">
      <c r="C669" s="6"/>
      <c r="D669" s="7"/>
      <c r="E669" s="7"/>
      <c r="F669" s="8"/>
      <c r="G669" s="8"/>
      <c r="H669" s="8"/>
      <c r="I669" s="2"/>
    </row>
    <row r="670" spans="3:9" s="1" customFormat="1" x14ac:dyDescent="0.25">
      <c r="C670" s="6"/>
      <c r="D670" s="7"/>
      <c r="E670" s="7"/>
      <c r="F670" s="8"/>
      <c r="G670" s="8"/>
      <c r="H670" s="8"/>
      <c r="I670" s="2"/>
    </row>
    <row r="671" spans="3:9" s="1" customFormat="1" x14ac:dyDescent="0.25">
      <c r="C671" s="6"/>
      <c r="D671" s="7"/>
      <c r="E671" s="7"/>
      <c r="F671" s="8"/>
      <c r="G671" s="8"/>
      <c r="H671" s="8"/>
      <c r="I671" s="2"/>
    </row>
    <row r="672" spans="3:9" s="1" customFormat="1" x14ac:dyDescent="0.25">
      <c r="C672" s="6"/>
      <c r="D672" s="7"/>
      <c r="E672" s="7"/>
      <c r="F672" s="8"/>
      <c r="G672" s="8"/>
      <c r="H672" s="8"/>
      <c r="I672" s="2"/>
    </row>
    <row r="673" spans="3:9" s="1" customFormat="1" x14ac:dyDescent="0.25">
      <c r="C673" s="6"/>
      <c r="D673" s="7"/>
      <c r="E673" s="7"/>
      <c r="F673" s="8"/>
      <c r="G673" s="8"/>
      <c r="H673" s="8"/>
      <c r="I673" s="2"/>
    </row>
    <row r="674" spans="3:9" s="1" customFormat="1" x14ac:dyDescent="0.25">
      <c r="C674" s="6"/>
      <c r="D674" s="7"/>
      <c r="E674" s="7"/>
      <c r="F674" s="8"/>
      <c r="G674" s="8"/>
      <c r="H674" s="8"/>
      <c r="I674" s="2"/>
    </row>
    <row r="675" spans="3:9" s="1" customFormat="1" x14ac:dyDescent="0.25">
      <c r="C675" s="6"/>
      <c r="D675" s="7"/>
      <c r="E675" s="7"/>
      <c r="F675" s="8"/>
      <c r="G675" s="8"/>
      <c r="H675" s="8"/>
      <c r="I675" s="2"/>
    </row>
    <row r="676" spans="3:9" s="1" customFormat="1" x14ac:dyDescent="0.25">
      <c r="C676" s="6"/>
      <c r="D676" s="7"/>
      <c r="E676" s="7"/>
      <c r="F676" s="8"/>
      <c r="G676" s="8"/>
      <c r="H676" s="8"/>
      <c r="I676" s="2"/>
    </row>
    <row r="677" spans="3:9" s="1" customFormat="1" x14ac:dyDescent="0.25">
      <c r="C677" s="6"/>
      <c r="D677" s="7"/>
      <c r="E677" s="7"/>
      <c r="F677" s="8"/>
      <c r="G677" s="8"/>
      <c r="H677" s="8"/>
      <c r="I677" s="2"/>
    </row>
    <row r="678" spans="3:9" s="1" customFormat="1" x14ac:dyDescent="0.25">
      <c r="C678" s="6"/>
      <c r="D678" s="7"/>
      <c r="E678" s="7"/>
      <c r="F678" s="8"/>
      <c r="G678" s="8"/>
      <c r="H678" s="8"/>
      <c r="I678" s="2"/>
    </row>
    <row r="679" spans="3:9" s="1" customFormat="1" x14ac:dyDescent="0.25">
      <c r="C679" s="6"/>
      <c r="D679" s="7"/>
      <c r="E679" s="7"/>
      <c r="F679" s="8"/>
      <c r="G679" s="8"/>
      <c r="H679" s="8"/>
      <c r="I679" s="2"/>
    </row>
    <row r="680" spans="3:9" s="1" customFormat="1" x14ac:dyDescent="0.25">
      <c r="C680" s="6"/>
      <c r="D680" s="7"/>
      <c r="E680" s="7"/>
      <c r="F680" s="8"/>
      <c r="G680" s="8"/>
      <c r="H680" s="8"/>
      <c r="I680" s="2"/>
    </row>
    <row r="681" spans="3:9" s="1" customFormat="1" x14ac:dyDescent="0.25">
      <c r="C681" s="6"/>
      <c r="D681" s="7"/>
      <c r="E681" s="7"/>
      <c r="F681" s="8"/>
      <c r="G681" s="8"/>
      <c r="H681" s="8"/>
      <c r="I681" s="2"/>
    </row>
    <row r="682" spans="3:9" s="1" customFormat="1" x14ac:dyDescent="0.25">
      <c r="C682" s="6"/>
      <c r="D682" s="7"/>
      <c r="E682" s="7"/>
      <c r="F682" s="8"/>
      <c r="G682" s="8"/>
      <c r="H682" s="8"/>
      <c r="I682" s="2"/>
    </row>
    <row r="683" spans="3:9" s="1" customFormat="1" x14ac:dyDescent="0.25">
      <c r="C683" s="6"/>
      <c r="D683" s="7"/>
      <c r="E683" s="7"/>
      <c r="F683" s="8"/>
      <c r="G683" s="8"/>
      <c r="H683" s="8"/>
      <c r="I683" s="2"/>
    </row>
    <row r="684" spans="3:9" s="1" customFormat="1" x14ac:dyDescent="0.25">
      <c r="C684" s="6"/>
      <c r="D684" s="7"/>
      <c r="E684" s="7"/>
      <c r="F684" s="8"/>
      <c r="G684" s="8"/>
      <c r="H684" s="8"/>
      <c r="I684" s="2"/>
    </row>
    <row r="685" spans="3:9" s="1" customFormat="1" x14ac:dyDescent="0.25">
      <c r="C685" s="6"/>
      <c r="D685" s="7"/>
      <c r="E685" s="7"/>
      <c r="F685" s="8"/>
      <c r="G685" s="8"/>
      <c r="H685" s="8"/>
      <c r="I685" s="2"/>
    </row>
    <row r="686" spans="3:9" s="1" customFormat="1" x14ac:dyDescent="0.25">
      <c r="C686" s="6"/>
      <c r="D686" s="7"/>
      <c r="E686" s="7"/>
      <c r="F686" s="8"/>
      <c r="G686" s="8"/>
      <c r="H686" s="8"/>
      <c r="I686" s="2"/>
    </row>
    <row r="687" spans="3:9" s="1" customFormat="1" x14ac:dyDescent="0.25">
      <c r="C687" s="6"/>
      <c r="D687" s="7"/>
      <c r="E687" s="7"/>
      <c r="F687" s="8"/>
      <c r="G687" s="8"/>
      <c r="H687" s="8"/>
      <c r="I687" s="2"/>
    </row>
    <row r="688" spans="3:9" s="1" customFormat="1" x14ac:dyDescent="0.25">
      <c r="C688" s="6"/>
      <c r="D688" s="7"/>
      <c r="E688" s="7"/>
      <c r="F688" s="8"/>
      <c r="G688" s="8"/>
      <c r="H688" s="8"/>
      <c r="I688" s="2"/>
    </row>
    <row r="689" spans="3:9" s="1" customFormat="1" x14ac:dyDescent="0.25">
      <c r="C689" s="6"/>
      <c r="D689" s="7"/>
      <c r="E689" s="7"/>
      <c r="F689" s="8"/>
      <c r="G689" s="8"/>
      <c r="H689" s="8"/>
      <c r="I689" s="2"/>
    </row>
    <row r="690" spans="3:9" s="1" customFormat="1" x14ac:dyDescent="0.25">
      <c r="C690" s="6"/>
      <c r="D690" s="7"/>
      <c r="E690" s="7"/>
      <c r="F690" s="8"/>
      <c r="G690" s="8"/>
      <c r="H690" s="8"/>
      <c r="I690" s="2"/>
    </row>
    <row r="691" spans="3:9" s="1" customFormat="1" x14ac:dyDescent="0.25">
      <c r="C691" s="6"/>
      <c r="D691" s="7"/>
      <c r="E691" s="7"/>
      <c r="F691" s="8"/>
      <c r="G691" s="8"/>
      <c r="H691" s="8"/>
      <c r="I691" s="2"/>
    </row>
    <row r="692" spans="3:9" s="1" customFormat="1" x14ac:dyDescent="0.25">
      <c r="C692" s="6"/>
      <c r="D692" s="7"/>
      <c r="E692" s="7"/>
      <c r="F692" s="8"/>
      <c r="G692" s="8"/>
      <c r="H692" s="8"/>
      <c r="I692" s="2"/>
    </row>
    <row r="693" spans="3:9" s="1" customFormat="1" x14ac:dyDescent="0.25">
      <c r="C693" s="6"/>
      <c r="D693" s="7"/>
      <c r="E693" s="7"/>
      <c r="F693" s="8"/>
      <c r="G693" s="8"/>
      <c r="H693" s="8"/>
      <c r="I693" s="2"/>
    </row>
    <row r="694" spans="3:9" s="1" customFormat="1" x14ac:dyDescent="0.25">
      <c r="C694" s="6"/>
      <c r="D694" s="7"/>
      <c r="E694" s="7"/>
      <c r="F694" s="8"/>
      <c r="G694" s="8"/>
      <c r="H694" s="8"/>
      <c r="I694" s="2"/>
    </row>
    <row r="695" spans="3:9" s="1" customFormat="1" x14ac:dyDescent="0.25">
      <c r="C695" s="6"/>
      <c r="D695" s="7"/>
      <c r="E695" s="7"/>
      <c r="F695" s="8"/>
      <c r="G695" s="8"/>
      <c r="H695" s="8"/>
      <c r="I695" s="2"/>
    </row>
    <row r="696" spans="3:9" s="1" customFormat="1" x14ac:dyDescent="0.25">
      <c r="C696" s="6"/>
      <c r="D696" s="7"/>
      <c r="E696" s="7"/>
      <c r="F696" s="8"/>
      <c r="G696" s="8"/>
      <c r="H696" s="8"/>
      <c r="I696" s="2"/>
    </row>
    <row r="697" spans="3:9" s="1" customFormat="1" x14ac:dyDescent="0.25">
      <c r="C697" s="6"/>
      <c r="D697" s="7"/>
      <c r="E697" s="7"/>
      <c r="F697" s="8"/>
      <c r="G697" s="8"/>
      <c r="H697" s="8"/>
      <c r="I697" s="2"/>
    </row>
    <row r="698" spans="3:9" s="1" customFormat="1" x14ac:dyDescent="0.25">
      <c r="C698" s="6"/>
      <c r="D698" s="7"/>
      <c r="E698" s="7"/>
      <c r="F698" s="8"/>
      <c r="G698" s="8"/>
      <c r="H698" s="8"/>
      <c r="I698" s="2"/>
    </row>
    <row r="699" spans="3:9" s="1" customFormat="1" x14ac:dyDescent="0.25">
      <c r="C699" s="6"/>
      <c r="D699" s="7"/>
      <c r="E699" s="7"/>
      <c r="F699" s="8"/>
      <c r="G699" s="8"/>
      <c r="H699" s="8"/>
      <c r="I699" s="2"/>
    </row>
    <row r="700" spans="3:9" s="1" customFormat="1" x14ac:dyDescent="0.25">
      <c r="C700" s="6"/>
      <c r="D700" s="7"/>
      <c r="E700" s="7"/>
      <c r="F700" s="8"/>
      <c r="G700" s="8"/>
      <c r="H700" s="8"/>
      <c r="I700" s="2"/>
    </row>
    <row r="701" spans="3:9" s="1" customFormat="1" x14ac:dyDescent="0.25">
      <c r="C701" s="6"/>
      <c r="D701" s="7"/>
      <c r="E701" s="7"/>
      <c r="F701" s="8"/>
      <c r="G701" s="8"/>
      <c r="H701" s="8"/>
      <c r="I701" s="2"/>
    </row>
    <row r="702" spans="3:9" s="1" customFormat="1" x14ac:dyDescent="0.25">
      <c r="C702" s="6"/>
      <c r="D702" s="7"/>
      <c r="E702" s="7"/>
      <c r="F702" s="8"/>
      <c r="G702" s="8"/>
      <c r="H702" s="8"/>
      <c r="I702" s="2"/>
    </row>
    <row r="703" spans="3:9" s="1" customFormat="1" x14ac:dyDescent="0.25">
      <c r="C703" s="6"/>
      <c r="D703" s="7"/>
      <c r="E703" s="7"/>
      <c r="F703" s="8"/>
      <c r="G703" s="8"/>
      <c r="H703" s="8"/>
      <c r="I703" s="2"/>
    </row>
    <row r="704" spans="3:9" s="1" customFormat="1" x14ac:dyDescent="0.25">
      <c r="C704" s="6"/>
      <c r="D704" s="7"/>
      <c r="E704" s="7"/>
      <c r="F704" s="8"/>
      <c r="G704" s="8"/>
      <c r="H704" s="8"/>
      <c r="I704" s="2"/>
    </row>
    <row r="705" spans="3:9" s="1" customFormat="1" x14ac:dyDescent="0.25">
      <c r="C705" s="6"/>
      <c r="D705" s="7"/>
      <c r="E705" s="7"/>
      <c r="F705" s="8"/>
      <c r="G705" s="8"/>
      <c r="H705" s="8"/>
      <c r="I705" s="2"/>
    </row>
    <row r="706" spans="3:9" s="1" customFormat="1" x14ac:dyDescent="0.25">
      <c r="C706" s="6"/>
      <c r="D706" s="7"/>
      <c r="E706" s="7"/>
      <c r="F706" s="8"/>
      <c r="G706" s="8"/>
      <c r="H706" s="8"/>
      <c r="I706" s="2"/>
    </row>
    <row r="707" spans="3:9" s="1" customFormat="1" x14ac:dyDescent="0.25">
      <c r="C707" s="6"/>
      <c r="D707" s="7"/>
      <c r="E707" s="7"/>
      <c r="F707" s="8"/>
      <c r="G707" s="8"/>
      <c r="H707" s="8"/>
      <c r="I707" s="2"/>
    </row>
    <row r="708" spans="3:9" s="1" customFormat="1" x14ac:dyDescent="0.25">
      <c r="C708" s="6"/>
      <c r="D708" s="7"/>
      <c r="E708" s="7"/>
      <c r="F708" s="8"/>
      <c r="G708" s="8"/>
      <c r="H708" s="8"/>
      <c r="I708" s="2"/>
    </row>
    <row r="709" spans="3:9" s="1" customFormat="1" x14ac:dyDescent="0.25">
      <c r="C709" s="6"/>
      <c r="D709" s="7"/>
      <c r="E709" s="7"/>
      <c r="F709" s="8"/>
      <c r="G709" s="8"/>
      <c r="H709" s="8"/>
      <c r="I709" s="2"/>
    </row>
    <row r="710" spans="3:9" s="1" customFormat="1" x14ac:dyDescent="0.25">
      <c r="C710" s="6"/>
      <c r="D710" s="7"/>
      <c r="E710" s="7"/>
      <c r="F710" s="8"/>
      <c r="G710" s="8"/>
      <c r="H710" s="8"/>
      <c r="I710" s="2"/>
    </row>
    <row r="711" spans="3:9" s="1" customFormat="1" x14ac:dyDescent="0.25">
      <c r="C711" s="6"/>
      <c r="D711" s="7"/>
      <c r="E711" s="7"/>
      <c r="F711" s="8"/>
      <c r="G711" s="8"/>
      <c r="H711" s="8"/>
      <c r="I711" s="2"/>
    </row>
    <row r="712" spans="3:9" s="1" customFormat="1" x14ac:dyDescent="0.25">
      <c r="C712" s="6"/>
      <c r="D712" s="7"/>
      <c r="E712" s="7"/>
      <c r="F712" s="8"/>
      <c r="G712" s="8"/>
      <c r="H712" s="8"/>
      <c r="I712" s="2"/>
    </row>
    <row r="713" spans="3:9" s="1" customFormat="1" x14ac:dyDescent="0.25">
      <c r="C713" s="6"/>
      <c r="D713" s="7"/>
      <c r="E713" s="7"/>
      <c r="F713" s="8"/>
      <c r="G713" s="8"/>
      <c r="H713" s="8"/>
      <c r="I713" s="2"/>
    </row>
    <row r="714" spans="3:9" s="1" customFormat="1" x14ac:dyDescent="0.25">
      <c r="C714" s="6"/>
      <c r="D714" s="7"/>
      <c r="E714" s="7"/>
      <c r="F714" s="8"/>
      <c r="G714" s="8"/>
      <c r="H714" s="8"/>
      <c r="I714" s="2"/>
    </row>
    <row r="715" spans="3:9" s="1" customFormat="1" x14ac:dyDescent="0.25">
      <c r="C715" s="6"/>
      <c r="D715" s="7"/>
      <c r="E715" s="7"/>
      <c r="F715" s="8"/>
      <c r="G715" s="8"/>
      <c r="H715" s="8"/>
      <c r="I715" s="2"/>
    </row>
    <row r="716" spans="3:9" s="1" customFormat="1" x14ac:dyDescent="0.25">
      <c r="C716" s="6"/>
      <c r="D716" s="7"/>
      <c r="E716" s="7"/>
      <c r="F716" s="8"/>
      <c r="G716" s="8"/>
      <c r="H716" s="8"/>
      <c r="I716" s="2"/>
    </row>
    <row r="717" spans="3:9" s="1" customFormat="1" x14ac:dyDescent="0.25">
      <c r="C717" s="6"/>
      <c r="D717" s="7"/>
      <c r="E717" s="7"/>
      <c r="F717" s="8"/>
      <c r="G717" s="8"/>
      <c r="H717" s="8"/>
      <c r="I717" s="2"/>
    </row>
    <row r="718" spans="3:9" s="1" customFormat="1" x14ac:dyDescent="0.25">
      <c r="C718" s="6"/>
      <c r="D718" s="7"/>
      <c r="E718" s="7"/>
      <c r="F718" s="8"/>
      <c r="G718" s="8"/>
      <c r="H718" s="8"/>
      <c r="I718" s="2"/>
    </row>
    <row r="719" spans="3:9" s="1" customFormat="1" x14ac:dyDescent="0.25">
      <c r="C719" s="6"/>
      <c r="D719" s="7"/>
      <c r="E719" s="7"/>
      <c r="F719" s="8"/>
      <c r="G719" s="8"/>
      <c r="H719" s="8"/>
      <c r="I719" s="2"/>
    </row>
    <row r="720" spans="3:9" s="1" customFormat="1" x14ac:dyDescent="0.25">
      <c r="C720" s="6"/>
      <c r="D720" s="7"/>
      <c r="E720" s="7"/>
      <c r="F720" s="8"/>
      <c r="G720" s="8"/>
      <c r="H720" s="8"/>
      <c r="I720" s="2"/>
    </row>
    <row r="721" spans="3:9" s="1" customFormat="1" x14ac:dyDescent="0.25">
      <c r="C721" s="6"/>
      <c r="D721" s="7"/>
      <c r="E721" s="7"/>
      <c r="F721" s="8"/>
      <c r="G721" s="8"/>
      <c r="H721" s="8"/>
      <c r="I721" s="2"/>
    </row>
    <row r="722" spans="3:9" s="1" customFormat="1" x14ac:dyDescent="0.25">
      <c r="C722" s="6"/>
      <c r="D722" s="7"/>
      <c r="E722" s="7"/>
      <c r="F722" s="8"/>
      <c r="G722" s="8"/>
      <c r="H722" s="8"/>
      <c r="I722" s="2"/>
    </row>
    <row r="723" spans="3:9" s="1" customFormat="1" x14ac:dyDescent="0.25">
      <c r="C723" s="6"/>
      <c r="D723" s="7"/>
      <c r="E723" s="7"/>
      <c r="F723" s="8"/>
      <c r="G723" s="8"/>
      <c r="H723" s="8"/>
      <c r="I723" s="2"/>
    </row>
    <row r="724" spans="3:9" s="1" customFormat="1" x14ac:dyDescent="0.25">
      <c r="C724" s="6"/>
      <c r="D724" s="7"/>
      <c r="E724" s="7"/>
      <c r="F724" s="8"/>
      <c r="G724" s="8"/>
      <c r="H724" s="8"/>
      <c r="I724" s="2"/>
    </row>
    <row r="725" spans="3:9" s="1" customFormat="1" x14ac:dyDescent="0.25">
      <c r="C725" s="6"/>
      <c r="D725" s="7"/>
      <c r="E725" s="7"/>
      <c r="F725" s="8"/>
      <c r="G725" s="8"/>
      <c r="H725" s="8"/>
      <c r="I725" s="2"/>
    </row>
    <row r="726" spans="3:9" s="1" customFormat="1" x14ac:dyDescent="0.25">
      <c r="C726" s="6"/>
      <c r="D726" s="7"/>
      <c r="E726" s="7"/>
      <c r="F726" s="8"/>
      <c r="G726" s="8"/>
      <c r="H726" s="8"/>
      <c r="I726" s="2"/>
    </row>
    <row r="727" spans="3:9" s="1" customFormat="1" x14ac:dyDescent="0.25">
      <c r="C727" s="6"/>
      <c r="D727" s="7"/>
      <c r="E727" s="7"/>
      <c r="F727" s="8"/>
      <c r="G727" s="8"/>
      <c r="H727" s="8"/>
      <c r="I727" s="2"/>
    </row>
    <row r="728" spans="3:9" s="1" customFormat="1" x14ac:dyDescent="0.25">
      <c r="C728" s="6"/>
      <c r="D728" s="7"/>
      <c r="E728" s="7"/>
      <c r="F728" s="8"/>
      <c r="G728" s="8"/>
      <c r="H728" s="8"/>
      <c r="I728" s="2"/>
    </row>
    <row r="729" spans="3:9" s="1" customFormat="1" x14ac:dyDescent="0.25">
      <c r="C729" s="6"/>
      <c r="D729" s="7"/>
      <c r="E729" s="7"/>
      <c r="F729" s="8"/>
      <c r="G729" s="8"/>
      <c r="H729" s="8"/>
      <c r="I729" s="2"/>
    </row>
    <row r="730" spans="3:9" s="1" customFormat="1" x14ac:dyDescent="0.25">
      <c r="C730" s="6"/>
      <c r="D730" s="7"/>
      <c r="E730" s="7"/>
      <c r="F730" s="8"/>
      <c r="G730" s="8"/>
      <c r="H730" s="8"/>
      <c r="I730" s="2"/>
    </row>
    <row r="731" spans="3:9" s="1" customFormat="1" x14ac:dyDescent="0.25">
      <c r="C731" s="6"/>
      <c r="D731" s="7"/>
      <c r="E731" s="7"/>
      <c r="F731" s="8"/>
      <c r="G731" s="8"/>
      <c r="H731" s="8"/>
      <c r="I731" s="2"/>
    </row>
    <row r="732" spans="3:9" s="1" customFormat="1" x14ac:dyDescent="0.25">
      <c r="C732" s="6"/>
      <c r="D732" s="7"/>
      <c r="E732" s="7"/>
      <c r="F732" s="8"/>
      <c r="G732" s="8"/>
      <c r="H732" s="8"/>
      <c r="I732" s="2"/>
    </row>
    <row r="733" spans="3:9" s="1" customFormat="1" x14ac:dyDescent="0.25">
      <c r="C733" s="6"/>
      <c r="D733" s="7"/>
      <c r="E733" s="7"/>
      <c r="F733" s="8"/>
      <c r="G733" s="8"/>
      <c r="H733" s="8"/>
      <c r="I733" s="2"/>
    </row>
    <row r="734" spans="3:9" s="1" customFormat="1" x14ac:dyDescent="0.25">
      <c r="C734" s="6"/>
      <c r="D734" s="7"/>
      <c r="E734" s="7"/>
      <c r="F734" s="8"/>
      <c r="G734" s="8"/>
      <c r="H734" s="8"/>
      <c r="I734" s="2"/>
    </row>
    <row r="735" spans="3:9" s="1" customFormat="1" x14ac:dyDescent="0.25">
      <c r="C735" s="6"/>
      <c r="D735" s="7"/>
      <c r="E735" s="7"/>
      <c r="F735" s="8"/>
      <c r="G735" s="8"/>
      <c r="H735" s="8"/>
      <c r="I735" s="2"/>
    </row>
    <row r="736" spans="3:9" s="1" customFormat="1" x14ac:dyDescent="0.25">
      <c r="C736" s="6"/>
      <c r="D736" s="7"/>
      <c r="E736" s="7"/>
      <c r="F736" s="8"/>
      <c r="G736" s="8"/>
      <c r="H736" s="8"/>
      <c r="I736" s="2"/>
    </row>
    <row r="737" spans="3:9" s="1" customFormat="1" x14ac:dyDescent="0.25">
      <c r="C737" s="6"/>
      <c r="D737" s="7"/>
      <c r="E737" s="7"/>
      <c r="F737" s="8"/>
      <c r="G737" s="8"/>
      <c r="H737" s="8"/>
      <c r="I737" s="2"/>
    </row>
    <row r="738" spans="3:9" s="1" customFormat="1" x14ac:dyDescent="0.25">
      <c r="C738" s="6"/>
      <c r="D738" s="7"/>
      <c r="E738" s="7"/>
      <c r="F738" s="8"/>
      <c r="G738" s="8"/>
      <c r="H738" s="8"/>
      <c r="I738" s="2"/>
    </row>
    <row r="739" spans="3:9" s="1" customFormat="1" x14ac:dyDescent="0.25">
      <c r="C739" s="6"/>
      <c r="D739" s="7"/>
      <c r="E739" s="7"/>
      <c r="F739" s="8"/>
      <c r="G739" s="8"/>
      <c r="H739" s="8"/>
      <c r="I739" s="2"/>
    </row>
    <row r="740" spans="3:9" s="1" customFormat="1" x14ac:dyDescent="0.25">
      <c r="C740" s="6"/>
      <c r="D740" s="7"/>
      <c r="E740" s="7"/>
      <c r="F740" s="8"/>
      <c r="G740" s="8"/>
      <c r="H740" s="8"/>
      <c r="I740" s="2"/>
    </row>
    <row r="741" spans="3:9" s="1" customFormat="1" x14ac:dyDescent="0.25">
      <c r="C741" s="6"/>
      <c r="D741" s="7"/>
      <c r="E741" s="7"/>
      <c r="F741" s="8"/>
      <c r="G741" s="8"/>
      <c r="H741" s="8"/>
      <c r="I741" s="2"/>
    </row>
    <row r="742" spans="3:9" s="1" customFormat="1" x14ac:dyDescent="0.25">
      <c r="C742" s="6"/>
      <c r="D742" s="7"/>
      <c r="E742" s="7"/>
      <c r="F742" s="8"/>
      <c r="G742" s="8"/>
      <c r="H742" s="8"/>
      <c r="I742" s="2"/>
    </row>
    <row r="743" spans="3:9" s="1" customFormat="1" x14ac:dyDescent="0.25">
      <c r="C743" s="6"/>
      <c r="D743" s="7"/>
      <c r="E743" s="7"/>
      <c r="F743" s="8"/>
      <c r="G743" s="8"/>
      <c r="H743" s="8"/>
      <c r="I743" s="2"/>
    </row>
    <row r="744" spans="3:9" s="1" customFormat="1" x14ac:dyDescent="0.25">
      <c r="C744" s="6"/>
      <c r="D744" s="7"/>
      <c r="E744" s="7"/>
      <c r="F744" s="8"/>
      <c r="G744" s="8"/>
      <c r="H744" s="8"/>
      <c r="I744" s="2"/>
    </row>
    <row r="745" spans="3:9" s="1" customFormat="1" x14ac:dyDescent="0.25">
      <c r="C745" s="6"/>
      <c r="D745" s="7"/>
      <c r="E745" s="7"/>
      <c r="F745" s="8"/>
      <c r="G745" s="8"/>
      <c r="H745" s="8"/>
      <c r="I745" s="2"/>
    </row>
    <row r="746" spans="3:9" s="1" customFormat="1" x14ac:dyDescent="0.25">
      <c r="C746" s="6"/>
      <c r="D746" s="7"/>
      <c r="E746" s="7"/>
      <c r="F746" s="8"/>
      <c r="G746" s="8"/>
      <c r="H746" s="8"/>
      <c r="I746" s="2"/>
    </row>
    <row r="747" spans="3:9" s="1" customFormat="1" x14ac:dyDescent="0.25">
      <c r="C747" s="6"/>
      <c r="D747" s="7"/>
      <c r="E747" s="7"/>
      <c r="F747" s="8"/>
      <c r="G747" s="8"/>
      <c r="H747" s="8"/>
      <c r="I747" s="2"/>
    </row>
    <row r="748" spans="3:9" s="1" customFormat="1" x14ac:dyDescent="0.25">
      <c r="C748" s="6"/>
      <c r="D748" s="7"/>
      <c r="E748" s="7"/>
      <c r="F748" s="8"/>
      <c r="G748" s="8"/>
      <c r="H748" s="8"/>
      <c r="I748" s="2"/>
    </row>
    <row r="749" spans="3:9" s="1" customFormat="1" x14ac:dyDescent="0.25">
      <c r="C749" s="6"/>
      <c r="D749" s="7"/>
      <c r="E749" s="7"/>
      <c r="F749" s="8"/>
      <c r="G749" s="8"/>
      <c r="H749" s="8"/>
      <c r="I749" s="2"/>
    </row>
    <row r="750" spans="3:9" s="1" customFormat="1" x14ac:dyDescent="0.25">
      <c r="C750" s="6"/>
      <c r="D750" s="7"/>
      <c r="E750" s="7"/>
      <c r="F750" s="8"/>
      <c r="G750" s="8"/>
      <c r="H750" s="8"/>
      <c r="I750" s="2"/>
    </row>
    <row r="751" spans="3:9" s="1" customFormat="1" x14ac:dyDescent="0.25">
      <c r="C751" s="6"/>
      <c r="D751" s="7"/>
      <c r="E751" s="7"/>
      <c r="F751" s="8"/>
      <c r="G751" s="8"/>
      <c r="H751" s="8"/>
      <c r="I751" s="2"/>
    </row>
    <row r="752" spans="3:9" s="1" customFormat="1" x14ac:dyDescent="0.25">
      <c r="C752" s="6"/>
      <c r="D752" s="7"/>
      <c r="E752" s="7"/>
      <c r="F752" s="8"/>
      <c r="G752" s="8"/>
      <c r="H752" s="8"/>
      <c r="I752" s="2"/>
    </row>
    <row r="753" spans="3:9" s="1" customFormat="1" x14ac:dyDescent="0.25">
      <c r="C753" s="6"/>
      <c r="D753" s="7"/>
      <c r="E753" s="7"/>
      <c r="F753" s="8"/>
      <c r="G753" s="8"/>
      <c r="H753" s="8"/>
      <c r="I753" s="2"/>
    </row>
    <row r="754" spans="3:9" s="1" customFormat="1" x14ac:dyDescent="0.25">
      <c r="C754" s="6"/>
      <c r="D754" s="7"/>
      <c r="E754" s="7"/>
      <c r="F754" s="8"/>
      <c r="G754" s="8"/>
      <c r="H754" s="8"/>
      <c r="I754" s="2"/>
    </row>
    <row r="755" spans="3:9" s="1" customFormat="1" x14ac:dyDescent="0.25">
      <c r="C755" s="6"/>
      <c r="D755" s="7"/>
      <c r="E755" s="7"/>
      <c r="F755" s="8"/>
      <c r="G755" s="8"/>
      <c r="H755" s="8"/>
      <c r="I755" s="2"/>
    </row>
    <row r="756" spans="3:9" s="1" customFormat="1" x14ac:dyDescent="0.25">
      <c r="C756" s="6"/>
      <c r="D756" s="7"/>
      <c r="E756" s="7"/>
      <c r="F756" s="8"/>
      <c r="G756" s="8"/>
      <c r="H756" s="8"/>
      <c r="I756" s="2"/>
    </row>
    <row r="757" spans="3:9" s="1" customFormat="1" x14ac:dyDescent="0.25">
      <c r="C757" s="6"/>
      <c r="D757" s="7"/>
      <c r="E757" s="7"/>
      <c r="F757" s="8"/>
      <c r="G757" s="8"/>
      <c r="H757" s="8"/>
      <c r="I757" s="2"/>
    </row>
    <row r="758" spans="3:9" s="1" customFormat="1" x14ac:dyDescent="0.25">
      <c r="C758" s="6"/>
      <c r="D758" s="7"/>
      <c r="E758" s="7"/>
      <c r="F758" s="8"/>
      <c r="G758" s="8"/>
      <c r="H758" s="8"/>
      <c r="I758" s="2"/>
    </row>
    <row r="759" spans="3:9" s="1" customFormat="1" x14ac:dyDescent="0.25">
      <c r="C759" s="6"/>
      <c r="D759" s="7"/>
      <c r="E759" s="7"/>
      <c r="F759" s="8"/>
      <c r="G759" s="8"/>
      <c r="H759" s="8"/>
      <c r="I759" s="2"/>
    </row>
    <row r="760" spans="3:9" s="1" customFormat="1" x14ac:dyDescent="0.25">
      <c r="C760" s="6"/>
      <c r="D760" s="7"/>
      <c r="E760" s="7"/>
      <c r="F760" s="8"/>
      <c r="G760" s="8"/>
      <c r="H760" s="8"/>
      <c r="I760" s="2"/>
    </row>
    <row r="761" spans="3:9" s="1" customFormat="1" x14ac:dyDescent="0.25">
      <c r="C761" s="6"/>
      <c r="D761" s="7"/>
      <c r="E761" s="7"/>
      <c r="F761" s="8"/>
      <c r="G761" s="8"/>
      <c r="H761" s="8"/>
      <c r="I761" s="2"/>
    </row>
    <row r="762" spans="3:9" s="1" customFormat="1" x14ac:dyDescent="0.25">
      <c r="C762" s="6"/>
      <c r="D762" s="7"/>
      <c r="E762" s="7"/>
      <c r="F762" s="8"/>
      <c r="G762" s="8"/>
      <c r="H762" s="8"/>
      <c r="I762" s="2"/>
    </row>
    <row r="763" spans="3:9" s="1" customFormat="1" x14ac:dyDescent="0.25">
      <c r="C763" s="6"/>
      <c r="D763" s="7"/>
      <c r="E763" s="7"/>
      <c r="F763" s="8"/>
      <c r="G763" s="8"/>
      <c r="H763" s="8"/>
      <c r="I763" s="2"/>
    </row>
    <row r="764" spans="3:9" s="1" customFormat="1" x14ac:dyDescent="0.25">
      <c r="C764" s="6"/>
      <c r="D764" s="7"/>
      <c r="E764" s="7"/>
      <c r="F764" s="8"/>
      <c r="G764" s="8"/>
      <c r="H764" s="8"/>
      <c r="I764" s="2"/>
    </row>
    <row r="765" spans="3:9" s="1" customFormat="1" x14ac:dyDescent="0.25">
      <c r="C765" s="6"/>
      <c r="D765" s="7"/>
      <c r="E765" s="7"/>
      <c r="F765" s="8"/>
      <c r="G765" s="8"/>
      <c r="H765" s="8"/>
      <c r="I765" s="2"/>
    </row>
    <row r="766" spans="3:9" s="1" customFormat="1" x14ac:dyDescent="0.25">
      <c r="C766" s="6"/>
      <c r="D766" s="7"/>
      <c r="E766" s="7"/>
      <c r="F766" s="8"/>
      <c r="G766" s="8"/>
      <c r="H766" s="8"/>
      <c r="I766" s="2"/>
    </row>
    <row r="767" spans="3:9" s="1" customFormat="1" x14ac:dyDescent="0.25">
      <c r="C767" s="6"/>
      <c r="D767" s="7"/>
      <c r="E767" s="7"/>
      <c r="F767" s="8"/>
      <c r="G767" s="8"/>
      <c r="H767" s="8"/>
      <c r="I767" s="2"/>
    </row>
    <row r="768" spans="3:9" s="1" customFormat="1" x14ac:dyDescent="0.25">
      <c r="C768" s="6"/>
      <c r="D768" s="7"/>
      <c r="E768" s="7"/>
      <c r="F768" s="8"/>
      <c r="G768" s="8"/>
      <c r="H768" s="8"/>
      <c r="I768" s="2"/>
    </row>
    <row r="769" spans="3:9" s="1" customFormat="1" x14ac:dyDescent="0.25">
      <c r="C769" s="6"/>
      <c r="D769" s="7"/>
      <c r="E769" s="7"/>
      <c r="F769" s="8"/>
      <c r="G769" s="8"/>
      <c r="H769" s="8"/>
      <c r="I769" s="2"/>
    </row>
    <row r="770" spans="3:9" s="1" customFormat="1" x14ac:dyDescent="0.25">
      <c r="C770" s="6"/>
      <c r="D770" s="7"/>
      <c r="E770" s="7"/>
      <c r="F770" s="8"/>
      <c r="G770" s="8"/>
      <c r="H770" s="8"/>
      <c r="I770" s="2"/>
    </row>
    <row r="771" spans="3:9" s="1" customFormat="1" x14ac:dyDescent="0.25">
      <c r="C771" s="6"/>
      <c r="D771" s="7"/>
      <c r="E771" s="7"/>
      <c r="F771" s="8"/>
      <c r="G771" s="8"/>
      <c r="H771" s="8"/>
      <c r="I771" s="2"/>
    </row>
    <row r="772" spans="3:9" s="1" customFormat="1" x14ac:dyDescent="0.25">
      <c r="C772" s="6"/>
      <c r="D772" s="7"/>
      <c r="E772" s="7"/>
      <c r="F772" s="8"/>
      <c r="G772" s="8"/>
      <c r="H772" s="8"/>
      <c r="I772" s="2"/>
    </row>
    <row r="773" spans="3:9" s="1" customFormat="1" x14ac:dyDescent="0.25">
      <c r="C773" s="6"/>
      <c r="D773" s="7"/>
      <c r="E773" s="7"/>
      <c r="F773" s="8"/>
      <c r="G773" s="8"/>
      <c r="H773" s="8"/>
      <c r="I773" s="2"/>
    </row>
    <row r="774" spans="3:9" s="1" customFormat="1" x14ac:dyDescent="0.25">
      <c r="C774" s="6"/>
      <c r="D774" s="7"/>
      <c r="E774" s="7"/>
      <c r="F774" s="8"/>
      <c r="G774" s="8"/>
      <c r="H774" s="8"/>
      <c r="I774" s="2"/>
    </row>
    <row r="775" spans="3:9" s="1" customFormat="1" x14ac:dyDescent="0.25">
      <c r="C775" s="6"/>
      <c r="D775" s="7"/>
      <c r="E775" s="7"/>
      <c r="F775" s="8"/>
      <c r="G775" s="8"/>
      <c r="H775" s="8"/>
      <c r="I775" s="2"/>
    </row>
    <row r="776" spans="3:9" s="1" customFormat="1" x14ac:dyDescent="0.25">
      <c r="C776" s="6"/>
      <c r="D776" s="7"/>
      <c r="E776" s="7"/>
      <c r="F776" s="8"/>
      <c r="G776" s="8"/>
      <c r="H776" s="8"/>
      <c r="I776" s="2"/>
    </row>
    <row r="777" spans="3:9" s="1" customFormat="1" x14ac:dyDescent="0.25">
      <c r="C777" s="6"/>
      <c r="D777" s="7"/>
      <c r="E777" s="7"/>
      <c r="F777" s="8"/>
      <c r="G777" s="8"/>
      <c r="H777" s="8"/>
      <c r="I777" s="2"/>
    </row>
    <row r="778" spans="3:9" s="1" customFormat="1" x14ac:dyDescent="0.25">
      <c r="C778" s="6"/>
      <c r="D778" s="7"/>
      <c r="E778" s="7"/>
      <c r="F778" s="8"/>
      <c r="G778" s="8"/>
      <c r="H778" s="8"/>
      <c r="I778" s="2"/>
    </row>
    <row r="779" spans="3:9" s="1" customFormat="1" x14ac:dyDescent="0.25">
      <c r="C779" s="6"/>
      <c r="D779" s="7"/>
      <c r="E779" s="7"/>
      <c r="F779" s="8"/>
      <c r="G779" s="8"/>
      <c r="H779" s="8"/>
      <c r="I779" s="2"/>
    </row>
    <row r="780" spans="3:9" s="1" customFormat="1" x14ac:dyDescent="0.25">
      <c r="C780" s="6"/>
      <c r="D780" s="7"/>
      <c r="E780" s="7"/>
      <c r="F780" s="8"/>
      <c r="G780" s="8"/>
      <c r="H780" s="8"/>
      <c r="I780" s="2"/>
    </row>
    <row r="781" spans="3:9" s="1" customFormat="1" x14ac:dyDescent="0.25">
      <c r="C781" s="6"/>
      <c r="D781" s="7"/>
      <c r="E781" s="7"/>
      <c r="F781" s="8"/>
      <c r="G781" s="8"/>
      <c r="H781" s="8"/>
      <c r="I781" s="2"/>
    </row>
    <row r="782" spans="3:9" s="1" customFormat="1" x14ac:dyDescent="0.25">
      <c r="C782" s="6"/>
      <c r="D782" s="7"/>
      <c r="E782" s="7"/>
      <c r="F782" s="8"/>
      <c r="G782" s="8"/>
      <c r="H782" s="8"/>
      <c r="I782" s="2"/>
    </row>
    <row r="783" spans="3:9" s="1" customFormat="1" x14ac:dyDescent="0.25">
      <c r="C783" s="6"/>
      <c r="D783" s="7"/>
      <c r="E783" s="7"/>
      <c r="F783" s="8"/>
      <c r="G783" s="8"/>
      <c r="H783" s="8"/>
      <c r="I783" s="2"/>
    </row>
    <row r="784" spans="3:9" s="1" customFormat="1" x14ac:dyDescent="0.25">
      <c r="C784" s="6"/>
      <c r="D784" s="7"/>
      <c r="E784" s="7"/>
      <c r="F784" s="8"/>
      <c r="G784" s="8"/>
      <c r="H784" s="8"/>
      <c r="I784" s="2"/>
    </row>
    <row r="785" spans="3:9" s="1" customFormat="1" x14ac:dyDescent="0.25">
      <c r="C785" s="6"/>
      <c r="D785" s="7"/>
      <c r="E785" s="7"/>
      <c r="F785" s="8"/>
      <c r="G785" s="8"/>
      <c r="H785" s="8"/>
      <c r="I785" s="2"/>
    </row>
    <row r="786" spans="3:9" s="1" customFormat="1" x14ac:dyDescent="0.25">
      <c r="C786" s="6"/>
      <c r="D786" s="7"/>
      <c r="E786" s="7"/>
      <c r="F786" s="8"/>
      <c r="G786" s="8"/>
      <c r="H786" s="8"/>
      <c r="I786" s="2"/>
    </row>
    <row r="787" spans="3:9" s="1" customFormat="1" x14ac:dyDescent="0.25">
      <c r="C787" s="6"/>
      <c r="D787" s="7"/>
      <c r="E787" s="7"/>
      <c r="F787" s="8"/>
      <c r="G787" s="8"/>
      <c r="H787" s="8"/>
      <c r="I787" s="2"/>
    </row>
    <row r="788" spans="3:9" s="1" customFormat="1" x14ac:dyDescent="0.25">
      <c r="C788" s="6"/>
      <c r="D788" s="7"/>
      <c r="E788" s="7"/>
      <c r="F788" s="8"/>
      <c r="G788" s="8"/>
      <c r="H788" s="8"/>
      <c r="I788" s="2"/>
    </row>
    <row r="789" spans="3:9" s="1" customFormat="1" x14ac:dyDescent="0.25">
      <c r="C789" s="6"/>
      <c r="D789" s="7"/>
      <c r="E789" s="7"/>
      <c r="F789" s="8"/>
      <c r="G789" s="8"/>
      <c r="H789" s="8"/>
      <c r="I789" s="2"/>
    </row>
    <row r="790" spans="3:9" s="1" customFormat="1" x14ac:dyDescent="0.25">
      <c r="C790" s="6"/>
      <c r="D790" s="7"/>
      <c r="E790" s="7"/>
      <c r="F790" s="8"/>
      <c r="G790" s="8"/>
      <c r="H790" s="8"/>
      <c r="I790" s="2"/>
    </row>
    <row r="791" spans="3:9" s="1" customFormat="1" x14ac:dyDescent="0.25">
      <c r="C791" s="6"/>
      <c r="D791" s="7"/>
      <c r="E791" s="7"/>
      <c r="F791" s="8"/>
      <c r="G791" s="8"/>
      <c r="H791" s="8"/>
      <c r="I791" s="2"/>
    </row>
    <row r="792" spans="3:9" s="1" customFormat="1" x14ac:dyDescent="0.25">
      <c r="C792" s="6"/>
      <c r="D792" s="7"/>
      <c r="E792" s="7"/>
      <c r="F792" s="8"/>
      <c r="G792" s="8"/>
      <c r="H792" s="8"/>
      <c r="I792" s="2"/>
    </row>
    <row r="793" spans="3:9" s="1" customFormat="1" x14ac:dyDescent="0.25">
      <c r="C793" s="6"/>
      <c r="D793" s="7"/>
      <c r="E793" s="7"/>
      <c r="F793" s="8"/>
      <c r="G793" s="8"/>
      <c r="H793" s="8"/>
      <c r="I793" s="2"/>
    </row>
    <row r="794" spans="3:9" s="1" customFormat="1" x14ac:dyDescent="0.25">
      <c r="C794" s="6"/>
      <c r="D794" s="7"/>
      <c r="E794" s="7"/>
      <c r="F794" s="8"/>
      <c r="G794" s="8"/>
      <c r="H794" s="8"/>
      <c r="I794" s="2"/>
    </row>
    <row r="795" spans="3:9" s="1" customFormat="1" x14ac:dyDescent="0.25">
      <c r="C795" s="6"/>
      <c r="D795" s="7"/>
      <c r="E795" s="7"/>
      <c r="F795" s="8"/>
      <c r="G795" s="8"/>
      <c r="H795" s="8"/>
      <c r="I795" s="2"/>
    </row>
    <row r="796" spans="3:9" s="1" customFormat="1" x14ac:dyDescent="0.25">
      <c r="C796" s="6"/>
      <c r="D796" s="7"/>
      <c r="E796" s="7"/>
      <c r="F796" s="8"/>
      <c r="G796" s="8"/>
      <c r="H796" s="8"/>
      <c r="I796" s="2"/>
    </row>
    <row r="797" spans="3:9" s="1" customFormat="1" x14ac:dyDescent="0.25">
      <c r="C797" s="6"/>
      <c r="D797" s="7"/>
      <c r="E797" s="7"/>
      <c r="F797" s="8"/>
      <c r="G797" s="8"/>
      <c r="H797" s="8"/>
      <c r="I797" s="2"/>
    </row>
    <row r="798" spans="3:9" s="1" customFormat="1" x14ac:dyDescent="0.25">
      <c r="C798" s="6"/>
      <c r="D798" s="7"/>
      <c r="E798" s="7"/>
      <c r="F798" s="8"/>
      <c r="G798" s="8"/>
      <c r="H798" s="8"/>
      <c r="I798" s="2"/>
    </row>
    <row r="799" spans="3:9" s="1" customFormat="1" x14ac:dyDescent="0.25">
      <c r="C799" s="6"/>
      <c r="D799" s="7"/>
      <c r="E799" s="7"/>
      <c r="F799" s="8"/>
      <c r="G799" s="8"/>
      <c r="H799" s="8"/>
      <c r="I799" s="2"/>
    </row>
    <row r="800" spans="3:9" s="1" customFormat="1" x14ac:dyDescent="0.25">
      <c r="C800" s="6"/>
      <c r="D800" s="7"/>
      <c r="E800" s="7"/>
      <c r="F800" s="8"/>
      <c r="G800" s="8"/>
      <c r="H800" s="8"/>
      <c r="I800" s="2"/>
    </row>
    <row r="801" spans="3:9" s="1" customFormat="1" x14ac:dyDescent="0.25">
      <c r="C801" s="6"/>
      <c r="D801" s="7"/>
      <c r="E801" s="7"/>
      <c r="F801" s="8"/>
      <c r="G801" s="8"/>
      <c r="H801" s="8"/>
      <c r="I801" s="2"/>
    </row>
    <row r="802" spans="3:9" s="1" customFormat="1" x14ac:dyDescent="0.25">
      <c r="C802" s="6"/>
      <c r="D802" s="7"/>
      <c r="E802" s="7"/>
      <c r="F802" s="8"/>
      <c r="G802" s="8"/>
      <c r="H802" s="8"/>
      <c r="I802" s="2"/>
    </row>
    <row r="803" spans="3:9" s="1" customFormat="1" x14ac:dyDescent="0.25">
      <c r="C803" s="6"/>
      <c r="D803" s="7"/>
      <c r="E803" s="7"/>
      <c r="F803" s="8"/>
      <c r="G803" s="8"/>
      <c r="H803" s="8"/>
      <c r="I803" s="2"/>
    </row>
    <row r="804" spans="3:9" s="1" customFormat="1" x14ac:dyDescent="0.25">
      <c r="C804" s="6"/>
      <c r="D804" s="7"/>
      <c r="E804" s="7"/>
      <c r="F804" s="8"/>
      <c r="G804" s="8"/>
      <c r="H804" s="8"/>
      <c r="I804" s="2"/>
    </row>
    <row r="805" spans="3:9" s="1" customFormat="1" x14ac:dyDescent="0.25">
      <c r="C805" s="6"/>
      <c r="D805" s="7"/>
      <c r="E805" s="7"/>
      <c r="F805" s="8"/>
      <c r="G805" s="8"/>
      <c r="H805" s="8"/>
      <c r="I805" s="2"/>
    </row>
    <row r="806" spans="3:9" s="1" customFormat="1" x14ac:dyDescent="0.25">
      <c r="C806" s="6"/>
      <c r="D806" s="7"/>
      <c r="E806" s="7"/>
      <c r="F806" s="8"/>
      <c r="G806" s="8"/>
      <c r="H806" s="8"/>
      <c r="I806" s="2"/>
    </row>
    <row r="807" spans="3:9" s="1" customFormat="1" x14ac:dyDescent="0.25">
      <c r="C807" s="6"/>
      <c r="D807" s="7"/>
      <c r="E807" s="7"/>
      <c r="F807" s="8"/>
      <c r="G807" s="8"/>
      <c r="H807" s="8"/>
      <c r="I807" s="2"/>
    </row>
    <row r="808" spans="3:9" s="1" customFormat="1" x14ac:dyDescent="0.25">
      <c r="C808" s="6"/>
      <c r="D808" s="7"/>
      <c r="E808" s="7"/>
      <c r="F808" s="8"/>
      <c r="G808" s="8"/>
      <c r="H808" s="8"/>
      <c r="I808" s="2"/>
    </row>
    <row r="809" spans="3:9" s="1" customFormat="1" x14ac:dyDescent="0.25">
      <c r="C809" s="6"/>
      <c r="D809" s="7"/>
      <c r="E809" s="7"/>
      <c r="F809" s="8"/>
      <c r="G809" s="8"/>
      <c r="H809" s="8"/>
      <c r="I809" s="2"/>
    </row>
    <row r="810" spans="3:9" s="1" customFormat="1" x14ac:dyDescent="0.25">
      <c r="C810" s="6"/>
      <c r="D810" s="7"/>
      <c r="E810" s="7"/>
      <c r="F810" s="8"/>
      <c r="G810" s="8"/>
      <c r="H810" s="8"/>
      <c r="I810" s="2"/>
    </row>
    <row r="811" spans="3:9" s="1" customFormat="1" x14ac:dyDescent="0.25">
      <c r="C811" s="6"/>
      <c r="D811" s="7"/>
      <c r="E811" s="7"/>
      <c r="F811" s="8"/>
      <c r="G811" s="8"/>
      <c r="H811" s="8"/>
      <c r="I811" s="2"/>
    </row>
    <row r="812" spans="3:9" s="1" customFormat="1" x14ac:dyDescent="0.25">
      <c r="C812" s="6"/>
      <c r="D812" s="7"/>
      <c r="E812" s="7"/>
      <c r="F812" s="8"/>
      <c r="G812" s="8"/>
      <c r="H812" s="8"/>
      <c r="I812" s="2"/>
    </row>
    <row r="813" spans="3:9" s="1" customFormat="1" x14ac:dyDescent="0.25">
      <c r="C813" s="6"/>
      <c r="D813" s="7"/>
      <c r="E813" s="7"/>
      <c r="F813" s="8"/>
      <c r="G813" s="8"/>
      <c r="H813" s="8"/>
      <c r="I813" s="2"/>
    </row>
    <row r="814" spans="3:9" s="1" customFormat="1" x14ac:dyDescent="0.25">
      <c r="C814" s="6"/>
      <c r="D814" s="7"/>
      <c r="E814" s="7"/>
      <c r="F814" s="8"/>
      <c r="G814" s="8"/>
      <c r="H814" s="8"/>
      <c r="I814" s="2"/>
    </row>
    <row r="815" spans="3:9" s="1" customFormat="1" x14ac:dyDescent="0.25">
      <c r="C815" s="6"/>
      <c r="D815" s="7"/>
      <c r="E815" s="7"/>
      <c r="F815" s="8"/>
      <c r="G815" s="8"/>
      <c r="H815" s="8"/>
      <c r="I815" s="2"/>
    </row>
    <row r="816" spans="3:9" s="1" customFormat="1" x14ac:dyDescent="0.25">
      <c r="C816" s="6"/>
      <c r="D816" s="7"/>
      <c r="E816" s="7"/>
      <c r="F816" s="8"/>
      <c r="G816" s="8"/>
      <c r="H816" s="8"/>
      <c r="I816" s="2"/>
    </row>
    <row r="817" spans="3:9" s="1" customFormat="1" x14ac:dyDescent="0.25">
      <c r="C817" s="6"/>
      <c r="D817" s="7"/>
      <c r="E817" s="7"/>
      <c r="F817" s="8"/>
      <c r="G817" s="8"/>
      <c r="H817" s="8"/>
      <c r="I817" s="2"/>
    </row>
    <row r="818" spans="3:9" s="1" customFormat="1" x14ac:dyDescent="0.25">
      <c r="C818" s="6"/>
      <c r="D818" s="7"/>
      <c r="E818" s="7"/>
      <c r="F818" s="8"/>
      <c r="G818" s="8"/>
      <c r="H818" s="8"/>
      <c r="I818" s="2"/>
    </row>
    <row r="819" spans="3:9" s="1" customFormat="1" x14ac:dyDescent="0.25">
      <c r="C819" s="6"/>
      <c r="D819" s="7"/>
      <c r="E819" s="7"/>
      <c r="F819" s="8"/>
      <c r="G819" s="8"/>
      <c r="H819" s="8"/>
      <c r="I819" s="2"/>
    </row>
    <row r="820" spans="3:9" s="1" customFormat="1" x14ac:dyDescent="0.25">
      <c r="C820" s="6"/>
      <c r="D820" s="7"/>
      <c r="E820" s="7"/>
      <c r="F820" s="8"/>
      <c r="G820" s="8"/>
      <c r="H820" s="8"/>
      <c r="I820" s="2"/>
    </row>
    <row r="821" spans="3:9" s="1" customFormat="1" x14ac:dyDescent="0.25">
      <c r="C821" s="6"/>
      <c r="D821" s="7"/>
      <c r="E821" s="7"/>
      <c r="F821" s="8"/>
      <c r="G821" s="8"/>
      <c r="H821" s="8"/>
      <c r="I821" s="2"/>
    </row>
    <row r="822" spans="3:9" s="1" customFormat="1" x14ac:dyDescent="0.25">
      <c r="C822" s="6"/>
      <c r="D822" s="7"/>
      <c r="E822" s="7"/>
      <c r="F822" s="8"/>
      <c r="G822" s="8"/>
      <c r="H822" s="8"/>
      <c r="I822" s="2"/>
    </row>
    <row r="823" spans="3:9" s="1" customFormat="1" x14ac:dyDescent="0.25">
      <c r="C823" s="6"/>
      <c r="D823" s="7"/>
      <c r="E823" s="7"/>
      <c r="F823" s="8"/>
      <c r="G823" s="8"/>
      <c r="H823" s="8"/>
      <c r="I823" s="2"/>
    </row>
    <row r="824" spans="3:9" s="1" customFormat="1" x14ac:dyDescent="0.25">
      <c r="C824" s="6"/>
      <c r="D824" s="7"/>
      <c r="E824" s="7"/>
      <c r="F824" s="8"/>
      <c r="G824" s="8"/>
      <c r="H824" s="8"/>
      <c r="I824" s="2"/>
    </row>
    <row r="825" spans="3:9" s="1" customFormat="1" x14ac:dyDescent="0.25">
      <c r="C825" s="6"/>
      <c r="D825" s="7"/>
      <c r="E825" s="7"/>
      <c r="F825" s="8"/>
      <c r="G825" s="8"/>
      <c r="H825" s="8"/>
      <c r="I825" s="2"/>
    </row>
    <row r="826" spans="3:9" s="1" customFormat="1" x14ac:dyDescent="0.25">
      <c r="C826" s="6"/>
      <c r="D826" s="7"/>
      <c r="E826" s="7"/>
      <c r="F826" s="8"/>
      <c r="G826" s="8"/>
      <c r="H826" s="8"/>
      <c r="I826" s="2"/>
    </row>
    <row r="827" spans="3:9" s="1" customFormat="1" x14ac:dyDescent="0.25">
      <c r="C827" s="6"/>
      <c r="D827" s="7"/>
      <c r="E827" s="7"/>
      <c r="F827" s="8"/>
      <c r="G827" s="8"/>
      <c r="H827" s="8"/>
      <c r="I827" s="2"/>
    </row>
    <row r="828" spans="3:9" s="1" customFormat="1" x14ac:dyDescent="0.25">
      <c r="C828" s="6"/>
      <c r="D828" s="7"/>
      <c r="E828" s="7"/>
      <c r="F828" s="8"/>
      <c r="G828" s="8"/>
      <c r="H828" s="8"/>
      <c r="I828" s="2"/>
    </row>
    <row r="829" spans="3:9" s="1" customFormat="1" x14ac:dyDescent="0.25">
      <c r="C829" s="6"/>
      <c r="D829" s="7"/>
      <c r="E829" s="7"/>
      <c r="F829" s="8"/>
      <c r="G829" s="8"/>
      <c r="H829" s="8"/>
      <c r="I829" s="2"/>
    </row>
    <row r="830" spans="3:9" s="1" customFormat="1" x14ac:dyDescent="0.25">
      <c r="C830" s="6"/>
      <c r="D830" s="7"/>
      <c r="E830" s="7"/>
      <c r="F830" s="8"/>
      <c r="G830" s="8"/>
      <c r="H830" s="8"/>
      <c r="I830" s="2"/>
    </row>
    <row r="831" spans="3:9" s="1" customFormat="1" x14ac:dyDescent="0.25">
      <c r="C831" s="6"/>
      <c r="D831" s="7"/>
      <c r="E831" s="7"/>
      <c r="F831" s="8"/>
      <c r="G831" s="8"/>
      <c r="H831" s="8"/>
      <c r="I831" s="2"/>
    </row>
    <row r="832" spans="3:9" s="1" customFormat="1" x14ac:dyDescent="0.25">
      <c r="C832" s="6"/>
      <c r="D832" s="7"/>
      <c r="E832" s="7"/>
      <c r="F832" s="8"/>
      <c r="G832" s="8"/>
      <c r="H832" s="8"/>
      <c r="I832" s="2"/>
    </row>
    <row r="833" spans="3:9" s="1" customFormat="1" x14ac:dyDescent="0.25">
      <c r="C833" s="6"/>
      <c r="D833" s="7"/>
      <c r="E833" s="7"/>
      <c r="F833" s="8"/>
      <c r="G833" s="8"/>
      <c r="H833" s="8"/>
      <c r="I833" s="2"/>
    </row>
    <row r="834" spans="3:9" s="1" customFormat="1" x14ac:dyDescent="0.25">
      <c r="C834" s="6"/>
      <c r="D834" s="7"/>
      <c r="E834" s="7"/>
      <c r="F834" s="8"/>
      <c r="G834" s="8"/>
      <c r="H834" s="8"/>
      <c r="I834" s="2"/>
    </row>
    <row r="835" spans="3:9" s="1" customFormat="1" x14ac:dyDescent="0.25">
      <c r="C835" s="6"/>
      <c r="D835" s="7"/>
      <c r="E835" s="7"/>
      <c r="F835" s="8"/>
      <c r="G835" s="8"/>
      <c r="H835" s="8"/>
      <c r="I835" s="2"/>
    </row>
    <row r="836" spans="3:9" s="1" customFormat="1" x14ac:dyDescent="0.25">
      <c r="C836" s="6"/>
      <c r="D836" s="7"/>
      <c r="E836" s="7"/>
      <c r="F836" s="8"/>
      <c r="G836" s="8"/>
      <c r="H836" s="8"/>
      <c r="I836" s="2"/>
    </row>
    <row r="837" spans="3:9" s="1" customFormat="1" x14ac:dyDescent="0.25">
      <c r="C837" s="6"/>
      <c r="D837" s="7"/>
      <c r="E837" s="7"/>
      <c r="F837" s="8"/>
      <c r="G837" s="8"/>
      <c r="H837" s="8"/>
      <c r="I837" s="2"/>
    </row>
    <row r="838" spans="3:9" s="1" customFormat="1" x14ac:dyDescent="0.25">
      <c r="C838" s="6"/>
      <c r="D838" s="7"/>
      <c r="E838" s="7"/>
      <c r="F838" s="8"/>
      <c r="G838" s="8"/>
      <c r="H838" s="8"/>
      <c r="I838" s="2"/>
    </row>
    <row r="839" spans="3:9" s="1" customFormat="1" x14ac:dyDescent="0.25">
      <c r="C839" s="6"/>
      <c r="D839" s="7"/>
      <c r="E839" s="7"/>
      <c r="F839" s="8"/>
      <c r="G839" s="8"/>
      <c r="H839" s="8"/>
      <c r="I839" s="2"/>
    </row>
    <row r="840" spans="3:9" s="1" customFormat="1" x14ac:dyDescent="0.25">
      <c r="C840" s="6"/>
      <c r="D840" s="7"/>
      <c r="E840" s="7"/>
      <c r="F840" s="8"/>
      <c r="G840" s="8"/>
      <c r="H840" s="8"/>
      <c r="I840" s="2"/>
    </row>
    <row r="841" spans="3:9" s="1" customFormat="1" x14ac:dyDescent="0.25">
      <c r="C841" s="6"/>
      <c r="D841" s="7"/>
      <c r="E841" s="7"/>
      <c r="F841" s="8"/>
      <c r="G841" s="8"/>
      <c r="H841" s="8"/>
      <c r="I841" s="2"/>
    </row>
    <row r="842" spans="3:9" s="1" customFormat="1" x14ac:dyDescent="0.25">
      <c r="C842" s="6"/>
      <c r="D842" s="7"/>
      <c r="E842" s="7"/>
      <c r="F842" s="8"/>
      <c r="G842" s="8"/>
      <c r="H842" s="8"/>
      <c r="I842" s="2"/>
    </row>
    <row r="843" spans="3:9" s="1" customFormat="1" x14ac:dyDescent="0.25">
      <c r="C843" s="6"/>
      <c r="D843" s="7"/>
      <c r="E843" s="7"/>
      <c r="F843" s="8"/>
      <c r="G843" s="8"/>
      <c r="H843" s="8"/>
      <c r="I843" s="2"/>
    </row>
    <row r="844" spans="3:9" s="1" customFormat="1" x14ac:dyDescent="0.25">
      <c r="C844" s="6"/>
      <c r="D844" s="7"/>
      <c r="E844" s="7"/>
      <c r="F844" s="8"/>
      <c r="G844" s="8"/>
      <c r="H844" s="8"/>
      <c r="I844" s="2"/>
    </row>
    <row r="845" spans="3:9" s="1" customFormat="1" x14ac:dyDescent="0.25">
      <c r="C845" s="6"/>
      <c r="D845" s="7"/>
      <c r="E845" s="7"/>
      <c r="F845" s="8"/>
      <c r="G845" s="8"/>
      <c r="H845" s="8"/>
      <c r="I845" s="2"/>
    </row>
    <row r="846" spans="3:9" s="1" customFormat="1" x14ac:dyDescent="0.25">
      <c r="C846" s="6"/>
      <c r="D846" s="7"/>
      <c r="E846" s="7"/>
      <c r="F846" s="8"/>
      <c r="G846" s="8"/>
      <c r="H846" s="8"/>
      <c r="I846" s="2"/>
    </row>
    <row r="847" spans="3:9" s="1" customFormat="1" x14ac:dyDescent="0.25">
      <c r="C847" s="6"/>
      <c r="D847" s="7"/>
      <c r="E847" s="7"/>
      <c r="F847" s="8"/>
      <c r="G847" s="8"/>
      <c r="H847" s="8"/>
      <c r="I847" s="2"/>
    </row>
    <row r="848" spans="3:9" s="1" customFormat="1" x14ac:dyDescent="0.25">
      <c r="C848" s="6"/>
      <c r="D848" s="7"/>
      <c r="E848" s="7"/>
      <c r="F848" s="8"/>
      <c r="G848" s="8"/>
      <c r="H848" s="8"/>
      <c r="I848" s="2"/>
    </row>
    <row r="849" spans="3:9" s="1" customFormat="1" x14ac:dyDescent="0.25">
      <c r="C849" s="6"/>
      <c r="D849" s="7"/>
      <c r="E849" s="7"/>
      <c r="F849" s="8"/>
      <c r="G849" s="8"/>
      <c r="H849" s="8"/>
      <c r="I849" s="2"/>
    </row>
    <row r="850" spans="3:9" s="1" customFormat="1" x14ac:dyDescent="0.25">
      <c r="C850" s="6"/>
      <c r="D850" s="7"/>
      <c r="E850" s="7"/>
      <c r="F850" s="8"/>
      <c r="G850" s="8"/>
      <c r="H850" s="8"/>
      <c r="I850" s="2"/>
    </row>
    <row r="851" spans="3:9" s="1" customFormat="1" x14ac:dyDescent="0.25">
      <c r="C851" s="6"/>
      <c r="D851" s="7"/>
      <c r="E851" s="7"/>
      <c r="F851" s="8"/>
      <c r="G851" s="8"/>
      <c r="H851" s="8"/>
      <c r="I851" s="2"/>
    </row>
    <row r="852" spans="3:9" s="1" customFormat="1" x14ac:dyDescent="0.25">
      <c r="C852" s="6"/>
      <c r="D852" s="7"/>
      <c r="E852" s="7"/>
      <c r="F852" s="8"/>
      <c r="G852" s="8"/>
      <c r="H852" s="8"/>
      <c r="I852" s="2"/>
    </row>
    <row r="853" spans="3:9" s="1" customFormat="1" x14ac:dyDescent="0.25">
      <c r="C853" s="6"/>
      <c r="D853" s="7"/>
      <c r="E853" s="7"/>
      <c r="F853" s="8"/>
      <c r="G853" s="8"/>
      <c r="H853" s="8"/>
      <c r="I853" s="2"/>
    </row>
    <row r="854" spans="3:9" s="1" customFormat="1" x14ac:dyDescent="0.25">
      <c r="C854" s="6"/>
      <c r="D854" s="7"/>
      <c r="E854" s="7"/>
      <c r="F854" s="8"/>
      <c r="G854" s="8"/>
      <c r="H854" s="8"/>
      <c r="I854" s="2"/>
    </row>
    <row r="855" spans="3:9" s="1" customFormat="1" x14ac:dyDescent="0.25">
      <c r="C855" s="6"/>
      <c r="D855" s="7"/>
      <c r="E855" s="7"/>
      <c r="F855" s="8"/>
      <c r="G855" s="8"/>
      <c r="H855" s="8"/>
      <c r="I855" s="2"/>
    </row>
    <row r="856" spans="3:9" s="1" customFormat="1" x14ac:dyDescent="0.25">
      <c r="C856" s="6"/>
      <c r="D856" s="7"/>
      <c r="E856" s="7"/>
      <c r="F856" s="8"/>
      <c r="G856" s="8"/>
      <c r="H856" s="8"/>
      <c r="I856" s="2"/>
    </row>
    <row r="857" spans="3:9" s="1" customFormat="1" x14ac:dyDescent="0.25">
      <c r="C857" s="6"/>
      <c r="D857" s="7"/>
      <c r="E857" s="7"/>
      <c r="F857" s="8"/>
      <c r="G857" s="8"/>
      <c r="H857" s="8"/>
      <c r="I857" s="2"/>
    </row>
    <row r="858" spans="3:9" s="1" customFormat="1" x14ac:dyDescent="0.25">
      <c r="C858" s="6"/>
      <c r="D858" s="7"/>
      <c r="E858" s="7"/>
      <c r="F858" s="8"/>
      <c r="G858" s="8"/>
      <c r="H858" s="8"/>
      <c r="I858" s="2"/>
    </row>
    <row r="859" spans="3:9" s="1" customFormat="1" x14ac:dyDescent="0.25">
      <c r="C859" s="6"/>
      <c r="D859" s="7"/>
      <c r="E859" s="7"/>
      <c r="F859" s="8"/>
      <c r="G859" s="8"/>
      <c r="H859" s="8"/>
      <c r="I859" s="2"/>
    </row>
    <row r="860" spans="3:9" s="1" customFormat="1" x14ac:dyDescent="0.25">
      <c r="C860" s="6"/>
      <c r="D860" s="7"/>
      <c r="E860" s="7"/>
      <c r="F860" s="8"/>
      <c r="G860" s="8"/>
      <c r="H860" s="8"/>
      <c r="I860" s="2"/>
    </row>
    <row r="861" spans="3:9" s="1" customFormat="1" x14ac:dyDescent="0.25">
      <c r="C861" s="6"/>
      <c r="D861" s="7"/>
      <c r="E861" s="7"/>
      <c r="F861" s="8"/>
      <c r="G861" s="8"/>
      <c r="H861" s="8"/>
      <c r="I861" s="2"/>
    </row>
    <row r="862" spans="3:9" s="1" customFormat="1" x14ac:dyDescent="0.25">
      <c r="C862" s="6"/>
      <c r="D862" s="7"/>
      <c r="E862" s="7"/>
      <c r="F862" s="8"/>
      <c r="G862" s="8"/>
      <c r="H862" s="8"/>
      <c r="I862" s="2"/>
    </row>
    <row r="863" spans="3:9" s="1" customFormat="1" x14ac:dyDescent="0.25">
      <c r="C863" s="6"/>
      <c r="D863" s="7"/>
      <c r="E863" s="7"/>
      <c r="F863" s="8"/>
      <c r="G863" s="8"/>
      <c r="H863" s="8"/>
      <c r="I863" s="2"/>
    </row>
    <row r="864" spans="3:9" s="1" customFormat="1" x14ac:dyDescent="0.25">
      <c r="C864" s="6"/>
      <c r="D864" s="7"/>
      <c r="E864" s="7"/>
      <c r="F864" s="8"/>
      <c r="G864" s="8"/>
      <c r="H864" s="8"/>
      <c r="I864" s="2"/>
    </row>
    <row r="865" spans="3:9" s="1" customFormat="1" x14ac:dyDescent="0.25">
      <c r="C865" s="6"/>
      <c r="D865" s="7"/>
      <c r="E865" s="7"/>
      <c r="F865" s="8"/>
      <c r="G865" s="8"/>
      <c r="H865" s="8"/>
      <c r="I865" s="2"/>
    </row>
    <row r="866" spans="3:9" s="1" customFormat="1" x14ac:dyDescent="0.25">
      <c r="C866" s="6"/>
      <c r="D866" s="7"/>
      <c r="E866" s="7"/>
      <c r="F866" s="8"/>
      <c r="G866" s="8"/>
      <c r="H866" s="8"/>
      <c r="I866" s="2"/>
    </row>
    <row r="867" spans="3:9" s="1" customFormat="1" x14ac:dyDescent="0.25">
      <c r="C867" s="6"/>
      <c r="D867" s="7"/>
      <c r="E867" s="7"/>
      <c r="F867" s="8"/>
      <c r="G867" s="8"/>
      <c r="H867" s="8"/>
      <c r="I867" s="2"/>
    </row>
    <row r="868" spans="3:9" s="1" customFormat="1" x14ac:dyDescent="0.25">
      <c r="C868" s="6"/>
      <c r="D868" s="7"/>
      <c r="E868" s="7"/>
      <c r="F868" s="8"/>
      <c r="G868" s="8"/>
      <c r="H868" s="8"/>
      <c r="I868" s="2"/>
    </row>
    <row r="869" spans="3:9" s="1" customFormat="1" x14ac:dyDescent="0.25">
      <c r="C869" s="6"/>
      <c r="D869" s="7"/>
      <c r="E869" s="7"/>
      <c r="F869" s="8"/>
      <c r="G869" s="8"/>
      <c r="H869" s="8"/>
      <c r="I869" s="2"/>
    </row>
    <row r="870" spans="3:9" s="1" customFormat="1" x14ac:dyDescent="0.25">
      <c r="C870" s="6"/>
      <c r="D870" s="7"/>
      <c r="E870" s="7"/>
      <c r="F870" s="8"/>
      <c r="G870" s="8"/>
      <c r="H870" s="8"/>
      <c r="I870" s="2"/>
    </row>
    <row r="871" spans="3:9" s="1" customFormat="1" x14ac:dyDescent="0.25">
      <c r="C871" s="6"/>
      <c r="D871" s="7"/>
      <c r="E871" s="7"/>
      <c r="F871" s="8"/>
      <c r="G871" s="8"/>
      <c r="H871" s="8"/>
      <c r="I871" s="2"/>
    </row>
    <row r="872" spans="3:9" s="1" customFormat="1" x14ac:dyDescent="0.25">
      <c r="C872" s="6"/>
      <c r="D872" s="7"/>
      <c r="E872" s="7"/>
      <c r="F872" s="8"/>
      <c r="G872" s="8"/>
      <c r="H872" s="8"/>
      <c r="I872" s="2"/>
    </row>
    <row r="873" spans="3:9" s="1" customFormat="1" x14ac:dyDescent="0.25">
      <c r="C873" s="6"/>
      <c r="D873" s="7"/>
      <c r="E873" s="7"/>
      <c r="F873" s="8"/>
      <c r="G873" s="8"/>
      <c r="H873" s="8"/>
      <c r="I873" s="2"/>
    </row>
    <row r="874" spans="3:9" s="1" customFormat="1" x14ac:dyDescent="0.25">
      <c r="C874" s="6"/>
      <c r="D874" s="7"/>
      <c r="E874" s="7"/>
      <c r="F874" s="8"/>
      <c r="G874" s="8"/>
      <c r="H874" s="8"/>
      <c r="I874" s="2"/>
    </row>
    <row r="875" spans="3:9" s="1" customFormat="1" x14ac:dyDescent="0.25">
      <c r="C875" s="6"/>
      <c r="D875" s="7"/>
      <c r="E875" s="7"/>
      <c r="F875" s="8"/>
      <c r="G875" s="8"/>
      <c r="H875" s="8"/>
      <c r="I875" s="2"/>
    </row>
    <row r="876" spans="3:9" s="1" customFormat="1" x14ac:dyDescent="0.25">
      <c r="C876" s="6"/>
      <c r="D876" s="7"/>
      <c r="E876" s="7"/>
      <c r="F876" s="8"/>
      <c r="G876" s="8"/>
      <c r="H876" s="8"/>
      <c r="I876" s="2"/>
    </row>
    <row r="877" spans="3:9" s="1" customFormat="1" x14ac:dyDescent="0.25">
      <c r="C877" s="6"/>
      <c r="D877" s="7"/>
      <c r="E877" s="7"/>
      <c r="F877" s="8"/>
      <c r="G877" s="8"/>
      <c r="H877" s="8"/>
      <c r="I877" s="2"/>
    </row>
    <row r="878" spans="3:9" s="1" customFormat="1" x14ac:dyDescent="0.25">
      <c r="C878" s="6"/>
      <c r="D878" s="7"/>
      <c r="E878" s="7"/>
      <c r="F878" s="8"/>
      <c r="G878" s="8"/>
      <c r="H878" s="8"/>
      <c r="I878" s="2"/>
    </row>
    <row r="879" spans="3:9" s="1" customFormat="1" x14ac:dyDescent="0.25">
      <c r="C879" s="6"/>
      <c r="D879" s="7"/>
      <c r="E879" s="7"/>
      <c r="F879" s="8"/>
      <c r="G879" s="8"/>
      <c r="H879" s="8"/>
      <c r="I879" s="2"/>
    </row>
    <row r="880" spans="3:9" s="1" customFormat="1" x14ac:dyDescent="0.25">
      <c r="C880" s="6"/>
      <c r="D880" s="7"/>
      <c r="E880" s="7"/>
      <c r="F880" s="8"/>
      <c r="G880" s="8"/>
      <c r="H880" s="8"/>
      <c r="I880" s="2"/>
    </row>
    <row r="881" spans="3:9" s="1" customFormat="1" x14ac:dyDescent="0.25">
      <c r="C881" s="6"/>
      <c r="D881" s="7"/>
      <c r="E881" s="7"/>
      <c r="F881" s="8"/>
      <c r="G881" s="8"/>
      <c r="H881" s="8"/>
      <c r="I881" s="2"/>
    </row>
    <row r="882" spans="3:9" s="1" customFormat="1" x14ac:dyDescent="0.25">
      <c r="C882" s="6"/>
      <c r="D882" s="7"/>
      <c r="E882" s="7"/>
      <c r="F882" s="8"/>
      <c r="G882" s="8"/>
      <c r="H882" s="8"/>
      <c r="I882" s="2"/>
    </row>
    <row r="883" spans="3:9" s="1" customFormat="1" x14ac:dyDescent="0.25">
      <c r="C883" s="6"/>
      <c r="D883" s="7"/>
      <c r="E883" s="7"/>
      <c r="F883" s="8"/>
      <c r="G883" s="8"/>
      <c r="H883" s="8"/>
      <c r="I883" s="2"/>
    </row>
    <row r="884" spans="3:9" s="1" customFormat="1" x14ac:dyDescent="0.25">
      <c r="C884" s="6"/>
      <c r="D884" s="7"/>
      <c r="E884" s="7"/>
      <c r="F884" s="8"/>
      <c r="G884" s="8"/>
      <c r="H884" s="8"/>
      <c r="I884" s="2"/>
    </row>
    <row r="885" spans="3:9" s="1" customFormat="1" x14ac:dyDescent="0.25">
      <c r="C885" s="6"/>
      <c r="D885" s="7"/>
      <c r="E885" s="7"/>
      <c r="F885" s="8"/>
      <c r="G885" s="8"/>
      <c r="H885" s="8"/>
      <c r="I885" s="2"/>
    </row>
    <row r="886" spans="3:9" s="1" customFormat="1" x14ac:dyDescent="0.25">
      <c r="C886" s="6"/>
      <c r="D886" s="7"/>
      <c r="E886" s="7"/>
      <c r="F886" s="8"/>
      <c r="G886" s="8"/>
      <c r="H886" s="8"/>
      <c r="I886" s="2"/>
    </row>
    <row r="887" spans="3:9" s="1" customFormat="1" x14ac:dyDescent="0.25">
      <c r="C887" s="6"/>
      <c r="D887" s="7"/>
      <c r="E887" s="7"/>
      <c r="F887" s="8"/>
      <c r="G887" s="8"/>
      <c r="H887" s="8"/>
      <c r="I887" s="2"/>
    </row>
    <row r="888" spans="3:9" s="1" customFormat="1" x14ac:dyDescent="0.25">
      <c r="C888" s="6"/>
      <c r="D888" s="7"/>
      <c r="E888" s="7"/>
      <c r="F888" s="8"/>
      <c r="G888" s="8"/>
      <c r="H888" s="8"/>
      <c r="I888" s="2"/>
    </row>
    <row r="889" spans="3:9" s="1" customFormat="1" x14ac:dyDescent="0.25">
      <c r="C889" s="6"/>
      <c r="D889" s="7"/>
      <c r="E889" s="7"/>
      <c r="F889" s="8"/>
      <c r="G889" s="8"/>
      <c r="H889" s="8"/>
      <c r="I889" s="2"/>
    </row>
    <row r="890" spans="3:9" s="1" customFormat="1" x14ac:dyDescent="0.25">
      <c r="C890" s="6"/>
      <c r="D890" s="7"/>
      <c r="E890" s="7"/>
      <c r="F890" s="8"/>
      <c r="G890" s="8"/>
      <c r="H890" s="8"/>
      <c r="I890" s="2"/>
    </row>
    <row r="891" spans="3:9" s="1" customFormat="1" x14ac:dyDescent="0.25">
      <c r="C891" s="6"/>
      <c r="D891" s="7"/>
      <c r="E891" s="7"/>
      <c r="F891" s="8"/>
      <c r="G891" s="8"/>
      <c r="H891" s="8"/>
      <c r="I891" s="2"/>
    </row>
    <row r="892" spans="3:9" s="1" customFormat="1" x14ac:dyDescent="0.25">
      <c r="C892" s="6"/>
      <c r="D892" s="7"/>
      <c r="E892" s="7"/>
      <c r="F892" s="8"/>
      <c r="G892" s="8"/>
      <c r="H892" s="8"/>
      <c r="I892" s="2"/>
    </row>
    <row r="893" spans="3:9" s="1" customFormat="1" x14ac:dyDescent="0.25">
      <c r="C893" s="6"/>
      <c r="D893" s="7"/>
      <c r="E893" s="7"/>
      <c r="F893" s="8"/>
      <c r="G893" s="8"/>
      <c r="H893" s="8"/>
      <c r="I893" s="2"/>
    </row>
    <row r="894" spans="3:9" s="1" customFormat="1" x14ac:dyDescent="0.25">
      <c r="C894" s="6"/>
      <c r="D894" s="7"/>
      <c r="E894" s="7"/>
      <c r="F894" s="8"/>
      <c r="G894" s="8"/>
      <c r="H894" s="8"/>
      <c r="I894" s="2"/>
    </row>
    <row r="895" spans="3:9" s="1" customFormat="1" x14ac:dyDescent="0.25">
      <c r="C895" s="6"/>
      <c r="D895" s="7"/>
      <c r="E895" s="7"/>
      <c r="F895" s="8"/>
      <c r="G895" s="8"/>
      <c r="H895" s="8"/>
      <c r="I895" s="2"/>
    </row>
    <row r="896" spans="3:9" s="1" customFormat="1" x14ac:dyDescent="0.25">
      <c r="C896" s="6"/>
      <c r="D896" s="7"/>
      <c r="E896" s="7"/>
      <c r="F896" s="8"/>
      <c r="G896" s="8"/>
      <c r="H896" s="8"/>
      <c r="I896" s="2"/>
    </row>
    <row r="897" spans="3:9" s="1" customFormat="1" x14ac:dyDescent="0.25">
      <c r="C897" s="6"/>
      <c r="D897" s="7"/>
      <c r="E897" s="7"/>
      <c r="F897" s="8"/>
      <c r="G897" s="8"/>
      <c r="H897" s="8"/>
      <c r="I897" s="2"/>
    </row>
    <row r="898" spans="3:9" s="1" customFormat="1" x14ac:dyDescent="0.25">
      <c r="C898" s="6"/>
      <c r="D898" s="7"/>
      <c r="E898" s="7"/>
      <c r="F898" s="8"/>
      <c r="G898" s="8"/>
      <c r="H898" s="8"/>
      <c r="I898" s="2"/>
    </row>
    <row r="899" spans="3:9" s="1" customFormat="1" x14ac:dyDescent="0.25">
      <c r="C899" s="6"/>
      <c r="D899" s="7"/>
      <c r="E899" s="7"/>
      <c r="F899" s="8"/>
      <c r="G899" s="8"/>
      <c r="H899" s="8"/>
      <c r="I899" s="2"/>
    </row>
    <row r="900" spans="3:9" s="1" customFormat="1" x14ac:dyDescent="0.25">
      <c r="C900" s="6"/>
      <c r="D900" s="7"/>
      <c r="E900" s="7"/>
      <c r="F900" s="8"/>
      <c r="G900" s="8"/>
      <c r="H900" s="8"/>
      <c r="I900" s="2"/>
    </row>
    <row r="901" spans="3:9" s="1" customFormat="1" x14ac:dyDescent="0.25">
      <c r="C901" s="6"/>
      <c r="D901" s="7"/>
      <c r="E901" s="7"/>
      <c r="F901" s="8"/>
      <c r="G901" s="8"/>
      <c r="H901" s="8"/>
      <c r="I901" s="2"/>
    </row>
    <row r="902" spans="3:9" s="1" customFormat="1" x14ac:dyDescent="0.25">
      <c r="C902" s="6"/>
      <c r="D902" s="7"/>
      <c r="E902" s="7"/>
      <c r="F902" s="8"/>
      <c r="G902" s="8"/>
      <c r="H902" s="8"/>
      <c r="I902" s="2"/>
    </row>
    <row r="903" spans="3:9" s="1" customFormat="1" x14ac:dyDescent="0.25">
      <c r="C903" s="6"/>
      <c r="D903" s="7"/>
      <c r="E903" s="7"/>
      <c r="F903" s="8"/>
      <c r="G903" s="8"/>
      <c r="H903" s="8"/>
      <c r="I903" s="2"/>
    </row>
    <row r="904" spans="3:9" s="1" customFormat="1" x14ac:dyDescent="0.25">
      <c r="C904" s="6"/>
      <c r="D904" s="7"/>
      <c r="E904" s="7"/>
      <c r="F904" s="8"/>
      <c r="G904" s="8"/>
      <c r="H904" s="8"/>
      <c r="I904" s="2"/>
    </row>
    <row r="905" spans="3:9" s="1" customFormat="1" x14ac:dyDescent="0.25">
      <c r="C905" s="6"/>
      <c r="D905" s="7"/>
      <c r="E905" s="7"/>
      <c r="F905" s="8"/>
      <c r="G905" s="8"/>
      <c r="H905" s="8"/>
      <c r="I905" s="2"/>
    </row>
    <row r="906" spans="3:9" s="1" customFormat="1" x14ac:dyDescent="0.25">
      <c r="C906" s="6"/>
      <c r="D906" s="7"/>
      <c r="E906" s="7"/>
      <c r="F906" s="8"/>
      <c r="G906" s="8"/>
      <c r="H906" s="8"/>
      <c r="I906" s="2"/>
    </row>
    <row r="907" spans="3:9" s="1" customFormat="1" x14ac:dyDescent="0.25">
      <c r="C907" s="6"/>
      <c r="D907" s="7"/>
      <c r="E907" s="7"/>
      <c r="F907" s="8"/>
      <c r="G907" s="8"/>
      <c r="H907" s="8"/>
      <c r="I907" s="2"/>
    </row>
    <row r="908" spans="3:9" s="1" customFormat="1" x14ac:dyDescent="0.25">
      <c r="C908" s="6"/>
      <c r="D908" s="7"/>
      <c r="E908" s="7"/>
      <c r="F908" s="8"/>
      <c r="G908" s="8"/>
      <c r="H908" s="8"/>
      <c r="I908" s="2"/>
    </row>
    <row r="909" spans="3:9" s="1" customFormat="1" x14ac:dyDescent="0.25">
      <c r="C909" s="6"/>
      <c r="D909" s="7"/>
      <c r="E909" s="7"/>
      <c r="F909" s="8"/>
      <c r="G909" s="8"/>
      <c r="H909" s="8"/>
      <c r="I909" s="2"/>
    </row>
    <row r="910" spans="3:9" s="1" customFormat="1" x14ac:dyDescent="0.25">
      <c r="C910" s="6"/>
      <c r="D910" s="7"/>
      <c r="E910" s="7"/>
      <c r="F910" s="8"/>
      <c r="G910" s="8"/>
      <c r="H910" s="8"/>
      <c r="I910" s="2"/>
    </row>
    <row r="911" spans="3:9" s="1" customFormat="1" x14ac:dyDescent="0.25">
      <c r="C911" s="6"/>
      <c r="D911" s="7"/>
      <c r="E911" s="7"/>
      <c r="F911" s="8"/>
      <c r="G911" s="8"/>
      <c r="H911" s="8"/>
      <c r="I911" s="2"/>
    </row>
    <row r="912" spans="3:9" s="1" customFormat="1" x14ac:dyDescent="0.25">
      <c r="C912" s="6"/>
      <c r="D912" s="7"/>
      <c r="E912" s="7"/>
      <c r="F912" s="8"/>
      <c r="G912" s="8"/>
      <c r="H912" s="8"/>
      <c r="I912" s="2"/>
    </row>
    <row r="913" spans="3:9" s="1" customFormat="1" x14ac:dyDescent="0.25">
      <c r="C913" s="6"/>
      <c r="D913" s="7"/>
      <c r="E913" s="7"/>
      <c r="F913" s="8"/>
      <c r="G913" s="8"/>
      <c r="H913" s="8"/>
      <c r="I913" s="2"/>
    </row>
    <row r="914" spans="3:9" s="1" customFormat="1" x14ac:dyDescent="0.25">
      <c r="C914" s="6"/>
      <c r="D914" s="7"/>
      <c r="E914" s="7"/>
      <c r="F914" s="8"/>
      <c r="G914" s="8"/>
      <c r="H914" s="8"/>
      <c r="I914" s="2"/>
    </row>
    <row r="915" spans="3:9" s="1" customFormat="1" x14ac:dyDescent="0.25">
      <c r="C915" s="6"/>
      <c r="D915" s="7"/>
      <c r="E915" s="7"/>
      <c r="F915" s="8"/>
      <c r="G915" s="8"/>
      <c r="H915" s="8"/>
      <c r="I915" s="2"/>
    </row>
    <row r="916" spans="3:9" s="1" customFormat="1" x14ac:dyDescent="0.25">
      <c r="C916" s="6"/>
      <c r="D916" s="7"/>
      <c r="E916" s="7"/>
      <c r="F916" s="8"/>
      <c r="G916" s="8"/>
      <c r="H916" s="8"/>
      <c r="I916" s="2"/>
    </row>
    <row r="917" spans="3:9" s="1" customFormat="1" x14ac:dyDescent="0.25">
      <c r="C917" s="6"/>
      <c r="D917" s="7"/>
      <c r="E917" s="7"/>
      <c r="F917" s="8"/>
      <c r="G917" s="8"/>
      <c r="H917" s="8"/>
      <c r="I917" s="2"/>
    </row>
    <row r="918" spans="3:9" s="1" customFormat="1" x14ac:dyDescent="0.25">
      <c r="C918" s="6"/>
      <c r="D918" s="7"/>
      <c r="E918" s="7"/>
      <c r="F918" s="8"/>
      <c r="G918" s="8"/>
      <c r="H918" s="8"/>
      <c r="I918" s="2"/>
    </row>
    <row r="919" spans="3:9" s="1" customFormat="1" x14ac:dyDescent="0.25">
      <c r="C919" s="6"/>
      <c r="D919" s="7"/>
      <c r="E919" s="7"/>
      <c r="F919" s="8"/>
      <c r="G919" s="8"/>
      <c r="H919" s="8"/>
      <c r="I919" s="2"/>
    </row>
    <row r="920" spans="3:9" s="1" customFormat="1" x14ac:dyDescent="0.25">
      <c r="C920" s="6"/>
      <c r="D920" s="7"/>
      <c r="E920" s="7"/>
      <c r="F920" s="8"/>
      <c r="G920" s="8"/>
      <c r="H920" s="8"/>
      <c r="I920" s="2"/>
    </row>
    <row r="921" spans="3:9" s="1" customFormat="1" x14ac:dyDescent="0.25">
      <c r="C921" s="6"/>
      <c r="D921" s="7"/>
      <c r="E921" s="7"/>
      <c r="F921" s="8"/>
      <c r="G921" s="8"/>
      <c r="H921" s="8"/>
      <c r="I921" s="2"/>
    </row>
    <row r="922" spans="3:9" s="1" customFormat="1" x14ac:dyDescent="0.25">
      <c r="C922" s="6"/>
      <c r="D922" s="7"/>
      <c r="E922" s="7"/>
      <c r="F922" s="8"/>
      <c r="G922" s="8"/>
      <c r="H922" s="8"/>
      <c r="I922" s="2"/>
    </row>
    <row r="923" spans="3:9" s="1" customFormat="1" x14ac:dyDescent="0.25">
      <c r="C923" s="6"/>
      <c r="D923" s="7"/>
      <c r="E923" s="7"/>
      <c r="F923" s="8"/>
      <c r="G923" s="8"/>
      <c r="H923" s="8"/>
      <c r="I923" s="2"/>
    </row>
    <row r="924" spans="3:9" s="1" customFormat="1" x14ac:dyDescent="0.25">
      <c r="C924" s="6"/>
      <c r="D924" s="7"/>
      <c r="E924" s="7"/>
      <c r="F924" s="8"/>
      <c r="G924" s="8"/>
      <c r="H924" s="8"/>
      <c r="I924" s="2"/>
    </row>
    <row r="925" spans="3:9" s="1" customFormat="1" x14ac:dyDescent="0.25">
      <c r="C925" s="6"/>
      <c r="D925" s="7"/>
      <c r="E925" s="7"/>
      <c r="F925" s="8"/>
      <c r="G925" s="8"/>
      <c r="H925" s="8"/>
      <c r="I925" s="2"/>
    </row>
    <row r="926" spans="3:9" s="1" customFormat="1" x14ac:dyDescent="0.25">
      <c r="C926" s="6"/>
      <c r="D926" s="7"/>
      <c r="E926" s="7"/>
      <c r="F926" s="8"/>
      <c r="G926" s="8"/>
      <c r="H926" s="8"/>
      <c r="I926" s="2"/>
    </row>
    <row r="927" spans="3:9" s="1" customFormat="1" x14ac:dyDescent="0.25">
      <c r="C927" s="6"/>
      <c r="D927" s="7"/>
      <c r="E927" s="7"/>
      <c r="F927" s="8"/>
      <c r="G927" s="8"/>
      <c r="H927" s="8"/>
      <c r="I927" s="2"/>
    </row>
    <row r="928" spans="3:9" s="1" customFormat="1" x14ac:dyDescent="0.25">
      <c r="C928" s="6"/>
      <c r="D928" s="7"/>
      <c r="E928" s="7"/>
      <c r="F928" s="8"/>
      <c r="G928" s="8"/>
      <c r="H928" s="8"/>
      <c r="I928" s="2"/>
    </row>
    <row r="929" spans="3:9" s="1" customFormat="1" x14ac:dyDescent="0.25">
      <c r="C929" s="6"/>
      <c r="D929" s="7"/>
      <c r="E929" s="7"/>
      <c r="F929" s="8"/>
      <c r="G929" s="8"/>
      <c r="H929" s="8"/>
      <c r="I929" s="2"/>
    </row>
    <row r="930" spans="3:9" s="1" customFormat="1" x14ac:dyDescent="0.25">
      <c r="C930" s="6"/>
      <c r="D930" s="7"/>
      <c r="E930" s="7"/>
      <c r="F930" s="8"/>
      <c r="G930" s="8"/>
      <c r="H930" s="8"/>
      <c r="I930" s="2"/>
    </row>
    <row r="931" spans="3:9" s="1" customFormat="1" x14ac:dyDescent="0.25">
      <c r="C931" s="6"/>
      <c r="D931" s="7"/>
      <c r="E931" s="7"/>
      <c r="F931" s="8"/>
      <c r="G931" s="8"/>
      <c r="H931" s="8"/>
      <c r="I931" s="2"/>
    </row>
    <row r="932" spans="3:9" s="1" customFormat="1" x14ac:dyDescent="0.25">
      <c r="C932" s="6"/>
      <c r="D932" s="7"/>
      <c r="E932" s="7"/>
      <c r="F932" s="8"/>
      <c r="G932" s="8"/>
      <c r="H932" s="8"/>
      <c r="I932" s="2"/>
    </row>
    <row r="933" spans="3:9" s="1" customFormat="1" x14ac:dyDescent="0.25">
      <c r="C933" s="6"/>
      <c r="D933" s="7"/>
      <c r="E933" s="7"/>
      <c r="F933" s="8"/>
      <c r="G933" s="8"/>
      <c r="H933" s="8"/>
      <c r="I933" s="2"/>
    </row>
    <row r="934" spans="3:9" s="1" customFormat="1" x14ac:dyDescent="0.25">
      <c r="C934" s="6"/>
      <c r="D934" s="7"/>
      <c r="E934" s="7"/>
      <c r="F934" s="8"/>
      <c r="G934" s="8"/>
      <c r="H934" s="8"/>
      <c r="I934" s="2"/>
    </row>
    <row r="935" spans="3:9" s="1" customFormat="1" x14ac:dyDescent="0.25">
      <c r="C935" s="6"/>
      <c r="D935" s="7"/>
      <c r="E935" s="7"/>
      <c r="F935" s="8"/>
      <c r="G935" s="8"/>
      <c r="H935" s="8"/>
      <c r="I935" s="2"/>
    </row>
    <row r="936" spans="3:9" s="1" customFormat="1" x14ac:dyDescent="0.25">
      <c r="C936" s="6"/>
      <c r="D936" s="7"/>
      <c r="E936" s="7"/>
      <c r="F936" s="8"/>
      <c r="G936" s="8"/>
      <c r="H936" s="8"/>
      <c r="I936" s="2"/>
    </row>
    <row r="937" spans="3:9" s="1" customFormat="1" x14ac:dyDescent="0.25">
      <c r="C937" s="6"/>
      <c r="D937" s="7"/>
      <c r="E937" s="7"/>
      <c r="F937" s="8"/>
      <c r="G937" s="8"/>
      <c r="H937" s="8"/>
      <c r="I937" s="2"/>
    </row>
    <row r="938" spans="3:9" s="1" customFormat="1" x14ac:dyDescent="0.25">
      <c r="C938" s="6"/>
      <c r="D938" s="7"/>
      <c r="E938" s="7"/>
      <c r="F938" s="8"/>
      <c r="G938" s="8"/>
      <c r="H938" s="8"/>
      <c r="I938" s="2"/>
    </row>
    <row r="939" spans="3:9" s="1" customFormat="1" x14ac:dyDescent="0.25">
      <c r="C939" s="6"/>
      <c r="D939" s="7"/>
      <c r="E939" s="7"/>
      <c r="F939" s="8"/>
      <c r="G939" s="8"/>
      <c r="H939" s="8"/>
      <c r="I939" s="2"/>
    </row>
    <row r="940" spans="3:9" s="1" customFormat="1" x14ac:dyDescent="0.25">
      <c r="C940" s="6"/>
      <c r="D940" s="7"/>
      <c r="E940" s="7"/>
      <c r="F940" s="8"/>
      <c r="G940" s="8"/>
      <c r="H940" s="8"/>
      <c r="I940" s="2"/>
    </row>
    <row r="941" spans="3:9" s="1" customFormat="1" x14ac:dyDescent="0.25">
      <c r="C941" s="6"/>
      <c r="D941" s="7"/>
      <c r="E941" s="7"/>
      <c r="F941" s="8"/>
      <c r="G941" s="8"/>
      <c r="H941" s="8"/>
      <c r="I941" s="2"/>
    </row>
    <row r="942" spans="3:9" s="1" customFormat="1" x14ac:dyDescent="0.25">
      <c r="C942" s="6"/>
      <c r="D942" s="7"/>
      <c r="E942" s="7"/>
      <c r="F942" s="8"/>
      <c r="G942" s="8"/>
      <c r="H942" s="8"/>
      <c r="I942" s="2"/>
    </row>
    <row r="943" spans="3:9" s="1" customFormat="1" x14ac:dyDescent="0.25">
      <c r="C943" s="6"/>
      <c r="D943" s="7"/>
      <c r="E943" s="7"/>
      <c r="F943" s="8"/>
      <c r="G943" s="8"/>
      <c r="H943" s="8"/>
      <c r="I943" s="2"/>
    </row>
    <row r="944" spans="3:9" s="1" customFormat="1" x14ac:dyDescent="0.25">
      <c r="C944" s="6"/>
      <c r="D944" s="7"/>
      <c r="E944" s="7"/>
      <c r="F944" s="8"/>
      <c r="G944" s="8"/>
      <c r="H944" s="8"/>
      <c r="I944" s="2"/>
    </row>
    <row r="945" spans="3:9" s="1" customFormat="1" x14ac:dyDescent="0.25">
      <c r="C945" s="6"/>
      <c r="D945" s="7"/>
      <c r="E945" s="7"/>
      <c r="F945" s="8"/>
      <c r="G945" s="8"/>
      <c r="H945" s="8"/>
      <c r="I945" s="2"/>
    </row>
    <row r="946" spans="3:9" s="1" customFormat="1" x14ac:dyDescent="0.25">
      <c r="C946" s="6"/>
      <c r="D946" s="7"/>
      <c r="E946" s="7"/>
      <c r="F946" s="8"/>
      <c r="G946" s="8"/>
      <c r="H946" s="8"/>
      <c r="I946" s="2"/>
    </row>
    <row r="947" spans="3:9" s="1" customFormat="1" x14ac:dyDescent="0.25">
      <c r="C947" s="6"/>
      <c r="D947" s="7"/>
      <c r="E947" s="7"/>
      <c r="F947" s="8"/>
      <c r="G947" s="8"/>
      <c r="H947" s="8"/>
      <c r="I947" s="2"/>
    </row>
    <row r="948" spans="3:9" s="1" customFormat="1" x14ac:dyDescent="0.25">
      <c r="C948" s="6"/>
      <c r="D948" s="7"/>
      <c r="E948" s="7"/>
      <c r="F948" s="8"/>
      <c r="G948" s="8"/>
      <c r="H948" s="8"/>
      <c r="I948" s="2"/>
    </row>
    <row r="949" spans="3:9" s="1" customFormat="1" x14ac:dyDescent="0.25">
      <c r="C949" s="6"/>
      <c r="D949" s="7"/>
      <c r="E949" s="7"/>
      <c r="F949" s="8"/>
      <c r="G949" s="8"/>
      <c r="H949" s="8"/>
      <c r="I949" s="2"/>
    </row>
    <row r="950" spans="3:9" s="1" customFormat="1" x14ac:dyDescent="0.25">
      <c r="C950" s="6"/>
      <c r="D950" s="7"/>
      <c r="E950" s="7"/>
      <c r="F950" s="8"/>
      <c r="G950" s="8"/>
      <c r="H950" s="8"/>
      <c r="I950" s="2"/>
    </row>
    <row r="951" spans="3:9" s="1" customFormat="1" x14ac:dyDescent="0.25">
      <c r="C951" s="6"/>
      <c r="D951" s="7"/>
      <c r="E951" s="7"/>
      <c r="F951" s="8"/>
      <c r="G951" s="8"/>
      <c r="H951" s="8"/>
      <c r="I951" s="2"/>
    </row>
    <row r="952" spans="3:9" s="1" customFormat="1" x14ac:dyDescent="0.25">
      <c r="C952" s="6"/>
      <c r="D952" s="7"/>
      <c r="E952" s="7"/>
      <c r="F952" s="8"/>
      <c r="G952" s="8"/>
      <c r="H952" s="8"/>
      <c r="I952" s="2"/>
    </row>
    <row r="953" spans="3:9" s="1" customFormat="1" x14ac:dyDescent="0.25">
      <c r="C953" s="6"/>
      <c r="D953" s="7"/>
      <c r="E953" s="7"/>
      <c r="F953" s="8"/>
      <c r="G953" s="8"/>
      <c r="H953" s="8"/>
      <c r="I953" s="2"/>
    </row>
    <row r="954" spans="3:9" s="1" customFormat="1" x14ac:dyDescent="0.25">
      <c r="C954" s="6"/>
      <c r="D954" s="7"/>
      <c r="E954" s="7"/>
      <c r="F954" s="8"/>
      <c r="G954" s="8"/>
      <c r="H954" s="8"/>
      <c r="I954" s="2"/>
    </row>
    <row r="955" spans="3:9" s="1" customFormat="1" x14ac:dyDescent="0.25">
      <c r="C955" s="6"/>
      <c r="D955" s="7"/>
      <c r="E955" s="7"/>
      <c r="F955" s="8"/>
      <c r="G955" s="8"/>
      <c r="H955" s="8"/>
      <c r="I955" s="2"/>
    </row>
    <row r="956" spans="3:9" s="1" customFormat="1" x14ac:dyDescent="0.25">
      <c r="C956" s="6"/>
      <c r="D956" s="7"/>
      <c r="E956" s="7"/>
      <c r="F956" s="8"/>
      <c r="G956" s="8"/>
      <c r="H956" s="8"/>
      <c r="I956" s="2"/>
    </row>
    <row r="957" spans="3:9" s="1" customFormat="1" x14ac:dyDescent="0.25">
      <c r="C957" s="6"/>
      <c r="D957" s="7"/>
      <c r="E957" s="7"/>
      <c r="F957" s="8"/>
      <c r="G957" s="8"/>
      <c r="H957" s="8"/>
      <c r="I957" s="2"/>
    </row>
    <row r="958" spans="3:9" s="1" customFormat="1" x14ac:dyDescent="0.25">
      <c r="C958" s="6"/>
      <c r="D958" s="7"/>
      <c r="E958" s="7"/>
      <c r="F958" s="8"/>
      <c r="G958" s="8"/>
      <c r="H958" s="8"/>
      <c r="I958" s="2"/>
    </row>
    <row r="959" spans="3:9" s="1" customFormat="1" x14ac:dyDescent="0.25">
      <c r="C959" s="6"/>
      <c r="D959" s="7"/>
      <c r="E959" s="7"/>
      <c r="F959" s="8"/>
      <c r="G959" s="8"/>
      <c r="H959" s="8"/>
      <c r="I959" s="2"/>
    </row>
    <row r="960" spans="3:9" s="1" customFormat="1" x14ac:dyDescent="0.25">
      <c r="C960" s="6"/>
      <c r="D960" s="7"/>
      <c r="E960" s="7"/>
      <c r="F960" s="8"/>
      <c r="G960" s="8"/>
      <c r="H960" s="8"/>
      <c r="I960" s="2"/>
    </row>
    <row r="961" spans="3:9" s="1" customFormat="1" x14ac:dyDescent="0.25">
      <c r="C961" s="6"/>
      <c r="D961" s="7"/>
      <c r="E961" s="7"/>
      <c r="F961" s="8"/>
      <c r="G961" s="8"/>
      <c r="H961" s="8"/>
      <c r="I961" s="2"/>
    </row>
    <row r="962" spans="3:9" s="1" customFormat="1" x14ac:dyDescent="0.25">
      <c r="C962" s="6"/>
      <c r="D962" s="7"/>
      <c r="E962" s="7"/>
      <c r="F962" s="8"/>
      <c r="G962" s="8"/>
      <c r="H962" s="8"/>
      <c r="I962" s="2"/>
    </row>
    <row r="963" spans="3:9" s="1" customFormat="1" x14ac:dyDescent="0.25">
      <c r="C963" s="6"/>
      <c r="D963" s="7"/>
      <c r="E963" s="7"/>
      <c r="F963" s="8"/>
      <c r="G963" s="8"/>
      <c r="H963" s="8"/>
      <c r="I963" s="2"/>
    </row>
    <row r="964" spans="3:9" s="1" customFormat="1" x14ac:dyDescent="0.25">
      <c r="C964" s="6"/>
      <c r="D964" s="7"/>
      <c r="E964" s="7"/>
      <c r="F964" s="8"/>
      <c r="G964" s="8"/>
      <c r="H964" s="8"/>
      <c r="I964" s="2"/>
    </row>
    <row r="965" spans="3:9" s="1" customFormat="1" x14ac:dyDescent="0.25">
      <c r="C965" s="6"/>
      <c r="D965" s="7"/>
      <c r="E965" s="7"/>
      <c r="F965" s="8"/>
      <c r="G965" s="8"/>
      <c r="H965" s="8"/>
      <c r="I965" s="2"/>
    </row>
  </sheetData>
  <autoFilter ref="A14:N564" xr:uid="{3A6C5435-28AC-48AD-A4AE-D532A2415063}"/>
  <mergeCells count="4">
    <mergeCell ref="E18:F18"/>
    <mergeCell ref="E112:F112"/>
    <mergeCell ref="E312:F312"/>
    <mergeCell ref="E506:F506"/>
  </mergeCells>
  <phoneticPr fontId="21" type="noConversion"/>
  <conditionalFormatting sqref="M1:M11">
    <cfRule type="cellIs" dxfId="8" priority="13" operator="lessThan">
      <formula>0</formula>
    </cfRule>
  </conditionalFormatting>
  <conditionalFormatting sqref="G262:G304">
    <cfRule type="expression" dxfId="7" priority="10">
      <formula>AND(ISBLANK(B262),G262&lt;&gt;#REF!)</formula>
    </cfRule>
  </conditionalFormatting>
  <conditionalFormatting sqref="G262:G304">
    <cfRule type="expression" dxfId="6" priority="9">
      <formula>$L262&lt;0</formula>
    </cfRule>
  </conditionalFormatting>
  <conditionalFormatting sqref="J262:J304">
    <cfRule type="expression" dxfId="5" priority="6">
      <formula>AND(ISBLANK(E262),J262&lt;&gt;#REF!)</formula>
    </cfRule>
  </conditionalFormatting>
  <conditionalFormatting sqref="J262:J304">
    <cfRule type="expression" dxfId="4" priority="5">
      <formula>$L262&lt;0</formula>
    </cfRule>
  </conditionalFormatting>
  <conditionalFormatting sqref="K262:L304">
    <cfRule type="expression" dxfId="3" priority="4">
      <formula>AND(ISBLANK(F262),K262&lt;&gt;#REF!)</formula>
    </cfRule>
  </conditionalFormatting>
  <conditionalFormatting sqref="K262:L304">
    <cfRule type="expression" dxfId="2" priority="3">
      <formula>$L262&lt;0</formula>
    </cfRule>
  </conditionalFormatting>
  <conditionalFormatting sqref="I262:I304">
    <cfRule type="expression" dxfId="1" priority="2">
      <formula>AND(ISBLANK(D262),I262&lt;&gt;#REF!)</formula>
    </cfRule>
  </conditionalFormatting>
  <conditionalFormatting sqref="I262:I304">
    <cfRule type="expression" dxfId="0" priority="1">
      <formula>$L262&lt;0</formula>
    </cfRule>
  </conditionalFormatting>
  <dataValidations disablePrompts="1" count="1">
    <dataValidation type="custom" allowBlank="1" showDropDown="1" showErrorMessage="1" sqref="B23:B26" xr:uid="{C76F4089-6AEC-46B3-B5F3-1BF8813107A7}">
      <formula1>B23="521211"</formula1>
    </dataValidation>
  </dataValidations>
  <printOptions horizontalCentered="1"/>
  <pageMargins left="0.39370078740157483" right="0.35433070866141736" top="0.19685039370078741" bottom="0.59055118110236227" header="0" footer="0.39370078740157483"/>
  <pageSetup paperSize="9" scale="55" fitToHeight="0" orientation="portrait" r:id="rId1"/>
  <headerFooter>
    <oddFooter>&amp;LUsulan TUP 6 Pusdik KP, TA. 2022&amp;RHal &amp;P dari &amp;N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EAD4-8CA3-40E3-A2F1-E483A0D8864B}">
  <sheetPr codeName="Sheet3">
    <outlinePr summaryBelow="0" summaryRight="0"/>
    <pageSetUpPr fitToPage="1"/>
  </sheetPr>
  <dimension ref="B2:XEW997"/>
  <sheetViews>
    <sheetView showGridLines="0" tabSelected="1" topLeftCell="A3" zoomScaleNormal="100" workbookViewId="0">
      <selection activeCell="L13" sqref="L13"/>
    </sheetView>
  </sheetViews>
  <sheetFormatPr defaultColWidth="14" defaultRowHeight="15" customHeight="1" x14ac:dyDescent="0.2"/>
  <cols>
    <col min="1" max="1" width="3.7109375" style="19" customWidth="1"/>
    <col min="2" max="2" width="6.28515625" style="19" customWidth="1"/>
    <col min="3" max="3" width="19.85546875" style="19" customWidth="1"/>
    <col min="4" max="4" width="39.140625" style="19" bestFit="1" customWidth="1"/>
    <col min="5" max="5" width="18.85546875" style="19" bestFit="1" customWidth="1"/>
    <col min="6" max="6" width="19.7109375" style="19" customWidth="1"/>
    <col min="7" max="7" width="15.28515625" style="19" customWidth="1"/>
    <col min="8" max="8" width="18.42578125" style="19" hidden="1" customWidth="1"/>
    <col min="9" max="9" width="17.5703125" style="19" hidden="1" customWidth="1"/>
    <col min="10" max="10" width="18.28515625" style="19" hidden="1" customWidth="1"/>
    <col min="11" max="16384" width="14" style="19"/>
  </cols>
  <sheetData>
    <row r="2" spans="2:16377" ht="15" customHeight="1" x14ac:dyDescent="0.25">
      <c r="B2" s="248" t="s">
        <v>973</v>
      </c>
      <c r="C2" s="248"/>
      <c r="D2" s="248"/>
      <c r="E2" s="248"/>
      <c r="F2" s="248"/>
      <c r="G2" s="248"/>
      <c r="H2" s="248"/>
      <c r="I2" s="248"/>
      <c r="J2" s="248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3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3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3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3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3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3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3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3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3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3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3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3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3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  <c r="XEO2" s="3"/>
      <c r="XEP2" s="3"/>
      <c r="XEQ2" s="3"/>
      <c r="XER2" s="3"/>
      <c r="XES2" s="3"/>
      <c r="XET2" s="3"/>
      <c r="XEU2" s="3"/>
      <c r="XEV2" s="3"/>
      <c r="XEW2" s="3"/>
    </row>
    <row r="3" spans="2:16377" ht="15" customHeight="1" x14ac:dyDescent="0.25">
      <c r="B3" s="249" t="s">
        <v>521</v>
      </c>
      <c r="C3" s="249"/>
      <c r="D3" s="249"/>
      <c r="E3" s="249"/>
      <c r="F3" s="249"/>
      <c r="G3" s="249"/>
      <c r="H3" s="249"/>
      <c r="I3" s="249"/>
      <c r="J3" s="249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  <c r="XEM3" s="3"/>
      <c r="XEN3" s="3"/>
      <c r="XEO3" s="3"/>
      <c r="XEP3" s="3"/>
      <c r="XEQ3" s="3"/>
      <c r="XER3" s="3"/>
      <c r="XES3" s="3"/>
      <c r="XET3" s="3"/>
      <c r="XEU3" s="3"/>
      <c r="XEV3" s="3"/>
      <c r="XEW3" s="3"/>
    </row>
    <row r="4" spans="2:16377" x14ac:dyDescent="0.2"/>
    <row r="5" spans="2:16377" ht="15.75" hidden="1" x14ac:dyDescent="0.25">
      <c r="B5" s="250" t="s">
        <v>522</v>
      </c>
      <c r="C5" s="251"/>
      <c r="D5" s="20" t="s">
        <v>523</v>
      </c>
    </row>
    <row r="6" spans="2:16377" ht="19.899999999999999" customHeight="1" x14ac:dyDescent="0.25">
      <c r="B6" s="252" t="s">
        <v>524</v>
      </c>
      <c r="C6" s="253" t="s">
        <v>525</v>
      </c>
      <c r="D6" s="253" t="s">
        <v>526</v>
      </c>
      <c r="E6" s="255" t="str">
        <f>"Pagu "</f>
        <v xml:space="preserve">Pagu </v>
      </c>
      <c r="F6" s="257" t="s">
        <v>520</v>
      </c>
      <c r="G6" s="259" t="s">
        <v>974</v>
      </c>
      <c r="H6" s="261" t="s">
        <v>975</v>
      </c>
      <c r="I6" s="263" t="s">
        <v>976</v>
      </c>
      <c r="J6" s="265" t="s">
        <v>977</v>
      </c>
      <c r="K6" s="21"/>
      <c r="L6" s="21"/>
      <c r="M6" s="21"/>
      <c r="N6" s="21"/>
      <c r="O6" s="21"/>
    </row>
    <row r="7" spans="2:16377" ht="19.899999999999999" customHeight="1" x14ac:dyDescent="0.25">
      <c r="B7" s="247"/>
      <c r="C7" s="254"/>
      <c r="D7" s="254"/>
      <c r="E7" s="256"/>
      <c r="F7" s="258"/>
      <c r="G7" s="260"/>
      <c r="H7" s="262"/>
      <c r="I7" s="264"/>
      <c r="J7" s="266"/>
      <c r="K7" s="21"/>
      <c r="L7" s="21"/>
      <c r="M7" s="21"/>
      <c r="N7" s="21"/>
      <c r="O7" s="21"/>
    </row>
    <row r="8" spans="2:16377" ht="19.5" customHeight="1" x14ac:dyDescent="0.2">
      <c r="B8" s="22" t="s">
        <v>22</v>
      </c>
      <c r="C8" s="243" t="s">
        <v>527</v>
      </c>
      <c r="D8" s="244"/>
      <c r="E8" s="23"/>
      <c r="F8" s="23"/>
      <c r="G8" s="24"/>
      <c r="H8" s="23"/>
      <c r="I8" s="23"/>
      <c r="J8" s="23"/>
      <c r="K8" s="25"/>
      <c r="L8" s="25"/>
      <c r="M8" s="25"/>
      <c r="N8" s="25"/>
      <c r="O8" s="25"/>
    </row>
    <row r="9" spans="2:16377" ht="19.5" customHeight="1" x14ac:dyDescent="0.2">
      <c r="B9" s="245">
        <v>1</v>
      </c>
      <c r="C9" s="270" t="s">
        <v>500</v>
      </c>
      <c r="D9" s="26" t="s">
        <v>501</v>
      </c>
      <c r="E9" s="27" cm="1">
        <f t="array" ref="E9">SUM(_xlfn._xlws.FILTER('Usulan TUP 1'!$G$15:$G$564,'Usulan TUP 1'!$N$15:$N$564=D9,0))</f>
        <v>364329000</v>
      </c>
      <c r="F9" s="27" cm="1">
        <f t="array" ref="F9">SUM(_xlfn._xlws.FILTER('Usulan TUP 1'!$J$15:$J$564,'Usulan TUP 1'!$N$15:$N$564=D9,0))</f>
        <v>364329000</v>
      </c>
      <c r="G9" s="28" cm="1">
        <f t="array" ref="G9">SUM(_xlfn._xlws.FILTER('Usulan TUP 1'!$K$15:$K$564,'Usulan TUP 1'!$N$15:$N$564=D9,0))</f>
        <v>0</v>
      </c>
      <c r="H9" s="28" cm="1">
        <f t="array" ref="H9">SUM(_xlfn._xlws.FILTER('Usulan TUP 1'!$L$15:$L$564,'Usulan TUP 1'!$N$15:$N$564=D9,0))</f>
        <v>0</v>
      </c>
      <c r="I9" s="29"/>
      <c r="J9" s="30">
        <f>H9-I9</f>
        <v>0</v>
      </c>
      <c r="K9" s="31"/>
      <c r="L9" s="31"/>
      <c r="M9" s="31"/>
      <c r="N9" s="31"/>
      <c r="O9" s="31"/>
    </row>
    <row r="10" spans="2:16377" ht="19.5" customHeight="1" x14ac:dyDescent="0.2">
      <c r="B10" s="246"/>
      <c r="C10" s="256"/>
      <c r="D10" s="32" t="s">
        <v>502</v>
      </c>
      <c r="E10" s="27" cm="1">
        <f t="array" ref="E10">SUM(_xlfn._xlws.FILTER('Usulan TUP 1'!$G$15:$G$564,'Usulan TUP 1'!$N$15:$N$564=D10,0))</f>
        <v>258356000</v>
      </c>
      <c r="F10" s="27" cm="1">
        <f t="array" ref="F10">SUM(_xlfn._xlws.FILTER('Usulan TUP 1'!$J$15:$J$564,'Usulan TUP 1'!$N$15:$N$564=D10,0))</f>
        <v>258356000</v>
      </c>
      <c r="G10" s="28" cm="1">
        <f t="array" ref="G10">SUM(_xlfn._xlws.FILTER('Usulan TUP 1'!$K$15:$K$564,'Usulan TUP 1'!$N$15:$N$564=D10,0))</f>
        <v>32542000</v>
      </c>
      <c r="H10" s="28" cm="1">
        <f t="array" ref="H10">SUM(_xlfn._xlws.FILTER('Usulan TUP 1'!$L$15:$L$564,'Usulan TUP 1'!$N$15:$N$564=D10,0))</f>
        <v>0</v>
      </c>
      <c r="I10" s="29"/>
      <c r="J10" s="30">
        <f>H10-I10</f>
        <v>0</v>
      </c>
      <c r="K10" s="31"/>
      <c r="L10" s="31"/>
      <c r="M10" s="31"/>
      <c r="N10" s="31"/>
      <c r="O10" s="31"/>
    </row>
    <row r="11" spans="2:16377" ht="19.5" customHeight="1" x14ac:dyDescent="0.2">
      <c r="B11" s="247"/>
      <c r="C11" s="254"/>
      <c r="D11" s="76" t="s">
        <v>528</v>
      </c>
      <c r="E11" s="77">
        <f t="shared" ref="E11:J11" si="0">SUM(E9:E10)</f>
        <v>622685000</v>
      </c>
      <c r="F11" s="77">
        <f t="shared" si="0"/>
        <v>622685000</v>
      </c>
      <c r="G11" s="78">
        <f t="shared" si="0"/>
        <v>32542000</v>
      </c>
      <c r="H11" s="78">
        <f t="shared" si="0"/>
        <v>0</v>
      </c>
      <c r="I11" s="78">
        <f t="shared" si="0"/>
        <v>0</v>
      </c>
      <c r="J11" s="78">
        <f t="shared" si="0"/>
        <v>0</v>
      </c>
      <c r="K11" s="101"/>
      <c r="L11" s="31"/>
      <c r="M11" s="31"/>
      <c r="N11" s="31"/>
      <c r="O11" s="31"/>
    </row>
    <row r="12" spans="2:16377" ht="19.5" customHeight="1" x14ac:dyDescent="0.2">
      <c r="B12" s="271">
        <v>2</v>
      </c>
      <c r="C12" s="270" t="s">
        <v>508</v>
      </c>
      <c r="D12" s="33" t="s">
        <v>509</v>
      </c>
      <c r="E12" s="27" cm="1">
        <f t="array" ref="E12">SUM(_xlfn._xlws.FILTER('Usulan TUP 1'!$G$15:$G$564,'Usulan TUP 1'!$N$15:$N$564=D12,0))</f>
        <v>10084852000</v>
      </c>
      <c r="F12" s="27" cm="1">
        <f t="array" ref="F12">SUM(_xlfn._xlws.FILTER('Usulan TUP 1'!$J$15:$J$564,'Usulan TUP 1'!$N$15:$N$564=D12,0))</f>
        <v>10084852000</v>
      </c>
      <c r="G12" s="28" cm="1">
        <f t="array" ref="G12">SUM(_xlfn._xlws.FILTER('Usulan TUP 1'!$K$15:$K$564,'Usulan TUP 1'!$N$15:$N$564=D12,0))</f>
        <v>0</v>
      </c>
      <c r="H12" s="225" cm="1">
        <f t="array" ref="H12">SUM(_xlfn._xlws.FILTER('Usulan TUP 1'!$L$15:$L$564,'Usulan TUP 1'!$N$15:$N$564=D12,0))</f>
        <v>0</v>
      </c>
      <c r="I12" s="29"/>
      <c r="J12" s="30">
        <f>H12-I12</f>
        <v>0</v>
      </c>
      <c r="K12" s="101"/>
      <c r="L12" s="101"/>
      <c r="M12" s="31"/>
      <c r="N12" s="31"/>
      <c r="O12" s="31"/>
    </row>
    <row r="13" spans="2:16377" ht="19.5" customHeight="1" x14ac:dyDescent="0.2">
      <c r="B13" s="246"/>
      <c r="C13" s="256"/>
      <c r="D13" s="33" t="s">
        <v>510</v>
      </c>
      <c r="E13" s="27" cm="1">
        <f t="array" ref="E13">SUM(_xlfn._xlws.FILTER('Usulan TUP 1'!$G$15:$G$564,'Usulan TUP 1'!$N$15:$N$564=D13,0))</f>
        <v>773732000</v>
      </c>
      <c r="F13" s="27" cm="1">
        <f t="array" ref="F13">SUM(_xlfn._xlws.FILTER('Usulan TUP 1'!$J$15:$J$564,'Usulan TUP 1'!$N$15:$N$564=D13,0))</f>
        <v>773732000</v>
      </c>
      <c r="G13" s="28" cm="1">
        <f t="array" ref="G13">SUM(_xlfn._xlws.FILTER('Usulan TUP 1'!$K$15:$K$564,'Usulan TUP 1'!$N$15:$N$564=D13,0))</f>
        <v>0</v>
      </c>
      <c r="H13" s="28" cm="1">
        <f t="array" ref="H13">SUM(_xlfn._xlws.FILTER('Usulan TUP 1'!$L$15:$L$564,'Usulan TUP 1'!$N$15:$N$564=D13,0))</f>
        <v>0</v>
      </c>
      <c r="I13" s="29">
        <f>H13</f>
        <v>0</v>
      </c>
      <c r="J13" s="30">
        <f>H13-I13</f>
        <v>0</v>
      </c>
      <c r="K13" s="31"/>
      <c r="L13" s="31"/>
      <c r="M13" s="31"/>
      <c r="N13" s="31"/>
      <c r="O13" s="31"/>
    </row>
    <row r="14" spans="2:16377" ht="19.5" customHeight="1" x14ac:dyDescent="0.2">
      <c r="B14" s="247"/>
      <c r="C14" s="254"/>
      <c r="D14" s="76" t="s">
        <v>529</v>
      </c>
      <c r="E14" s="77">
        <f t="shared" ref="E14:J14" si="1">SUM(E12:E13)</f>
        <v>10858584000</v>
      </c>
      <c r="F14" s="77">
        <f t="shared" si="1"/>
        <v>10858584000</v>
      </c>
      <c r="G14" s="78">
        <f t="shared" si="1"/>
        <v>0</v>
      </c>
      <c r="H14" s="78">
        <f t="shared" si="1"/>
        <v>0</v>
      </c>
      <c r="I14" s="78">
        <f t="shared" si="1"/>
        <v>0</v>
      </c>
      <c r="J14" s="78">
        <f t="shared" si="1"/>
        <v>0</v>
      </c>
      <c r="K14" s="101"/>
      <c r="L14" s="31"/>
      <c r="M14" s="31"/>
      <c r="N14" s="31"/>
      <c r="O14" s="31"/>
    </row>
    <row r="15" spans="2:16377" ht="19.5" customHeight="1" x14ac:dyDescent="0.2">
      <c r="B15" s="271">
        <v>3</v>
      </c>
      <c r="C15" s="270" t="s">
        <v>503</v>
      </c>
      <c r="D15" s="33" t="s">
        <v>504</v>
      </c>
      <c r="E15" s="27" cm="1">
        <f t="array" ref="E15">SUM(_xlfn._xlws.FILTER('Usulan TUP 1'!$G$15:$G$564,'Usulan TUP 1'!$N$15:$N$564=D15,0))</f>
        <v>575378000</v>
      </c>
      <c r="F15" s="27" cm="1">
        <f t="array" ref="F15">SUM(_xlfn._xlws.FILTER('Usulan TUP 1'!$J$15:$J$564,'Usulan TUP 1'!$N$15:$N$564=D15,0))</f>
        <v>575378000</v>
      </c>
      <c r="G15" s="28" cm="1">
        <f t="array" ref="G15">SUM(_xlfn._xlws.FILTER('Usulan TUP 1'!$K$15:$K$564,'Usulan TUP 1'!$N$15:$N$564=D15,0))</f>
        <v>42500000</v>
      </c>
      <c r="H15" s="28" cm="1">
        <f t="array" ref="H15">SUM(_xlfn._xlws.FILTER('Usulan TUP 1'!$L$15:$L$564,'Usulan TUP 1'!$N$15:$N$564=D15,0))</f>
        <v>0</v>
      </c>
      <c r="I15" s="29"/>
      <c r="J15" s="30">
        <f>H15-I15</f>
        <v>0</v>
      </c>
      <c r="K15" s="31"/>
      <c r="L15" s="103"/>
      <c r="M15" s="31"/>
      <c r="N15" s="31"/>
      <c r="O15" s="31"/>
    </row>
    <row r="16" spans="2:16377" ht="19.5" customHeight="1" x14ac:dyDescent="0.2">
      <c r="B16" s="246"/>
      <c r="C16" s="256"/>
      <c r="D16" s="33" t="s">
        <v>505</v>
      </c>
      <c r="E16" s="27" cm="1">
        <f t="array" ref="E16">SUM(_xlfn._xlws.FILTER('Usulan TUP 1'!$G$15:$G$564,'Usulan TUP 1'!$N$15:$N$564=D16,0))</f>
        <v>219670000</v>
      </c>
      <c r="F16" s="27" cm="1">
        <f t="array" ref="F16">SUM(_xlfn._xlws.FILTER('Usulan TUP 1'!$J$15:$J$564,'Usulan TUP 1'!$N$15:$N$564=D16,0))</f>
        <v>219670000</v>
      </c>
      <c r="G16" s="28" cm="1">
        <f t="array" ref="G16">SUM(_xlfn._xlws.FILTER('Usulan TUP 1'!$K$15:$K$564,'Usulan TUP 1'!$N$15:$N$564=D16,0))</f>
        <v>41300000</v>
      </c>
      <c r="H16" s="28" cm="1">
        <f t="array" ref="H16">SUM(_xlfn._xlws.FILTER('Usulan TUP 1'!$L$15:$L$564,'Usulan TUP 1'!$N$15:$N$564=D16,0))</f>
        <v>0</v>
      </c>
      <c r="I16" s="29"/>
      <c r="J16" s="30">
        <f>H16-I16</f>
        <v>0</v>
      </c>
      <c r="K16" s="31"/>
      <c r="L16" s="31"/>
      <c r="M16" s="31"/>
      <c r="N16" s="31"/>
      <c r="O16" s="31"/>
    </row>
    <row r="17" spans="2:15" ht="19.5" customHeight="1" x14ac:dyDescent="0.2">
      <c r="B17" s="247"/>
      <c r="C17" s="254"/>
      <c r="D17" s="76" t="s">
        <v>530</v>
      </c>
      <c r="E17" s="77">
        <f t="shared" ref="E17:J17" si="2">SUM(E15:E16)</f>
        <v>795048000</v>
      </c>
      <c r="F17" s="77">
        <f t="shared" si="2"/>
        <v>795048000</v>
      </c>
      <c r="G17" s="78">
        <f t="shared" si="2"/>
        <v>83800000</v>
      </c>
      <c r="H17" s="78">
        <f t="shared" si="2"/>
        <v>0</v>
      </c>
      <c r="I17" s="78">
        <f t="shared" si="2"/>
        <v>0</v>
      </c>
      <c r="J17" s="78">
        <f t="shared" si="2"/>
        <v>0</v>
      </c>
      <c r="K17" s="101"/>
      <c r="L17" s="101"/>
      <c r="M17" s="31"/>
      <c r="N17" s="31"/>
      <c r="O17" s="31"/>
    </row>
    <row r="18" spans="2:15" ht="19.5" customHeight="1" x14ac:dyDescent="0.2">
      <c r="B18" s="271">
        <v>4</v>
      </c>
      <c r="C18" s="270" t="s">
        <v>506</v>
      </c>
      <c r="D18" s="33" t="s">
        <v>507</v>
      </c>
      <c r="E18" s="27" cm="1">
        <f t="array" ref="E18">SUM(_xlfn._xlws.FILTER('Usulan TUP 1'!$G$15:$G$564,'Usulan TUP 1'!$N$15:$N$564=D18,0))</f>
        <v>3525843000</v>
      </c>
      <c r="F18" s="27" cm="1">
        <f t="array" ref="F18">SUM(_xlfn._xlws.FILTER('Usulan TUP 1'!$J$15:$J$564,'Usulan TUP 1'!$N$15:$N$564=D18,0))</f>
        <v>3525843000</v>
      </c>
      <c r="G18" s="28" cm="1">
        <f t="array" ref="G18">SUM(_xlfn._xlws.FILTER('Usulan TUP 1'!$K$15:$K$564,'Usulan TUP 1'!$N$15:$N$564=D18,0))</f>
        <v>0</v>
      </c>
      <c r="H18" s="28" cm="1">
        <f t="array" ref="H18">SUM(_xlfn._xlws.FILTER('Usulan TUP 1'!$L$15:$L$564,'Usulan TUP 1'!$N$15:$N$564=D18,0))</f>
        <v>0</v>
      </c>
      <c r="I18" s="29">
        <f t="shared" ref="I18:I19" si="3">H18</f>
        <v>0</v>
      </c>
      <c r="J18" s="30">
        <f>H18-I18</f>
        <v>0</v>
      </c>
      <c r="K18" s="31"/>
      <c r="L18" s="31"/>
      <c r="M18" s="31"/>
      <c r="N18" s="31"/>
      <c r="O18" s="31"/>
    </row>
    <row r="19" spans="2:15" ht="19.5" customHeight="1" x14ac:dyDescent="0.2">
      <c r="B19" s="246"/>
      <c r="C19" s="256"/>
      <c r="D19" s="98" t="s">
        <v>511</v>
      </c>
      <c r="E19" s="99" cm="1">
        <f t="array" ref="E19">SUM(_xlfn._xlws.FILTER('Usulan TUP 1'!$G$15:$G$564,'Usulan TUP 1'!$N$15:$N$564=D19,0))</f>
        <v>7486020000</v>
      </c>
      <c r="F19" s="99" cm="1">
        <f t="array" ref="F19">SUM(_xlfn._xlws.FILTER('Usulan TUP 1'!$J$15:$J$564,'Usulan TUP 1'!$N$15:$N$564=D19,0))</f>
        <v>7281272654</v>
      </c>
      <c r="G19" s="100" cm="1">
        <f t="array" ref="G19">SUM(_xlfn._xlws.FILTER('Usulan TUP 1'!$K$15:$K$564,'Usulan TUP 1'!$N$15:$N$564=D19,0))</f>
        <v>0</v>
      </c>
      <c r="H19" s="100" cm="1">
        <f t="array" ref="H19">SUM(_xlfn._xlws.FILTER('Usulan TUP 1'!$L$15:$L$564,'Usulan TUP 1'!$N$15:$N$564=D19,0))</f>
        <v>0</v>
      </c>
      <c r="I19" s="220">
        <f t="shared" si="3"/>
        <v>0</v>
      </c>
      <c r="J19" s="221">
        <f>H19-I19</f>
        <v>0</v>
      </c>
      <c r="K19" s="31"/>
      <c r="L19" s="31"/>
      <c r="M19" s="31"/>
      <c r="N19" s="31"/>
      <c r="O19" s="31"/>
    </row>
    <row r="20" spans="2:15" ht="19.5" customHeight="1" x14ac:dyDescent="0.2">
      <c r="B20" s="247"/>
      <c r="C20" s="272"/>
      <c r="D20" s="222" t="s">
        <v>531</v>
      </c>
      <c r="E20" s="223">
        <f>SUM(E18:E19)</f>
        <v>11011863000</v>
      </c>
      <c r="F20" s="223">
        <f>SUM(F18:F19)</f>
        <v>10807115654</v>
      </c>
      <c r="G20" s="224">
        <f>SUM(G18:G19)</f>
        <v>0</v>
      </c>
      <c r="H20" s="224">
        <f t="shared" ref="H20:J20" si="4">SUM(H18:H19)</f>
        <v>0</v>
      </c>
      <c r="I20" s="224">
        <f t="shared" si="4"/>
        <v>0</v>
      </c>
      <c r="J20" s="224">
        <f t="shared" si="4"/>
        <v>0</v>
      </c>
      <c r="K20" s="101"/>
      <c r="L20" s="102"/>
      <c r="M20" s="31"/>
      <c r="N20" s="31"/>
      <c r="O20" s="31"/>
    </row>
    <row r="21" spans="2:15" ht="24" customHeight="1" x14ac:dyDescent="0.2">
      <c r="B21" s="267" t="s">
        <v>532</v>
      </c>
      <c r="C21" s="268"/>
      <c r="D21" s="269"/>
      <c r="E21" s="233">
        <f>SUM(E11,E14,E17,E20)</f>
        <v>23288180000</v>
      </c>
      <c r="F21" s="233">
        <f t="shared" ref="F21:J21" si="5">SUM(F11,F14,F17,F20)</f>
        <v>23083432654</v>
      </c>
      <c r="G21" s="233">
        <f t="shared" si="5"/>
        <v>116342000</v>
      </c>
      <c r="H21" s="226">
        <f t="shared" si="5"/>
        <v>0</v>
      </c>
      <c r="I21" s="226">
        <f t="shared" si="5"/>
        <v>0</v>
      </c>
      <c r="J21" s="226">
        <f t="shared" si="5"/>
        <v>0</v>
      </c>
    </row>
    <row r="22" spans="2:15" x14ac:dyDescent="0.2"/>
    <row r="23" spans="2:15" x14ac:dyDescent="0.2"/>
    <row r="24" spans="2:15" x14ac:dyDescent="0.2">
      <c r="F24" s="19" t="str">
        <f>'Usulan TUP 1'!G566</f>
        <v>Jakarta,        Januari 2023</v>
      </c>
    </row>
    <row r="25" spans="2:15" x14ac:dyDescent="0.2">
      <c r="F25" s="19" t="str">
        <f>'Usulan TUP 1'!G567</f>
        <v>Pejabat Pembuat Komitmen</v>
      </c>
    </row>
    <row r="26" spans="2:15" x14ac:dyDescent="0.2">
      <c r="F26" s="19" t="str">
        <f>'Usulan TUP 1'!G568</f>
        <v>Pusat Pendidikan KP,</v>
      </c>
    </row>
    <row r="27" spans="2:15" x14ac:dyDescent="0.2"/>
    <row r="28" spans="2:15" x14ac:dyDescent="0.2"/>
    <row r="29" spans="2:15" x14ac:dyDescent="0.2">
      <c r="F29" s="235" t="str">
        <f>'Usulan TUP 1'!J571</f>
        <v>Ditandatangani Secara</v>
      </c>
    </row>
    <row r="30" spans="2:15" x14ac:dyDescent="0.2">
      <c r="F30" s="235" t="str">
        <f>'Usulan TUP 1'!J572</f>
        <v>Elektronik</v>
      </c>
    </row>
    <row r="31" spans="2:15" x14ac:dyDescent="0.2"/>
    <row r="32" spans="2:15" x14ac:dyDescent="0.2">
      <c r="C32" s="34"/>
      <c r="F32" s="19" t="str">
        <f>'Usulan TUP 1'!G574</f>
        <v>Dr. Bambang Suprakto, A.Pi, S.Pi, MT</v>
      </c>
    </row>
    <row r="33" spans="6:6" x14ac:dyDescent="0.2">
      <c r="F33" s="19" t="str">
        <f>'Usulan TUP 1'!G575</f>
        <v>NIP 19630602 198802 1 001</v>
      </c>
    </row>
    <row r="34" spans="6:6" x14ac:dyDescent="0.2"/>
    <row r="35" spans="6:6" x14ac:dyDescent="0.2"/>
    <row r="36" spans="6:6" x14ac:dyDescent="0.2"/>
    <row r="37" spans="6:6" x14ac:dyDescent="0.2"/>
    <row r="38" spans="6:6" x14ac:dyDescent="0.2"/>
    <row r="39" spans="6:6" x14ac:dyDescent="0.2"/>
    <row r="40" spans="6:6" x14ac:dyDescent="0.2"/>
    <row r="41" spans="6:6" x14ac:dyDescent="0.2"/>
    <row r="42" spans="6:6" x14ac:dyDescent="0.2"/>
    <row r="43" spans="6:6" x14ac:dyDescent="0.2"/>
    <row r="44" spans="6:6" x14ac:dyDescent="0.2"/>
    <row r="45" spans="6:6" x14ac:dyDescent="0.2"/>
    <row r="46" spans="6:6" x14ac:dyDescent="0.2"/>
    <row r="47" spans="6:6" x14ac:dyDescent="0.2"/>
    <row r="48" spans="6:6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</sheetData>
  <mergeCells count="22">
    <mergeCell ref="B21:D21"/>
    <mergeCell ref="C9:C11"/>
    <mergeCell ref="B15:B17"/>
    <mergeCell ref="C15:C17"/>
    <mergeCell ref="B18:B20"/>
    <mergeCell ref="C18:C20"/>
    <mergeCell ref="B12:B14"/>
    <mergeCell ref="C12:C14"/>
    <mergeCell ref="C8:D8"/>
    <mergeCell ref="B9:B11"/>
    <mergeCell ref="B2:J2"/>
    <mergeCell ref="B3:J3"/>
    <mergeCell ref="B5:C5"/>
    <mergeCell ref="B6:B7"/>
    <mergeCell ref="C6:C7"/>
    <mergeCell ref="D6:D7"/>
    <mergeCell ref="E6:E7"/>
    <mergeCell ref="F6:F7"/>
    <mergeCell ref="G6:G7"/>
    <mergeCell ref="H6:H7"/>
    <mergeCell ref="I6:I7"/>
    <mergeCell ref="J6:J7"/>
  </mergeCells>
  <printOptions horizontalCentered="1"/>
  <pageMargins left="0.59055118110236227" right="0.59055118110236227" top="0.74803149606299213" bottom="0.74803149606299213" header="0" footer="0.39370078740157483"/>
  <pageSetup paperSize="9" scale="63" fitToHeight="0" pageOrder="overThenDown" orientation="portrait" cellComments="atEnd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Rekap TUP 1 Per Akun</vt:lpstr>
      <vt:lpstr>Usulan TUP 1</vt:lpstr>
      <vt:lpstr>Rekap Usulan TUP 1</vt:lpstr>
      <vt:lpstr>'Rekap TUP 1 Per Akun'!Print_Area</vt:lpstr>
      <vt:lpstr>'Rekap Usulan TUP 1'!Print_Area</vt:lpstr>
      <vt:lpstr>'Usulan TUP 1'!Print_Area</vt:lpstr>
      <vt:lpstr>'Usulan TUP 1'!Print_Titles</vt:lpstr>
      <vt:lpstr>'Usulan TUP 1'!Start_Jadi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PUSDIKKP</cp:lastModifiedBy>
  <cp:lastPrinted>2022-12-06T03:04:32Z</cp:lastPrinted>
  <dcterms:created xsi:type="dcterms:W3CDTF">2022-10-11T07:47:57Z</dcterms:created>
  <dcterms:modified xsi:type="dcterms:W3CDTF">2023-01-12T08:27:57Z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e8838152-99fa-4a52-81ef-17975e690501</vt:lpwstr>
  </property>
</Properties>
</file>