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17 Maret 2023\"/>
    </mc:Choice>
  </mc:AlternateContent>
  <xr:revisionPtr revIDLastSave="0" documentId="13_ncr:1_{F0E71D0C-2AB2-4EBD-B725-C36E36B03CBF}" xr6:coauthVersionLast="47" xr6:coauthVersionMax="47" xr10:uidLastSave="{00000000-0000-0000-0000-000000000000}"/>
  <bookViews>
    <workbookView xWindow="-108" yWindow="-108" windowWidth="23256" windowHeight="12576" xr2:uid="{9DBEFE01-F5E0-4D6B-BCB1-CF73C1E3F6A5}"/>
  </bookViews>
  <sheets>
    <sheet name="Revisi POK Pusdik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'Revisi POK Pusdik'!$B$7:$O$605</definedName>
    <definedName name="Belanja_Perjalanan_Dinas_Paket_Meeting_Dalam_Kota._Uang_Saku_RDK_dalam__Verifikasi_dan_Pembuatan_Format_Standart_Data_BKU_Satker_Pusat_Pendidikan_KP___tgl.__27__Februari__2020" localSheetId="0">#REF!</definedName>
    <definedName name="Belanja_Perjalanan_Dinas_Paket_Meeting_Dalam_Kota._Uang_Saku_RDK_dalam__Verifikasi_dan_Pembuatan_Format_Standart_Data_BKU_Satker_Pusat_Pendidikan_KP___tgl.__27__Februari__2020">#REF!</definedName>
    <definedName name="cAkun" localSheetId="0">#REF!</definedName>
    <definedName name="cAkun">#REF!</definedName>
    <definedName name="Cetak_dinamis">OFFSET('[1]DASHBOARD SP2D'!$B$1,0,0,COUNTA('[1]DASHBOARD SP2D'!$G:$G),6)</definedName>
    <definedName name="chkAkun" localSheetId="0">#REF!</definedName>
    <definedName name="chkAkun">#REF!</definedName>
    <definedName name="chkKegiatan" localSheetId="0">#REF!</definedName>
    <definedName name="chkKegiatan">#REF!</definedName>
    <definedName name="chkKomponen" localSheetId="0">#REF!</definedName>
    <definedName name="chkKomponen">#REF!</definedName>
    <definedName name="chkKRO" localSheetId="0">#REF!</definedName>
    <definedName name="chkKRO">#REF!</definedName>
    <definedName name="chkProgram" localSheetId="0">#REF!</definedName>
    <definedName name="chkProgram">#REF!</definedName>
    <definedName name="chkRO" localSheetId="0">#REF!</definedName>
    <definedName name="chkRO">#REF!</definedName>
    <definedName name="chksKomponen" localSheetId="0">#REF!</definedName>
    <definedName name="chksKomponen">#REF!</definedName>
    <definedName name="cKegiatan" localSheetId="0">#REF!</definedName>
    <definedName name="cKegiatan">#REF!</definedName>
    <definedName name="cKomponen" localSheetId="0">#REF!</definedName>
    <definedName name="cKomponen">#REF!</definedName>
    <definedName name="cKRO" localSheetId="0">#REF!</definedName>
    <definedName name="cKRO">#REF!</definedName>
    <definedName name="cProgram" localSheetId="0">#REF!</definedName>
    <definedName name="cProgram">#REF!</definedName>
    <definedName name="cRO" localSheetId="0">#REF!</definedName>
    <definedName name="cRO">#REF!</definedName>
    <definedName name="cSKomponen" localSheetId="0">#REF!</definedName>
    <definedName name="cSKomponen">#REF!</definedName>
    <definedName name="Entri_Es2" localSheetId="0">#REF!</definedName>
    <definedName name="Entri_Es2">#REF!</definedName>
    <definedName name="Entri_Es3" localSheetId="0">#REF!</definedName>
    <definedName name="Entri_Es3">#REF!</definedName>
    <definedName name="Entri_Es4" localSheetId="0">#REF!</definedName>
    <definedName name="Entri_Es4">#REF!</definedName>
    <definedName name="Eselon3">[2]eselon3_4!$A$2:$A$7</definedName>
    <definedName name="Eselon4">[2]eselon3_4!$B$2:$B$11</definedName>
    <definedName name="FILTER_LAP" localSheetId="0">#REF!</definedName>
    <definedName name="FILTER_LAP">'[1]DASHBOARD SP2D'!#REF!</definedName>
    <definedName name="kegiatan" localSheetId="0">#REF!</definedName>
    <definedName name="kegiatan">#REF!</definedName>
    <definedName name="_xlnm.Print_Area" localSheetId="0">'Revisi POK Pusdik'!$B$1:$N$618</definedName>
    <definedName name="_xlnm.Print_Titles" localSheetId="0">'Revisi POK Pusdik'!$6:$7</definedName>
    <definedName name="rngSP2D" localSheetId="0">'[3]Tambahan Realisasi'!$C$2</definedName>
    <definedName name="rngSP2D">'[4]Tambahan Realisasi'!$C$2</definedName>
    <definedName name="rowEselon2" localSheetId="0">#REF!</definedName>
    <definedName name="rowEselon2">#REF!</definedName>
    <definedName name="rowKoord" localSheetId="0">#REF!</definedName>
    <definedName name="rowKoord">#REF!</definedName>
    <definedName name="rowSelect" localSheetId="0">#REF!</definedName>
    <definedName name="rowSelect">#REF!</definedName>
    <definedName name="rowSubKoord" localSheetId="0">#REF!</definedName>
    <definedName name="rowSubKoord">#REF!</definedName>
    <definedName name="SSBP" localSheetId="0">#REF!</definedName>
    <definedName name="SSBP">[1]SSBP!#REF!</definedName>
    <definedName name="Start_Jadi" localSheetId="0">'Revisi POK Pusdik'!$B$9</definedName>
    <definedName name="Start_Jadi">#REF!</definedName>
    <definedName name="TGL_SP2D">[1]DASHBOARD!$I$1</definedName>
    <definedName name="Z_0666B159_588F_4866_9225_22BB8C5C75D7_.wvu.FilterData" localSheetId="0" hidden="1">'Revisi POK Pusdik'!$B$7:$G$605</definedName>
    <definedName name="Z_1CBFAAB1_01F9_4074_B97F_16968F08465D_.wvu.FilterData" localSheetId="0" hidden="1">'Revisi POK Pusdik'!$B$7:$G$605</definedName>
    <definedName name="Z_870D6D1D_AB7E_495D_A683_0F30F0E49932_.wvu.FilterData" localSheetId="0" hidden="1">'Revisi POK Pusdik'!$B$7:$G$605</definedName>
    <definedName name="Z_B61BED65_E07C_48BC_BA70_4E0A7226E5B0_.wvu.FilterData" localSheetId="0" hidden="1">'Revisi POK Pusdik'!$B$7:$G$605</definedName>
    <definedName name="Z_C711365A_E59A_4CBB_B49C_CDF73C497C09_.wvu.FilterData" localSheetId="0" hidden="1">'Revisi POK Pusdik'!$B$7:$G$605</definedName>
    <definedName name="Z_C7D29E66_885F_4900_844F_0880DC4D973C_.wvu.FilterData" localSheetId="0" hidden="1">'Revisi POK Pusdik'!$B$7:$G$605</definedName>
    <definedName name="Z_D5D8B0E9_4282_4D54_9529_FEC4C3DC1F95_.wvu.FilterData" localSheetId="0" hidden="1">'Revisi POK Pusdik'!$B$7:$G$605</definedName>
    <definedName name="Z_DECCF59B_BB5B_4C9A_9F2F_5C8BAB0A1A11_.wvu.FilterData" localSheetId="0" hidden="1">'Revisi POK Pusdik'!$B$7:$G$605</definedName>
    <definedName name="Z_EBD5760D_0014_46BC_882E_14D814D06F66_.wvu.FilterData" localSheetId="0" hidden="1">'Revisi POK Pusdik'!$B$7:$G$605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5" i="1" l="1"/>
  <c r="M604" i="1" s="1"/>
  <c r="G605" i="1"/>
  <c r="M603" i="1"/>
  <c r="G603" i="1"/>
  <c r="M602" i="1"/>
  <c r="G602" i="1"/>
  <c r="M601" i="1"/>
  <c r="G601" i="1"/>
  <c r="M600" i="1"/>
  <c r="G600" i="1"/>
  <c r="M596" i="1"/>
  <c r="M595" i="1" s="1"/>
  <c r="G596" i="1"/>
  <c r="G595" i="1" s="1"/>
  <c r="M594" i="1"/>
  <c r="G594" i="1"/>
  <c r="G593" i="1" s="1"/>
  <c r="M592" i="1"/>
  <c r="G592" i="1"/>
  <c r="M591" i="1"/>
  <c r="G591" i="1"/>
  <c r="M590" i="1"/>
  <c r="G590" i="1"/>
  <c r="M587" i="1"/>
  <c r="G587" i="1"/>
  <c r="M586" i="1"/>
  <c r="G586" i="1"/>
  <c r="M585" i="1"/>
  <c r="G585" i="1"/>
  <c r="M583" i="1"/>
  <c r="G583" i="1"/>
  <c r="M582" i="1"/>
  <c r="G582" i="1"/>
  <c r="M580" i="1"/>
  <c r="G580" i="1"/>
  <c r="G579" i="1" s="1"/>
  <c r="M578" i="1"/>
  <c r="G578" i="1"/>
  <c r="M577" i="1"/>
  <c r="G577" i="1"/>
  <c r="M575" i="1"/>
  <c r="G575" i="1"/>
  <c r="M574" i="1"/>
  <c r="G574" i="1"/>
  <c r="M573" i="1"/>
  <c r="G573" i="1"/>
  <c r="M572" i="1"/>
  <c r="G572" i="1"/>
  <c r="M571" i="1"/>
  <c r="G571" i="1"/>
  <c r="M570" i="1"/>
  <c r="G570" i="1"/>
  <c r="M567" i="1"/>
  <c r="G567" i="1"/>
  <c r="M566" i="1"/>
  <c r="G566" i="1"/>
  <c r="M564" i="1"/>
  <c r="M563" i="1" s="1"/>
  <c r="G564" i="1"/>
  <c r="G563" i="1" s="1"/>
  <c r="M562" i="1"/>
  <c r="G562" i="1"/>
  <c r="G561" i="1" s="1"/>
  <c r="M560" i="1"/>
  <c r="G560" i="1"/>
  <c r="M559" i="1"/>
  <c r="G559" i="1"/>
  <c r="M557" i="1"/>
  <c r="G557" i="1"/>
  <c r="M556" i="1"/>
  <c r="G556" i="1"/>
  <c r="M555" i="1"/>
  <c r="G555" i="1"/>
  <c r="M554" i="1"/>
  <c r="G554" i="1"/>
  <c r="M553" i="1"/>
  <c r="G553" i="1"/>
  <c r="M552" i="1"/>
  <c r="G552" i="1"/>
  <c r="M545" i="1"/>
  <c r="M543" i="1"/>
  <c r="M541" i="1"/>
  <c r="M540" i="1"/>
  <c r="N540" i="1" s="1"/>
  <c r="O540" i="1" s="1"/>
  <c r="M539" i="1"/>
  <c r="M538" i="1"/>
  <c r="N538" i="1" s="1"/>
  <c r="O538" i="1" s="1"/>
  <c r="M535" i="1"/>
  <c r="M534" i="1" s="1"/>
  <c r="G535" i="1"/>
  <c r="M533" i="1"/>
  <c r="M532" i="1" s="1"/>
  <c r="G533" i="1"/>
  <c r="M531" i="1"/>
  <c r="G531" i="1"/>
  <c r="M530" i="1"/>
  <c r="G530" i="1"/>
  <c r="M529" i="1"/>
  <c r="G529" i="1"/>
  <c r="M528" i="1"/>
  <c r="G528" i="1"/>
  <c r="M525" i="1"/>
  <c r="G525" i="1"/>
  <c r="G524" i="1" s="1"/>
  <c r="M523" i="1"/>
  <c r="G523" i="1"/>
  <c r="G522" i="1" s="1"/>
  <c r="M521" i="1"/>
  <c r="G521" i="1"/>
  <c r="M520" i="1"/>
  <c r="G520" i="1"/>
  <c r="M519" i="1"/>
  <c r="G519" i="1"/>
  <c r="M518" i="1"/>
  <c r="G518" i="1"/>
  <c r="M515" i="1"/>
  <c r="M514" i="1" s="1"/>
  <c r="G515" i="1"/>
  <c r="G514" i="1" s="1"/>
  <c r="M513" i="1"/>
  <c r="M512" i="1" s="1"/>
  <c r="G513" i="1"/>
  <c r="M511" i="1"/>
  <c r="G511" i="1"/>
  <c r="M510" i="1"/>
  <c r="G510" i="1"/>
  <c r="M509" i="1"/>
  <c r="G509" i="1"/>
  <c r="M508" i="1"/>
  <c r="G508" i="1"/>
  <c r="M505" i="1"/>
  <c r="M504" i="1" s="1"/>
  <c r="G505" i="1"/>
  <c r="M503" i="1"/>
  <c r="M502" i="1" s="1"/>
  <c r="G503" i="1"/>
  <c r="G502" i="1" s="1"/>
  <c r="M501" i="1"/>
  <c r="G501" i="1"/>
  <c r="M500" i="1"/>
  <c r="G500" i="1"/>
  <c r="M499" i="1"/>
  <c r="G499" i="1"/>
  <c r="M498" i="1"/>
  <c r="G498" i="1"/>
  <c r="M495" i="1"/>
  <c r="M494" i="1" s="1"/>
  <c r="G495" i="1"/>
  <c r="M493" i="1"/>
  <c r="G493" i="1"/>
  <c r="G492" i="1" s="1"/>
  <c r="M491" i="1"/>
  <c r="G491" i="1"/>
  <c r="M490" i="1"/>
  <c r="G490" i="1"/>
  <c r="M489" i="1"/>
  <c r="G489" i="1"/>
  <c r="M488" i="1"/>
  <c r="G488" i="1"/>
  <c r="M487" i="1"/>
  <c r="G487" i="1"/>
  <c r="M484" i="1"/>
  <c r="M483" i="1" s="1"/>
  <c r="G484" i="1"/>
  <c r="G483" i="1" s="1"/>
  <c r="M482" i="1"/>
  <c r="M481" i="1" s="1"/>
  <c r="G482" i="1"/>
  <c r="G481" i="1" s="1"/>
  <c r="M480" i="1"/>
  <c r="G480" i="1"/>
  <c r="M479" i="1"/>
  <c r="G479" i="1"/>
  <c r="M478" i="1"/>
  <c r="G478" i="1"/>
  <c r="M477" i="1"/>
  <c r="G477" i="1"/>
  <c r="M474" i="1"/>
  <c r="M473" i="1" s="1"/>
  <c r="G474" i="1"/>
  <c r="G473" i="1" s="1"/>
  <c r="M472" i="1"/>
  <c r="G472" i="1"/>
  <c r="G471" i="1" s="1"/>
  <c r="M470" i="1"/>
  <c r="G470" i="1"/>
  <c r="M469" i="1"/>
  <c r="G469" i="1"/>
  <c r="M468" i="1"/>
  <c r="G468" i="1"/>
  <c r="M467" i="1"/>
  <c r="G467" i="1"/>
  <c r="M462" i="1"/>
  <c r="M461" i="1" s="1"/>
  <c r="G462" i="1"/>
  <c r="G461" i="1" s="1"/>
  <c r="M460" i="1"/>
  <c r="G460" i="1"/>
  <c r="M459" i="1"/>
  <c r="G459" i="1"/>
  <c r="M458" i="1"/>
  <c r="G458" i="1"/>
  <c r="M457" i="1"/>
  <c r="G457" i="1"/>
  <c r="M456" i="1"/>
  <c r="G456" i="1"/>
  <c r="M452" i="1"/>
  <c r="G452" i="1"/>
  <c r="G451" i="1" s="1"/>
  <c r="M450" i="1"/>
  <c r="G450" i="1"/>
  <c r="G449" i="1" s="1"/>
  <c r="M448" i="1"/>
  <c r="G448" i="1"/>
  <c r="M447" i="1"/>
  <c r="G447" i="1"/>
  <c r="M446" i="1"/>
  <c r="G446" i="1"/>
  <c r="M445" i="1"/>
  <c r="G445" i="1"/>
  <c r="M444" i="1"/>
  <c r="G444" i="1"/>
  <c r="M441" i="1"/>
  <c r="M440" i="1" s="1"/>
  <c r="G441" i="1"/>
  <c r="M439" i="1"/>
  <c r="G439" i="1"/>
  <c r="G438" i="1" s="1"/>
  <c r="M437" i="1"/>
  <c r="G437" i="1"/>
  <c r="M436" i="1"/>
  <c r="G436" i="1"/>
  <c r="M434" i="1"/>
  <c r="G434" i="1"/>
  <c r="M433" i="1"/>
  <c r="G433" i="1"/>
  <c r="M432" i="1"/>
  <c r="G432" i="1"/>
  <c r="M431" i="1"/>
  <c r="G431" i="1"/>
  <c r="M430" i="1"/>
  <c r="G430" i="1"/>
  <c r="M427" i="1"/>
  <c r="M426" i="1" s="1"/>
  <c r="G427" i="1"/>
  <c r="G426" i="1" s="1"/>
  <c r="M425" i="1"/>
  <c r="M424" i="1" s="1"/>
  <c r="G425" i="1"/>
  <c r="G424" i="1" s="1"/>
  <c r="M423" i="1"/>
  <c r="G423" i="1"/>
  <c r="M422" i="1"/>
  <c r="G422" i="1"/>
  <c r="M421" i="1"/>
  <c r="G421" i="1"/>
  <c r="M420" i="1"/>
  <c r="G420" i="1"/>
  <c r="M419" i="1"/>
  <c r="G419" i="1"/>
  <c r="G414" i="1"/>
  <c r="N414" i="1" s="1"/>
  <c r="O414" i="1" s="1"/>
  <c r="M413" i="1"/>
  <c r="G413" i="1"/>
  <c r="M412" i="1"/>
  <c r="G412" i="1"/>
  <c r="M410" i="1"/>
  <c r="M409" i="1" s="1"/>
  <c r="G410" i="1"/>
  <c r="M408" i="1"/>
  <c r="M407" i="1" s="1"/>
  <c r="G408" i="1"/>
  <c r="M406" i="1"/>
  <c r="G406" i="1"/>
  <c r="M405" i="1"/>
  <c r="G405" i="1"/>
  <c r="M404" i="1"/>
  <c r="G404" i="1"/>
  <c r="M403" i="1"/>
  <c r="G403" i="1"/>
  <c r="M402" i="1"/>
  <c r="G402" i="1"/>
  <c r="M401" i="1"/>
  <c r="G401" i="1"/>
  <c r="M398" i="1"/>
  <c r="M397" i="1" s="1"/>
  <c r="G398" i="1"/>
  <c r="M396" i="1"/>
  <c r="G396" i="1"/>
  <c r="M395" i="1"/>
  <c r="G395" i="1"/>
  <c r="M394" i="1"/>
  <c r="G394" i="1"/>
  <c r="M393" i="1"/>
  <c r="G393" i="1"/>
  <c r="M390" i="1"/>
  <c r="M389" i="1" s="1"/>
  <c r="G390" i="1"/>
  <c r="M388" i="1"/>
  <c r="G388" i="1"/>
  <c r="M387" i="1"/>
  <c r="G387" i="1"/>
  <c r="M386" i="1"/>
  <c r="G386" i="1"/>
  <c r="M385" i="1"/>
  <c r="G385" i="1"/>
  <c r="M382" i="1"/>
  <c r="M381" i="1" s="1"/>
  <c r="G382" i="1"/>
  <c r="M380" i="1"/>
  <c r="M379" i="1" s="1"/>
  <c r="G380" i="1"/>
  <c r="M378" i="1"/>
  <c r="M377" i="1" s="1"/>
  <c r="G378" i="1"/>
  <c r="M376" i="1"/>
  <c r="G376" i="1"/>
  <c r="M375" i="1"/>
  <c r="G375" i="1"/>
  <c r="M374" i="1"/>
  <c r="G374" i="1"/>
  <c r="M373" i="1"/>
  <c r="G373" i="1"/>
  <c r="M372" i="1"/>
  <c r="G372" i="1"/>
  <c r="M369" i="1"/>
  <c r="M368" i="1" s="1"/>
  <c r="G369" i="1"/>
  <c r="M367" i="1"/>
  <c r="M366" i="1" s="1"/>
  <c r="G367" i="1"/>
  <c r="M365" i="1"/>
  <c r="M364" i="1" s="1"/>
  <c r="G365" i="1"/>
  <c r="M363" i="1"/>
  <c r="G363" i="1"/>
  <c r="M362" i="1"/>
  <c r="G362" i="1"/>
  <c r="M361" i="1"/>
  <c r="G361" i="1"/>
  <c r="M360" i="1"/>
  <c r="G360" i="1"/>
  <c r="M359" i="1"/>
  <c r="G359" i="1"/>
  <c r="M356" i="1"/>
  <c r="M355" i="1" s="1"/>
  <c r="G356" i="1"/>
  <c r="M354" i="1"/>
  <c r="M353" i="1" s="1"/>
  <c r="G354" i="1"/>
  <c r="M352" i="1"/>
  <c r="G352" i="1"/>
  <c r="M351" i="1"/>
  <c r="G351" i="1"/>
  <c r="M350" i="1"/>
  <c r="G350" i="1"/>
  <c r="M349" i="1"/>
  <c r="G349" i="1"/>
  <c r="M348" i="1"/>
  <c r="G348" i="1"/>
  <c r="M342" i="1"/>
  <c r="M341" i="1" s="1"/>
  <c r="M340" i="1" s="1"/>
  <c r="M339" i="1" s="1"/>
  <c r="M338" i="1" s="1"/>
  <c r="M337" i="1" s="1"/>
  <c r="G342" i="1"/>
  <c r="M336" i="1"/>
  <c r="G336" i="1"/>
  <c r="M335" i="1"/>
  <c r="G335" i="1"/>
  <c r="M334" i="1"/>
  <c r="G334" i="1"/>
  <c r="M333" i="1"/>
  <c r="G333" i="1"/>
  <c r="M332" i="1"/>
  <c r="G332" i="1"/>
  <c r="M331" i="1"/>
  <c r="G331" i="1"/>
  <c r="M330" i="1"/>
  <c r="G330" i="1"/>
  <c r="M329" i="1"/>
  <c r="G329" i="1"/>
  <c r="M328" i="1"/>
  <c r="G328" i="1"/>
  <c r="M327" i="1"/>
  <c r="G327" i="1"/>
  <c r="M325" i="1"/>
  <c r="M324" i="1" s="1"/>
  <c r="G325" i="1"/>
  <c r="G324" i="1" s="1"/>
  <c r="M322" i="1"/>
  <c r="M321" i="1" s="1"/>
  <c r="G322" i="1"/>
  <c r="M320" i="1"/>
  <c r="G320" i="1"/>
  <c r="M319" i="1"/>
  <c r="G319" i="1"/>
  <c r="M318" i="1"/>
  <c r="G318" i="1"/>
  <c r="M317" i="1"/>
  <c r="G317" i="1"/>
  <c r="M316" i="1"/>
  <c r="G316" i="1"/>
  <c r="M315" i="1"/>
  <c r="G315" i="1"/>
  <c r="M314" i="1"/>
  <c r="G314" i="1"/>
  <c r="M313" i="1"/>
  <c r="G313" i="1"/>
  <c r="M312" i="1"/>
  <c r="G312" i="1"/>
  <c r="M309" i="1"/>
  <c r="G309" i="1"/>
  <c r="M308" i="1"/>
  <c r="G308" i="1"/>
  <c r="M306" i="1"/>
  <c r="G306" i="1"/>
  <c r="G305" i="1" s="1"/>
  <c r="M303" i="1"/>
  <c r="G303" i="1"/>
  <c r="M302" i="1"/>
  <c r="G302" i="1"/>
  <c r="M301" i="1"/>
  <c r="G301" i="1"/>
  <c r="M300" i="1"/>
  <c r="G300" i="1"/>
  <c r="M299" i="1"/>
  <c r="G299" i="1"/>
  <c r="M298" i="1"/>
  <c r="G298" i="1"/>
  <c r="M297" i="1"/>
  <c r="G297" i="1"/>
  <c r="M296" i="1"/>
  <c r="G296" i="1"/>
  <c r="M295" i="1"/>
  <c r="G295" i="1"/>
  <c r="J293" i="1"/>
  <c r="M293" i="1" s="1"/>
  <c r="M292" i="1" s="1"/>
  <c r="G293" i="1"/>
  <c r="G292" i="1" s="1"/>
  <c r="M291" i="1"/>
  <c r="G291" i="1"/>
  <c r="M290" i="1"/>
  <c r="G290" i="1"/>
  <c r="M289" i="1"/>
  <c r="G289" i="1"/>
  <c r="G288" i="1"/>
  <c r="N288" i="1" s="1"/>
  <c r="O288" i="1" s="1"/>
  <c r="M287" i="1"/>
  <c r="G287" i="1"/>
  <c r="M286" i="1"/>
  <c r="G286" i="1"/>
  <c r="M285" i="1"/>
  <c r="G285" i="1"/>
  <c r="M284" i="1"/>
  <c r="G284" i="1"/>
  <c r="M283" i="1"/>
  <c r="G283" i="1"/>
  <c r="M282" i="1"/>
  <c r="G282" i="1"/>
  <c r="M278" i="1"/>
  <c r="M277" i="1" s="1"/>
  <c r="G278" i="1"/>
  <c r="M276" i="1"/>
  <c r="M275" i="1" s="1"/>
  <c r="G276" i="1"/>
  <c r="M274" i="1"/>
  <c r="M273" i="1" s="1"/>
  <c r="G274" i="1"/>
  <c r="M272" i="1"/>
  <c r="G272" i="1"/>
  <c r="G271" i="1" s="1"/>
  <c r="M270" i="1"/>
  <c r="M269" i="1" s="1"/>
  <c r="G270" i="1"/>
  <c r="M268" i="1"/>
  <c r="M267" i="1" s="1"/>
  <c r="G268" i="1"/>
  <c r="M266" i="1"/>
  <c r="M265" i="1" s="1"/>
  <c r="G266" i="1"/>
  <c r="M264" i="1"/>
  <c r="M263" i="1" s="1"/>
  <c r="G264" i="1"/>
  <c r="M262" i="1"/>
  <c r="M261" i="1" s="1"/>
  <c r="G262" i="1"/>
  <c r="M260" i="1"/>
  <c r="M259" i="1" s="1"/>
  <c r="G260" i="1"/>
  <c r="M258" i="1"/>
  <c r="M257" i="1" s="1"/>
  <c r="G258" i="1"/>
  <c r="G257" i="1" s="1"/>
  <c r="M256" i="1"/>
  <c r="M255" i="1" s="1"/>
  <c r="G256" i="1"/>
  <c r="G255" i="1" s="1"/>
  <c r="M251" i="1"/>
  <c r="N251" i="1" s="1"/>
  <c r="O251" i="1" s="1"/>
  <c r="M250" i="1"/>
  <c r="M249" i="1"/>
  <c r="M247" i="1"/>
  <c r="M246" i="1" s="1"/>
  <c r="M245" i="1"/>
  <c r="M244" i="1"/>
  <c r="N244" i="1" s="1"/>
  <c r="O244" i="1" s="1"/>
  <c r="M243" i="1"/>
  <c r="M242" i="1"/>
  <c r="M239" i="1"/>
  <c r="M238" i="1" s="1"/>
  <c r="G239" i="1"/>
  <c r="M237" i="1"/>
  <c r="G237" i="1"/>
  <c r="M236" i="1"/>
  <c r="G236" i="1"/>
  <c r="M235" i="1"/>
  <c r="G235" i="1"/>
  <c r="M234" i="1"/>
  <c r="G234" i="1"/>
  <c r="M231" i="1"/>
  <c r="G231" i="1"/>
  <c r="G230" i="1" s="1"/>
  <c r="M229" i="1"/>
  <c r="G229" i="1"/>
  <c r="M228" i="1"/>
  <c r="G228" i="1"/>
  <c r="M227" i="1"/>
  <c r="G227" i="1"/>
  <c r="M226" i="1"/>
  <c r="G226" i="1"/>
  <c r="M223" i="1"/>
  <c r="G223" i="1"/>
  <c r="G222" i="1" s="1"/>
  <c r="M221" i="1"/>
  <c r="M220" i="1"/>
  <c r="G220" i="1"/>
  <c r="M218" i="1"/>
  <c r="G218" i="1"/>
  <c r="M217" i="1"/>
  <c r="G217" i="1"/>
  <c r="M216" i="1"/>
  <c r="G216" i="1"/>
  <c r="M215" i="1"/>
  <c r="G215" i="1"/>
  <c r="M212" i="1"/>
  <c r="M211" i="1" s="1"/>
  <c r="G212" i="1"/>
  <c r="G211" i="1" s="1"/>
  <c r="M210" i="1"/>
  <c r="M209" i="1" s="1"/>
  <c r="G210" i="1"/>
  <c r="G209" i="1" s="1"/>
  <c r="M208" i="1"/>
  <c r="M207" i="1" s="1"/>
  <c r="G208" i="1"/>
  <c r="M206" i="1"/>
  <c r="G206" i="1"/>
  <c r="M205" i="1"/>
  <c r="G205" i="1"/>
  <c r="M204" i="1"/>
  <c r="G204" i="1"/>
  <c r="M203" i="1"/>
  <c r="G203" i="1"/>
  <c r="M200" i="1"/>
  <c r="G200" i="1"/>
  <c r="G199" i="1" s="1"/>
  <c r="M198" i="1"/>
  <c r="M197" i="1"/>
  <c r="G197" i="1"/>
  <c r="M195" i="1"/>
  <c r="M194" i="1" s="1"/>
  <c r="G195" i="1"/>
  <c r="M193" i="1"/>
  <c r="N193" i="1" s="1"/>
  <c r="O193" i="1" s="1"/>
  <c r="M192" i="1"/>
  <c r="G192" i="1"/>
  <c r="M191" i="1"/>
  <c r="G191" i="1"/>
  <c r="M190" i="1"/>
  <c r="G190" i="1"/>
  <c r="M189" i="1"/>
  <c r="G189" i="1"/>
  <c r="M186" i="1"/>
  <c r="M185" i="1" s="1"/>
  <c r="G186" i="1"/>
  <c r="M184" i="1"/>
  <c r="G184" i="1"/>
  <c r="M182" i="1"/>
  <c r="N182" i="1" s="1"/>
  <c r="O182" i="1" s="1"/>
  <c r="M181" i="1"/>
  <c r="G181" i="1"/>
  <c r="M180" i="1"/>
  <c r="G180" i="1"/>
  <c r="M179" i="1"/>
  <c r="G179" i="1"/>
  <c r="M178" i="1"/>
  <c r="G178" i="1"/>
  <c r="M175" i="1"/>
  <c r="M174" i="1" s="1"/>
  <c r="G175" i="1"/>
  <c r="G174" i="1" s="1"/>
  <c r="M173" i="1"/>
  <c r="G173" i="1"/>
  <c r="G172" i="1" s="1"/>
  <c r="M171" i="1"/>
  <c r="M170" i="1" s="1"/>
  <c r="G171" i="1"/>
  <c r="M169" i="1"/>
  <c r="G169" i="1"/>
  <c r="M168" i="1"/>
  <c r="G168" i="1"/>
  <c r="M167" i="1"/>
  <c r="G167" i="1"/>
  <c r="M166" i="1"/>
  <c r="G166" i="1"/>
  <c r="M163" i="1"/>
  <c r="G163" i="1"/>
  <c r="M162" i="1"/>
  <c r="G162" i="1"/>
  <c r="M160" i="1"/>
  <c r="G160" i="1"/>
  <c r="G159" i="1" s="1"/>
  <c r="M158" i="1"/>
  <c r="G158" i="1"/>
  <c r="M157" i="1"/>
  <c r="G157" i="1"/>
  <c r="M154" i="1"/>
  <c r="M153" i="1" s="1"/>
  <c r="G154" i="1"/>
  <c r="G153" i="1" s="1"/>
  <c r="M152" i="1"/>
  <c r="M151" i="1" s="1"/>
  <c r="G152" i="1"/>
  <c r="M150" i="1"/>
  <c r="G150" i="1"/>
  <c r="M149" i="1"/>
  <c r="G149" i="1"/>
  <c r="M148" i="1"/>
  <c r="G148" i="1"/>
  <c r="M147" i="1"/>
  <c r="G147" i="1"/>
  <c r="M142" i="1"/>
  <c r="M141" i="1" s="1"/>
  <c r="M140" i="1"/>
  <c r="N140" i="1" s="1"/>
  <c r="M138" i="1"/>
  <c r="M137" i="1"/>
  <c r="M135" i="1"/>
  <c r="N135" i="1" s="1"/>
  <c r="O135" i="1" s="1"/>
  <c r="M134" i="1"/>
  <c r="M133" i="1"/>
  <c r="M132" i="1"/>
  <c r="N132" i="1" s="1"/>
  <c r="O132" i="1" s="1"/>
  <c r="M131" i="1"/>
  <c r="M128" i="1"/>
  <c r="M127" i="1" s="1"/>
  <c r="G128" i="1"/>
  <c r="M126" i="1"/>
  <c r="M125" i="1" s="1"/>
  <c r="G126" i="1"/>
  <c r="G125" i="1" s="1"/>
  <c r="M124" i="1"/>
  <c r="G124" i="1"/>
  <c r="M123" i="1"/>
  <c r="G123" i="1"/>
  <c r="M121" i="1"/>
  <c r="G121" i="1"/>
  <c r="M120" i="1"/>
  <c r="G120" i="1"/>
  <c r="M119" i="1"/>
  <c r="G119" i="1"/>
  <c r="M118" i="1"/>
  <c r="G118" i="1"/>
  <c r="M112" i="1"/>
  <c r="M111" i="1" s="1"/>
  <c r="M110" i="1" s="1"/>
  <c r="M109" i="1" s="1"/>
  <c r="M108" i="1" s="1"/>
  <c r="M107" i="1" s="1"/>
  <c r="G112" i="1"/>
  <c r="G111" i="1" s="1"/>
  <c r="G110" i="1" s="1"/>
  <c r="G109" i="1" s="1"/>
  <c r="G108" i="1" s="1"/>
  <c r="G107" i="1" s="1"/>
  <c r="M104" i="1"/>
  <c r="G104" i="1"/>
  <c r="G103" i="1" s="1"/>
  <c r="M102" i="1"/>
  <c r="M101" i="1" s="1"/>
  <c r="G102" i="1"/>
  <c r="G101" i="1" s="1"/>
  <c r="M100" i="1"/>
  <c r="G100" i="1"/>
  <c r="M99" i="1"/>
  <c r="G99" i="1"/>
  <c r="M98" i="1"/>
  <c r="G98" i="1"/>
  <c r="M97" i="1"/>
  <c r="G97" i="1"/>
  <c r="M96" i="1"/>
  <c r="G96" i="1"/>
  <c r="M93" i="1"/>
  <c r="M92" i="1" s="1"/>
  <c r="G93" i="1"/>
  <c r="M91" i="1"/>
  <c r="M90" i="1" s="1"/>
  <c r="M89" i="1"/>
  <c r="G89" i="1"/>
  <c r="M88" i="1"/>
  <c r="G88" i="1"/>
  <c r="M87" i="1"/>
  <c r="G87" i="1"/>
  <c r="M86" i="1"/>
  <c r="G86" i="1"/>
  <c r="M82" i="1"/>
  <c r="M81" i="1" s="1"/>
  <c r="G82" i="1"/>
  <c r="M80" i="1"/>
  <c r="M79" i="1" s="1"/>
  <c r="G80" i="1"/>
  <c r="M78" i="1"/>
  <c r="G78" i="1"/>
  <c r="M77" i="1"/>
  <c r="G77" i="1"/>
  <c r="M76" i="1"/>
  <c r="G76" i="1"/>
  <c r="M75" i="1"/>
  <c r="G75" i="1"/>
  <c r="M72" i="1"/>
  <c r="M71" i="1" s="1"/>
  <c r="G72" i="1"/>
  <c r="M70" i="1"/>
  <c r="M69" i="1" s="1"/>
  <c r="G70" i="1"/>
  <c r="M68" i="1"/>
  <c r="M67" i="1" s="1"/>
  <c r="G68" i="1"/>
  <c r="M66" i="1"/>
  <c r="N66" i="1" s="1"/>
  <c r="O66" i="1" s="1"/>
  <c r="G64" i="1"/>
  <c r="N64" i="1" s="1"/>
  <c r="O64" i="1" s="1"/>
  <c r="M63" i="1"/>
  <c r="G63" i="1"/>
  <c r="M62" i="1"/>
  <c r="G62" i="1"/>
  <c r="M61" i="1"/>
  <c r="G61" i="1"/>
  <c r="M60" i="1"/>
  <c r="G60" i="1"/>
  <c r="M56" i="1"/>
  <c r="M55" i="1" s="1"/>
  <c r="G56" i="1"/>
  <c r="M54" i="1"/>
  <c r="M53" i="1" s="1"/>
  <c r="G54" i="1"/>
  <c r="M52" i="1"/>
  <c r="G52" i="1"/>
  <c r="M51" i="1"/>
  <c r="G51" i="1"/>
  <c r="M50" i="1"/>
  <c r="G50" i="1"/>
  <c r="M49" i="1"/>
  <c r="G49" i="1"/>
  <c r="M46" i="1"/>
  <c r="M45" i="1" s="1"/>
  <c r="G46" i="1"/>
  <c r="M44" i="1"/>
  <c r="M42" i="1"/>
  <c r="N42" i="1" s="1"/>
  <c r="N41" i="1" s="1"/>
  <c r="M40" i="1"/>
  <c r="G40" i="1"/>
  <c r="M39" i="1"/>
  <c r="G39" i="1"/>
  <c r="M38" i="1"/>
  <c r="G38" i="1"/>
  <c r="M37" i="1"/>
  <c r="G37" i="1"/>
  <c r="M33" i="1"/>
  <c r="G33" i="1"/>
  <c r="G32" i="1" s="1"/>
  <c r="M31" i="1"/>
  <c r="G31" i="1"/>
  <c r="G30" i="1" s="1"/>
  <c r="M29" i="1"/>
  <c r="G29" i="1"/>
  <c r="M28" i="1"/>
  <c r="G28" i="1"/>
  <c r="M27" i="1"/>
  <c r="G27" i="1"/>
  <c r="M26" i="1"/>
  <c r="G26" i="1"/>
  <c r="M23" i="1"/>
  <c r="M22" i="1" s="1"/>
  <c r="G23" i="1"/>
  <c r="G22" i="1" s="1"/>
  <c r="M21" i="1"/>
  <c r="M20" i="1" s="1"/>
  <c r="G21" i="1"/>
  <c r="G20" i="1" s="1"/>
  <c r="M19" i="1"/>
  <c r="G19" i="1"/>
  <c r="M18" i="1"/>
  <c r="G18" i="1"/>
  <c r="M17" i="1"/>
  <c r="G17" i="1"/>
  <c r="M16" i="1"/>
  <c r="G16" i="1"/>
  <c r="N605" i="1" l="1"/>
  <c r="N604" i="1" s="1"/>
  <c r="N562" i="1"/>
  <c r="N561" i="1" s="1"/>
  <c r="N372" i="1"/>
  <c r="N402" i="1"/>
  <c r="O402" i="1" s="1"/>
  <c r="M558" i="1"/>
  <c r="N600" i="1"/>
  <c r="N264" i="1"/>
  <c r="O264" i="1" s="1"/>
  <c r="N268" i="1"/>
  <c r="O268" i="1" s="1"/>
  <c r="N52" i="1"/>
  <c r="N39" i="1"/>
  <c r="N56" i="1"/>
  <c r="N55" i="1" s="1"/>
  <c r="N78" i="1"/>
  <c r="N80" i="1"/>
  <c r="N79" i="1" s="1"/>
  <c r="M307" i="1"/>
  <c r="N312" i="1"/>
  <c r="O312" i="1" s="1"/>
  <c r="N316" i="1"/>
  <c r="O316" i="1" s="1"/>
  <c r="N406" i="1"/>
  <c r="O406" i="1" s="1"/>
  <c r="M411" i="1"/>
  <c r="N228" i="1"/>
  <c r="N260" i="1"/>
  <c r="N259" i="1" s="1"/>
  <c r="N369" i="1"/>
  <c r="O369" i="1" s="1"/>
  <c r="N393" i="1"/>
  <c r="N289" i="1"/>
  <c r="O289" i="1" s="1"/>
  <c r="N200" i="1"/>
  <c r="N199" i="1" s="1"/>
  <c r="N472" i="1"/>
  <c r="N493" i="1"/>
  <c r="O493" i="1" s="1"/>
  <c r="G497" i="1"/>
  <c r="N16" i="1"/>
  <c r="O16" i="1" s="1"/>
  <c r="N28" i="1"/>
  <c r="N38" i="1"/>
  <c r="G95" i="1"/>
  <c r="G94" i="1" s="1"/>
  <c r="N178" i="1"/>
  <c r="O178" i="1" s="1"/>
  <c r="N208" i="1"/>
  <c r="N207" i="1" s="1"/>
  <c r="N210" i="1"/>
  <c r="N209" i="1" s="1"/>
  <c r="M219" i="1"/>
  <c r="N237" i="1"/>
  <c r="G565" i="1"/>
  <c r="N19" i="1"/>
  <c r="O19" i="1" s="1"/>
  <c r="N49" i="1"/>
  <c r="N163" i="1"/>
  <c r="O163" i="1" s="1"/>
  <c r="N167" i="1"/>
  <c r="O167" i="1" s="1"/>
  <c r="N181" i="1"/>
  <c r="O181" i="1" s="1"/>
  <c r="N226" i="1"/>
  <c r="N296" i="1"/>
  <c r="O296" i="1" s="1"/>
  <c r="N104" i="1"/>
  <c r="N103" i="1" s="1"/>
  <c r="N168" i="1"/>
  <c r="O168" i="1" s="1"/>
  <c r="M202" i="1"/>
  <c r="M201" i="1" s="1"/>
  <c r="N282" i="1"/>
  <c r="O282" i="1" s="1"/>
  <c r="M435" i="1"/>
  <c r="N460" i="1"/>
  <c r="M466" i="1"/>
  <c r="M471" i="1"/>
  <c r="N578" i="1"/>
  <c r="N580" i="1"/>
  <c r="N579" i="1" s="1"/>
  <c r="N592" i="1"/>
  <c r="N158" i="1"/>
  <c r="O158" i="1" s="1"/>
  <c r="N191" i="1"/>
  <c r="O191" i="1" s="1"/>
  <c r="N197" i="1"/>
  <c r="O197" i="1" s="1"/>
  <c r="N216" i="1"/>
  <c r="O216" i="1" s="1"/>
  <c r="N236" i="1"/>
  <c r="N412" i="1"/>
  <c r="O412" i="1" s="1"/>
  <c r="N420" i="1"/>
  <c r="N521" i="1"/>
  <c r="N528" i="1"/>
  <c r="O528" i="1" s="1"/>
  <c r="N98" i="1"/>
  <c r="N149" i="1"/>
  <c r="O149" i="1" s="1"/>
  <c r="N157" i="1"/>
  <c r="O157" i="1" s="1"/>
  <c r="N186" i="1"/>
  <c r="N204" i="1"/>
  <c r="N250" i="1"/>
  <c r="O250" i="1" s="1"/>
  <c r="N272" i="1"/>
  <c r="N271" i="1" s="1"/>
  <c r="N297" i="1"/>
  <c r="O297" i="1" s="1"/>
  <c r="N342" i="1"/>
  <c r="O342" i="1" s="1"/>
  <c r="N354" i="1"/>
  <c r="N353" i="1" s="1"/>
  <c r="N356" i="1"/>
  <c r="O356" i="1" s="1"/>
  <c r="N360" i="1"/>
  <c r="N390" i="1"/>
  <c r="M400" i="1"/>
  <c r="N431" i="1"/>
  <c r="N437" i="1"/>
  <c r="M544" i="1"/>
  <c r="N75" i="1"/>
  <c r="M85" i="1"/>
  <c r="M84" i="1" s="1"/>
  <c r="M103" i="1"/>
  <c r="N133" i="1"/>
  <c r="O133" i="1" s="1"/>
  <c r="N175" i="1"/>
  <c r="N198" i="1"/>
  <c r="O198" i="1" s="1"/>
  <c r="M233" i="1"/>
  <c r="M232" i="1" s="1"/>
  <c r="N247" i="1"/>
  <c r="O247" i="1" s="1"/>
  <c r="N349" i="1"/>
  <c r="N452" i="1"/>
  <c r="N451" i="1" s="1"/>
  <c r="N552" i="1"/>
  <c r="N556" i="1"/>
  <c r="M576" i="1"/>
  <c r="G589" i="1"/>
  <c r="G588" i="1" s="1"/>
  <c r="N594" i="1"/>
  <c r="N593" i="1" s="1"/>
  <c r="N96" i="1"/>
  <c r="M122" i="1"/>
  <c r="N131" i="1"/>
  <c r="O131" i="1" s="1"/>
  <c r="N227" i="1"/>
  <c r="N284" i="1"/>
  <c r="O284" i="1" s="1"/>
  <c r="N293" i="1"/>
  <c r="O293" i="1" s="1"/>
  <c r="N313" i="1"/>
  <c r="O313" i="1" s="1"/>
  <c r="N317" i="1"/>
  <c r="O317" i="1" s="1"/>
  <c r="N330" i="1"/>
  <c r="O330" i="1" s="1"/>
  <c r="N359" i="1"/>
  <c r="N386" i="1"/>
  <c r="N387" i="1"/>
  <c r="N441" i="1"/>
  <c r="O441" i="1" s="1"/>
  <c r="N462" i="1"/>
  <c r="N461" i="1" s="1"/>
  <c r="M476" i="1"/>
  <c r="M475" i="1" s="1"/>
  <c r="N500" i="1"/>
  <c r="O500" i="1" s="1"/>
  <c r="M517" i="1"/>
  <c r="N570" i="1"/>
  <c r="N574" i="1"/>
  <c r="N590" i="1"/>
  <c r="N602" i="1"/>
  <c r="N26" i="1"/>
  <c r="M95" i="1"/>
  <c r="N119" i="1"/>
  <c r="O119" i="1" s="1"/>
  <c r="N138" i="1"/>
  <c r="N169" i="1"/>
  <c r="O169" i="1" s="1"/>
  <c r="N189" i="1"/>
  <c r="O189" i="1" s="1"/>
  <c r="G207" i="1"/>
  <c r="N217" i="1"/>
  <c r="O217" i="1" s="1"/>
  <c r="N220" i="1"/>
  <c r="O220" i="1" s="1"/>
  <c r="N221" i="1"/>
  <c r="O221" i="1" s="1"/>
  <c r="N283" i="1"/>
  <c r="O283" i="1" s="1"/>
  <c r="N315" i="1"/>
  <c r="O315" i="1" s="1"/>
  <c r="N329" i="1"/>
  <c r="O329" i="1" s="1"/>
  <c r="N333" i="1"/>
  <c r="O333" i="1" s="1"/>
  <c r="N350" i="1"/>
  <c r="N385" i="1"/>
  <c r="N408" i="1"/>
  <c r="N407" i="1" s="1"/>
  <c r="N413" i="1"/>
  <c r="O413" i="1" s="1"/>
  <c r="N433" i="1"/>
  <c r="N495" i="1"/>
  <c r="N494" i="1" s="1"/>
  <c r="M581" i="1"/>
  <c r="G599" i="1"/>
  <c r="M177" i="1"/>
  <c r="M15" i="1"/>
  <c r="M14" i="1" s="1"/>
  <c r="N27" i="1"/>
  <c r="N63" i="1"/>
  <c r="O63" i="1" s="1"/>
  <c r="N102" i="1"/>
  <c r="N101" i="1" s="1"/>
  <c r="N154" i="1"/>
  <c r="N153" i="1" s="1"/>
  <c r="N173" i="1"/>
  <c r="N172" i="1" s="1"/>
  <c r="M225" i="1"/>
  <c r="M384" i="1"/>
  <c r="M383" i="1" s="1"/>
  <c r="N31" i="1"/>
  <c r="N30" i="1" s="1"/>
  <c r="N51" i="1"/>
  <c r="N60" i="1"/>
  <c r="O60" i="1" s="1"/>
  <c r="M59" i="1"/>
  <c r="N62" i="1"/>
  <c r="O62" i="1" s="1"/>
  <c r="M65" i="1"/>
  <c r="N68" i="1"/>
  <c r="N67" i="1" s="1"/>
  <c r="N70" i="1"/>
  <c r="N69" i="1" s="1"/>
  <c r="N72" i="1"/>
  <c r="N71" i="1" s="1"/>
  <c r="N76" i="1"/>
  <c r="N77" i="1"/>
  <c r="N89" i="1"/>
  <c r="N100" i="1"/>
  <c r="N112" i="1"/>
  <c r="N111" i="1" s="1"/>
  <c r="N110" i="1" s="1"/>
  <c r="N109" i="1" s="1"/>
  <c r="N108" i="1" s="1"/>
  <c r="N107" i="1" s="1"/>
  <c r="M117" i="1"/>
  <c r="N124" i="1"/>
  <c r="O124" i="1" s="1"/>
  <c r="M130" i="1"/>
  <c r="N147" i="1"/>
  <c r="O147" i="1" s="1"/>
  <c r="M146" i="1"/>
  <c r="M145" i="1" s="1"/>
  <c r="M156" i="1"/>
  <c r="M165" i="1"/>
  <c r="N180" i="1"/>
  <c r="O180" i="1" s="1"/>
  <c r="G188" i="1"/>
  <c r="N203" i="1"/>
  <c r="G219" i="1"/>
  <c r="G265" i="1"/>
  <c r="N266" i="1"/>
  <c r="N265" i="1" s="1"/>
  <c r="N87" i="1"/>
  <c r="N93" i="1"/>
  <c r="N92" i="1" s="1"/>
  <c r="N121" i="1"/>
  <c r="O121" i="1" s="1"/>
  <c r="N171" i="1"/>
  <c r="N170" i="1" s="1"/>
  <c r="M188" i="1"/>
  <c r="N243" i="1"/>
  <c r="O243" i="1" s="1"/>
  <c r="M438" i="1"/>
  <c r="N439" i="1"/>
  <c r="N438" i="1" s="1"/>
  <c r="M455" i="1"/>
  <c r="M454" i="1" s="1"/>
  <c r="M453" i="1" s="1"/>
  <c r="N229" i="1"/>
  <c r="G281" i="1"/>
  <c r="N287" i="1"/>
  <c r="O287" i="1" s="1"/>
  <c r="N291" i="1"/>
  <c r="O291" i="1" s="1"/>
  <c r="N295" i="1"/>
  <c r="O295" i="1" s="1"/>
  <c r="N314" i="1"/>
  <c r="O314" i="1" s="1"/>
  <c r="N318" i="1"/>
  <c r="O318" i="1" s="1"/>
  <c r="N319" i="1"/>
  <c r="O319" i="1" s="1"/>
  <c r="N334" i="1"/>
  <c r="O334" i="1" s="1"/>
  <c r="N335" i="1"/>
  <c r="O335" i="1" s="1"/>
  <c r="M347" i="1"/>
  <c r="M346" i="1" s="1"/>
  <c r="N362" i="1"/>
  <c r="M429" i="1"/>
  <c r="N444" i="1"/>
  <c r="N448" i="1"/>
  <c r="M451" i="1"/>
  <c r="N489" i="1"/>
  <c r="N501" i="1"/>
  <c r="O501" i="1" s="1"/>
  <c r="N509" i="1"/>
  <c r="O509" i="1" s="1"/>
  <c r="M551" i="1"/>
  <c r="G551" i="1"/>
  <c r="M569" i="1"/>
  <c r="G569" i="1"/>
  <c r="N582" i="1"/>
  <c r="N596" i="1"/>
  <c r="N595" i="1" s="1"/>
  <c r="N206" i="1"/>
  <c r="N212" i="1"/>
  <c r="N211" i="1" s="1"/>
  <c r="N234" i="1"/>
  <c r="N235" i="1"/>
  <c r="N276" i="1"/>
  <c r="N275" i="1" s="1"/>
  <c r="N278" i="1"/>
  <c r="N277" i="1" s="1"/>
  <c r="N290" i="1"/>
  <c r="O290" i="1" s="1"/>
  <c r="N308" i="1"/>
  <c r="O308" i="1" s="1"/>
  <c r="N309" i="1"/>
  <c r="O309" i="1" s="1"/>
  <c r="G384" i="1"/>
  <c r="G400" i="1"/>
  <c r="N421" i="1"/>
  <c r="M443" i="1"/>
  <c r="G486" i="1"/>
  <c r="N531" i="1"/>
  <c r="O531" i="1" s="1"/>
  <c r="N545" i="1"/>
  <c r="N564" i="1"/>
  <c r="N563" i="1" s="1"/>
  <c r="N256" i="1"/>
  <c r="N255" i="1" s="1"/>
  <c r="N262" i="1"/>
  <c r="O262" i="1" s="1"/>
  <c r="M326" i="1"/>
  <c r="M323" i="1" s="1"/>
  <c r="N331" i="1"/>
  <c r="O331" i="1" s="1"/>
  <c r="N363" i="1"/>
  <c r="N374" i="1"/>
  <c r="N375" i="1"/>
  <c r="G440" i="1"/>
  <c r="N446" i="1"/>
  <c r="N457" i="1"/>
  <c r="N458" i="1"/>
  <c r="N469" i="1"/>
  <c r="N470" i="1"/>
  <c r="N480" i="1"/>
  <c r="N529" i="1"/>
  <c r="O529" i="1" s="1"/>
  <c r="N530" i="1"/>
  <c r="O530" i="1" s="1"/>
  <c r="N560" i="1"/>
  <c r="N566" i="1"/>
  <c r="N583" i="1"/>
  <c r="N410" i="1"/>
  <c r="G409" i="1"/>
  <c r="N456" i="1"/>
  <c r="G455" i="1"/>
  <c r="G454" i="1" s="1"/>
  <c r="G453" i="1" s="1"/>
  <c r="M25" i="1"/>
  <c r="M43" i="1"/>
  <c r="G48" i="1"/>
  <c r="M48" i="1"/>
  <c r="M47" i="1" s="1"/>
  <c r="N50" i="1"/>
  <c r="N54" i="1"/>
  <c r="N53" i="1" s="1"/>
  <c r="N61" i="1"/>
  <c r="O61" i="1" s="1"/>
  <c r="N91" i="1"/>
  <c r="N90" i="1" s="1"/>
  <c r="N97" i="1"/>
  <c r="N99" i="1"/>
  <c r="N134" i="1"/>
  <c r="O134" i="1" s="1"/>
  <c r="M139" i="1"/>
  <c r="N139" i="1" s="1"/>
  <c r="G146" i="1"/>
  <c r="N160" i="1"/>
  <c r="N159" i="1" s="1"/>
  <c r="N162" i="1"/>
  <c r="O162" i="1" s="1"/>
  <c r="G170" i="1"/>
  <c r="N192" i="1"/>
  <c r="O192" i="1" s="1"/>
  <c r="N195" i="1"/>
  <c r="N194" i="1" s="1"/>
  <c r="M196" i="1"/>
  <c r="N205" i="1"/>
  <c r="N215" i="1"/>
  <c r="O215" i="1" s="1"/>
  <c r="M214" i="1"/>
  <c r="N239" i="1"/>
  <c r="N238" i="1" s="1"/>
  <c r="G238" i="1"/>
  <c r="N242" i="1"/>
  <c r="O242" i="1" s="1"/>
  <c r="N246" i="1"/>
  <c r="O246" i="1" s="1"/>
  <c r="G263" i="1"/>
  <c r="N270" i="1"/>
  <c r="O270" i="1" s="1"/>
  <c r="M271" i="1"/>
  <c r="N286" i="1"/>
  <c r="O286" i="1" s="1"/>
  <c r="N300" i="1"/>
  <c r="O300" i="1" s="1"/>
  <c r="M305" i="1"/>
  <c r="N306" i="1"/>
  <c r="O306" i="1" s="1"/>
  <c r="M358" i="1"/>
  <c r="M357" i="1" s="1"/>
  <c r="M392" i="1"/>
  <c r="M391" i="1" s="1"/>
  <c r="N398" i="1"/>
  <c r="N397" i="1" s="1"/>
  <c r="G397" i="1"/>
  <c r="N263" i="1"/>
  <c r="G74" i="1"/>
  <c r="N249" i="1"/>
  <c r="O249" i="1" s="1"/>
  <c r="M248" i="1"/>
  <c r="G161" i="1"/>
  <c r="M36" i="1"/>
  <c r="N17" i="1"/>
  <c r="O17" i="1" s="1"/>
  <c r="N18" i="1"/>
  <c r="O18" i="1" s="1"/>
  <c r="G36" i="1"/>
  <c r="N37" i="1"/>
  <c r="N40" i="1"/>
  <c r="M41" i="1"/>
  <c r="N44" i="1"/>
  <c r="N43" i="1" s="1"/>
  <c r="N46" i="1"/>
  <c r="N45" i="1" s="1"/>
  <c r="M74" i="1"/>
  <c r="N82" i="1"/>
  <c r="N81" i="1" s="1"/>
  <c r="N86" i="1"/>
  <c r="N88" i="1"/>
  <c r="N120" i="1"/>
  <c r="O120" i="1" s="1"/>
  <c r="N123" i="1"/>
  <c r="O123" i="1" s="1"/>
  <c r="N148" i="1"/>
  <c r="O148" i="1" s="1"/>
  <c r="N150" i="1"/>
  <c r="O150" i="1" s="1"/>
  <c r="N166" i="1"/>
  <c r="O166" i="1" s="1"/>
  <c r="G177" i="1"/>
  <c r="N184" i="1"/>
  <c r="N183" i="1" s="1"/>
  <c r="N190" i="1"/>
  <c r="O190" i="1" s="1"/>
  <c r="M199" i="1"/>
  <c r="N218" i="1"/>
  <c r="O218" i="1" s="1"/>
  <c r="M241" i="1"/>
  <c r="N245" i="1"/>
  <c r="O245" i="1" s="1"/>
  <c r="N258" i="1"/>
  <c r="N257" i="1" s="1"/>
  <c r="N274" i="1"/>
  <c r="N273" i="1" s="1"/>
  <c r="G273" i="1"/>
  <c r="N285" i="1"/>
  <c r="O285" i="1" s="1"/>
  <c r="N301" i="1"/>
  <c r="O301" i="1" s="1"/>
  <c r="N320" i="1"/>
  <c r="O320" i="1" s="1"/>
  <c r="N336" i="1"/>
  <c r="O336" i="1" s="1"/>
  <c r="N351" i="1"/>
  <c r="N394" i="1"/>
  <c r="G418" i="1"/>
  <c r="G417" i="1" s="1"/>
  <c r="M418" i="1"/>
  <c r="M417" i="1" s="1"/>
  <c r="N450" i="1"/>
  <c r="N449" i="1" s="1"/>
  <c r="M449" i="1"/>
  <c r="G294" i="1"/>
  <c r="N332" i="1"/>
  <c r="O332" i="1" s="1"/>
  <c r="N367" i="1"/>
  <c r="N366" i="1" s="1"/>
  <c r="N373" i="1"/>
  <c r="N376" i="1"/>
  <c r="N378" i="1"/>
  <c r="N377" i="1" s="1"/>
  <c r="N380" i="1"/>
  <c r="N379" i="1" s="1"/>
  <c r="N382" i="1"/>
  <c r="O382" i="1" s="1"/>
  <c r="G407" i="1"/>
  <c r="N445" i="1"/>
  <c r="G443" i="1"/>
  <c r="G442" i="1" s="1"/>
  <c r="N223" i="1"/>
  <c r="N222" i="1" s="1"/>
  <c r="N231" i="1"/>
  <c r="N230" i="1" s="1"/>
  <c r="N302" i="1"/>
  <c r="O302" i="1" s="1"/>
  <c r="G311" i="1"/>
  <c r="N327" i="1"/>
  <c r="O327" i="1" s="1"/>
  <c r="N328" i="1"/>
  <c r="O328" i="1" s="1"/>
  <c r="N348" i="1"/>
  <c r="N352" i="1"/>
  <c r="N361" i="1"/>
  <c r="N365" i="1"/>
  <c r="N364" i="1" s="1"/>
  <c r="M371" i="1"/>
  <c r="M370" i="1" s="1"/>
  <c r="N388" i="1"/>
  <c r="N395" i="1"/>
  <c r="N396" i="1"/>
  <c r="N401" i="1"/>
  <c r="O401" i="1" s="1"/>
  <c r="N468" i="1"/>
  <c r="N405" i="1"/>
  <c r="O405" i="1" s="1"/>
  <c r="N419" i="1"/>
  <c r="N422" i="1"/>
  <c r="N423" i="1"/>
  <c r="N430" i="1"/>
  <c r="N432" i="1"/>
  <c r="N436" i="1"/>
  <c r="N459" i="1"/>
  <c r="N477" i="1"/>
  <c r="N478" i="1"/>
  <c r="M486" i="1"/>
  <c r="N490" i="1"/>
  <c r="N491" i="1"/>
  <c r="G494" i="1"/>
  <c r="N498" i="1"/>
  <c r="O498" i="1" s="1"/>
  <c r="N503" i="1"/>
  <c r="N508" i="1"/>
  <c r="O508" i="1" s="1"/>
  <c r="N510" i="1"/>
  <c r="O510" i="1" s="1"/>
  <c r="N511" i="1"/>
  <c r="O511" i="1" s="1"/>
  <c r="N520" i="1"/>
  <c r="M527" i="1"/>
  <c r="N541" i="1"/>
  <c r="O541" i="1" s="1"/>
  <c r="N554" i="1"/>
  <c r="M561" i="1"/>
  <c r="M565" i="1"/>
  <c r="N572" i="1"/>
  <c r="M579" i="1"/>
  <c r="N586" i="1"/>
  <c r="M589" i="1"/>
  <c r="M593" i="1"/>
  <c r="M599" i="1"/>
  <c r="M598" i="1" s="1"/>
  <c r="M597" i="1" s="1"/>
  <c r="N434" i="1"/>
  <c r="N447" i="1"/>
  <c r="M507" i="1"/>
  <c r="M506" i="1" s="1"/>
  <c r="N515" i="1"/>
  <c r="O515" i="1" s="1"/>
  <c r="M537" i="1"/>
  <c r="N539" i="1"/>
  <c r="O539" i="1" s="1"/>
  <c r="N559" i="1"/>
  <c r="N567" i="1"/>
  <c r="N577" i="1"/>
  <c r="G581" i="1"/>
  <c r="N591" i="1"/>
  <c r="N467" i="1"/>
  <c r="N479" i="1"/>
  <c r="N488" i="1"/>
  <c r="N505" i="1"/>
  <c r="N504" i="1" s="1"/>
  <c r="N513" i="1"/>
  <c r="N518" i="1"/>
  <c r="N519" i="1"/>
  <c r="M584" i="1"/>
  <c r="N65" i="1"/>
  <c r="N137" i="1"/>
  <c r="M136" i="1"/>
  <c r="N21" i="1"/>
  <c r="N20" i="1" s="1"/>
  <c r="N23" i="1"/>
  <c r="N22" i="1" s="1"/>
  <c r="N29" i="1"/>
  <c r="N33" i="1"/>
  <c r="N32" i="1" s="1"/>
  <c r="G117" i="1"/>
  <c r="N118" i="1"/>
  <c r="O118" i="1" s="1"/>
  <c r="N126" i="1"/>
  <c r="O126" i="1" s="1"/>
  <c r="N141" i="1"/>
  <c r="O141" i="1" s="1"/>
  <c r="M30" i="1"/>
  <c r="M32" i="1"/>
  <c r="G67" i="1"/>
  <c r="G69" i="1"/>
  <c r="G71" i="1"/>
  <c r="G79" i="1"/>
  <c r="G81" i="1"/>
  <c r="G85" i="1"/>
  <c r="G92" i="1"/>
  <c r="N152" i="1"/>
  <c r="O152" i="1" s="1"/>
  <c r="G151" i="1"/>
  <c r="G15" i="1"/>
  <c r="G14" i="1" s="1"/>
  <c r="G25" i="1"/>
  <c r="G24" i="1" s="1"/>
  <c r="G45" i="1"/>
  <c r="G53" i="1"/>
  <c r="G55" i="1"/>
  <c r="G59" i="1"/>
  <c r="G122" i="1"/>
  <c r="N128" i="1"/>
  <c r="O128" i="1" s="1"/>
  <c r="N142" i="1"/>
  <c r="O142" i="1" s="1"/>
  <c r="M159" i="1"/>
  <c r="M161" i="1"/>
  <c r="M172" i="1"/>
  <c r="G183" i="1"/>
  <c r="G185" i="1"/>
  <c r="G202" i="1"/>
  <c r="G214" i="1"/>
  <c r="M222" i="1"/>
  <c r="M230" i="1"/>
  <c r="G259" i="1"/>
  <c r="G267" i="1"/>
  <c r="G275" i="1"/>
  <c r="M294" i="1"/>
  <c r="N298" i="1"/>
  <c r="O298" i="1" s="1"/>
  <c r="N299" i="1"/>
  <c r="O299" i="1" s="1"/>
  <c r="N303" i="1"/>
  <c r="O303" i="1" s="1"/>
  <c r="M311" i="1"/>
  <c r="M310" i="1" s="1"/>
  <c r="G165" i="1"/>
  <c r="N179" i="1"/>
  <c r="O179" i="1" s="1"/>
  <c r="M183" i="1"/>
  <c r="G194" i="1"/>
  <c r="G196" i="1"/>
  <c r="G225" i="1"/>
  <c r="G224" i="1" s="1"/>
  <c r="G233" i="1"/>
  <c r="G261" i="1"/>
  <c r="G269" i="1"/>
  <c r="G277" i="1"/>
  <c r="G127" i="1"/>
  <c r="G156" i="1"/>
  <c r="M281" i="1"/>
  <c r="N322" i="1"/>
  <c r="G321" i="1"/>
  <c r="N355" i="1"/>
  <c r="N368" i="1"/>
  <c r="G307" i="1"/>
  <c r="G304" i="1" s="1"/>
  <c r="G347" i="1"/>
  <c r="G353" i="1"/>
  <c r="G355" i="1"/>
  <c r="N403" i="1"/>
  <c r="O403" i="1" s="1"/>
  <c r="N404" i="1"/>
  <c r="O404" i="1" s="1"/>
  <c r="N325" i="1"/>
  <c r="G371" i="1"/>
  <c r="G377" i="1"/>
  <c r="G379" i="1"/>
  <c r="G381" i="1"/>
  <c r="G392" i="1"/>
  <c r="G326" i="1"/>
  <c r="G323" i="1" s="1"/>
  <c r="G341" i="1"/>
  <c r="G340" i="1" s="1"/>
  <c r="G339" i="1" s="1"/>
  <c r="G338" i="1" s="1"/>
  <c r="G337" i="1" s="1"/>
  <c r="G358" i="1"/>
  <c r="G364" i="1"/>
  <c r="G366" i="1"/>
  <c r="G368" i="1"/>
  <c r="G389" i="1"/>
  <c r="G411" i="1"/>
  <c r="G429" i="1"/>
  <c r="G435" i="1"/>
  <c r="G476" i="1"/>
  <c r="G475" i="1" s="1"/>
  <c r="N484" i="1"/>
  <c r="N483" i="1" s="1"/>
  <c r="N487" i="1"/>
  <c r="M492" i="1"/>
  <c r="G507" i="1"/>
  <c r="N525" i="1"/>
  <c r="N524" i="1" s="1"/>
  <c r="M524" i="1"/>
  <c r="N425" i="1"/>
  <c r="N424" i="1" s="1"/>
  <c r="N427" i="1"/>
  <c r="N426" i="1" s="1"/>
  <c r="N474" i="1"/>
  <c r="N473" i="1" s="1"/>
  <c r="N482" i="1"/>
  <c r="O482" i="1" s="1"/>
  <c r="N499" i="1"/>
  <c r="O499" i="1" s="1"/>
  <c r="N523" i="1"/>
  <c r="N522" i="1" s="1"/>
  <c r="M522" i="1"/>
  <c r="G466" i="1"/>
  <c r="G465" i="1" s="1"/>
  <c r="M497" i="1"/>
  <c r="M496" i="1" s="1"/>
  <c r="M542" i="1"/>
  <c r="G504" i="1"/>
  <c r="G512" i="1"/>
  <c r="G517" i="1"/>
  <c r="G516" i="1" s="1"/>
  <c r="G527" i="1"/>
  <c r="N553" i="1"/>
  <c r="N555" i="1"/>
  <c r="N557" i="1"/>
  <c r="N585" i="1"/>
  <c r="N587" i="1"/>
  <c r="N533" i="1"/>
  <c r="N532" i="1" s="1"/>
  <c r="G532" i="1"/>
  <c r="N601" i="1"/>
  <c r="N603" i="1"/>
  <c r="N535" i="1"/>
  <c r="N534" i="1" s="1"/>
  <c r="G534" i="1"/>
  <c r="N543" i="1"/>
  <c r="O543" i="1" s="1"/>
  <c r="N571" i="1"/>
  <c r="N573" i="1"/>
  <c r="N575" i="1"/>
  <c r="G558" i="1"/>
  <c r="G576" i="1"/>
  <c r="G584" i="1"/>
  <c r="G604" i="1"/>
  <c r="G485" i="1" l="1"/>
  <c r="N565" i="1"/>
  <c r="N267" i="1"/>
  <c r="N492" i="1"/>
  <c r="G383" i="1"/>
  <c r="N292" i="1"/>
  <c r="O278" i="1"/>
  <c r="N305" i="1"/>
  <c r="M304" i="1"/>
  <c r="N512" i="1"/>
  <c r="O513" i="1"/>
  <c r="M94" i="1"/>
  <c r="N156" i="1"/>
  <c r="N409" i="1"/>
  <c r="O410" i="1"/>
  <c r="N174" i="1"/>
  <c r="O175" i="1"/>
  <c r="N185" i="1"/>
  <c r="O186" i="1"/>
  <c r="N502" i="1"/>
  <c r="O503" i="1"/>
  <c r="N544" i="1"/>
  <c r="O545" i="1"/>
  <c r="N389" i="1"/>
  <c r="O390" i="1"/>
  <c r="N471" i="1"/>
  <c r="O472" i="1"/>
  <c r="G550" i="1"/>
  <c r="G232" i="1"/>
  <c r="O256" i="1"/>
  <c r="O258" i="1"/>
  <c r="G155" i="1"/>
  <c r="O260" i="1"/>
  <c r="M442" i="1"/>
  <c r="N341" i="1"/>
  <c r="N340" i="1" s="1"/>
  <c r="N339" i="1" s="1"/>
  <c r="N338" i="1" s="1"/>
  <c r="N337" i="1" s="1"/>
  <c r="O274" i="1"/>
  <c r="M399" i="1"/>
  <c r="M345" i="1" s="1"/>
  <c r="G213" i="1"/>
  <c r="N435" i="1"/>
  <c r="N48" i="1"/>
  <c r="N47" i="1" s="1"/>
  <c r="O272" i="1"/>
  <c r="N59" i="1"/>
  <c r="N58" i="1" s="1"/>
  <c r="N527" i="1"/>
  <c r="N526" i="1" s="1"/>
  <c r="N384" i="1"/>
  <c r="N383" i="1" s="1"/>
  <c r="N589" i="1"/>
  <c r="N588" i="1" s="1"/>
  <c r="N261" i="1"/>
  <c r="N576" i="1"/>
  <c r="G598" i="1"/>
  <c r="G597" i="1" s="1"/>
  <c r="N233" i="1"/>
  <c r="N232" i="1" s="1"/>
  <c r="G496" i="1"/>
  <c r="N411" i="1"/>
  <c r="O266" i="1"/>
  <c r="N188" i="1"/>
  <c r="O112" i="1"/>
  <c r="N130" i="1"/>
  <c r="O130" i="1" s="1"/>
  <c r="N225" i="1"/>
  <c r="N224" i="1" s="1"/>
  <c r="M465" i="1"/>
  <c r="N74" i="1"/>
  <c r="N73" i="1" s="1"/>
  <c r="G201" i="1"/>
  <c r="N269" i="1"/>
  <c r="N358" i="1"/>
  <c r="N357" i="1" s="1"/>
  <c r="N161" i="1"/>
  <c r="M428" i="1"/>
  <c r="G399" i="1"/>
  <c r="M213" i="1"/>
  <c r="N599" i="1"/>
  <c r="N598" i="1" s="1"/>
  <c r="N597" i="1" s="1"/>
  <c r="G391" i="1"/>
  <c r="N581" i="1"/>
  <c r="N443" i="1"/>
  <c r="N442" i="1" s="1"/>
  <c r="G280" i="1"/>
  <c r="M116" i="1"/>
  <c r="M83" i="1"/>
  <c r="N196" i="1"/>
  <c r="N537" i="1"/>
  <c r="N507" i="1"/>
  <c r="M280" i="1"/>
  <c r="N381" i="1"/>
  <c r="N281" i="1"/>
  <c r="N219" i="1"/>
  <c r="G176" i="1"/>
  <c r="G35" i="1"/>
  <c r="O276" i="1"/>
  <c r="N122" i="1"/>
  <c r="M485" i="1"/>
  <c r="N440" i="1"/>
  <c r="N307" i="1"/>
  <c r="N311" i="1"/>
  <c r="N326" i="1"/>
  <c r="G164" i="1"/>
  <c r="N165" i="1"/>
  <c r="N25" i="1"/>
  <c r="N24" i="1" s="1"/>
  <c r="M73" i="1"/>
  <c r="N558" i="1"/>
  <c r="M550" i="1"/>
  <c r="M58" i="1"/>
  <c r="N202" i="1"/>
  <c r="N201" i="1" s="1"/>
  <c r="M187" i="1"/>
  <c r="N569" i="1"/>
  <c r="G187" i="1"/>
  <c r="N455" i="1"/>
  <c r="N454" i="1" s="1"/>
  <c r="N453" i="1" s="1"/>
  <c r="M568" i="1"/>
  <c r="N392" i="1"/>
  <c r="N391" i="1" s="1"/>
  <c r="N36" i="1"/>
  <c r="N35" i="1" s="1"/>
  <c r="N517" i="1"/>
  <c r="N516" i="1" s="1"/>
  <c r="M588" i="1"/>
  <c r="N347" i="1"/>
  <c r="N346" i="1" s="1"/>
  <c r="N371" i="1"/>
  <c r="M35" i="1"/>
  <c r="N95" i="1"/>
  <c r="N94" i="1" s="1"/>
  <c r="M24" i="1"/>
  <c r="M13" i="1" s="1"/>
  <c r="N584" i="1"/>
  <c r="N551" i="1"/>
  <c r="M526" i="1"/>
  <c r="G428" i="1"/>
  <c r="G416" i="1" s="1"/>
  <c r="G415" i="1" s="1"/>
  <c r="G346" i="1"/>
  <c r="G310" i="1"/>
  <c r="G145" i="1"/>
  <c r="N214" i="1"/>
  <c r="M240" i="1"/>
  <c r="N241" i="1"/>
  <c r="O241" i="1" s="1"/>
  <c r="N486" i="1"/>
  <c r="N146" i="1"/>
  <c r="N466" i="1"/>
  <c r="N476" i="1"/>
  <c r="N429" i="1"/>
  <c r="N85" i="1"/>
  <c r="N84" i="1" s="1"/>
  <c r="G568" i="1"/>
  <c r="M254" i="1"/>
  <c r="G254" i="1"/>
  <c r="G253" i="1" s="1"/>
  <c r="M155" i="1"/>
  <c r="G47" i="1"/>
  <c r="G73" i="1"/>
  <c r="M164" i="1"/>
  <c r="N15" i="1"/>
  <c r="N14" i="1" s="1"/>
  <c r="N514" i="1"/>
  <c r="N418" i="1"/>
  <c r="N417" i="1" s="1"/>
  <c r="N248" i="1"/>
  <c r="O248" i="1" s="1"/>
  <c r="N127" i="1"/>
  <c r="N151" i="1"/>
  <c r="N125" i="1"/>
  <c r="M224" i="1"/>
  <c r="N542" i="1"/>
  <c r="G506" i="1"/>
  <c r="M516" i="1"/>
  <c r="N481" i="1"/>
  <c r="G370" i="1"/>
  <c r="N497" i="1"/>
  <c r="N400" i="1"/>
  <c r="N294" i="1"/>
  <c r="N117" i="1"/>
  <c r="N177" i="1"/>
  <c r="G526" i="1"/>
  <c r="O325" i="1"/>
  <c r="N324" i="1"/>
  <c r="M176" i="1"/>
  <c r="G58" i="1"/>
  <c r="G116" i="1"/>
  <c r="G115" i="1" s="1"/>
  <c r="G114" i="1" s="1"/>
  <c r="M129" i="1"/>
  <c r="N136" i="1"/>
  <c r="G357" i="1"/>
  <c r="M536" i="1"/>
  <c r="O322" i="1"/>
  <c r="N321" i="1"/>
  <c r="G13" i="1"/>
  <c r="G84" i="1"/>
  <c r="G83" i="1" s="1"/>
  <c r="N496" i="1" l="1"/>
  <c r="G549" i="1"/>
  <c r="N485" i="1"/>
  <c r="N164" i="1"/>
  <c r="N304" i="1"/>
  <c r="M279" i="1"/>
  <c r="N399" i="1"/>
  <c r="N176" i="1"/>
  <c r="N465" i="1"/>
  <c r="M144" i="1"/>
  <c r="N155" i="1"/>
  <c r="M416" i="1"/>
  <c r="M415" i="1" s="1"/>
  <c r="M115" i="1"/>
  <c r="G548" i="1"/>
  <c r="G547" i="1" s="1"/>
  <c r="G546" i="1" s="1"/>
  <c r="N57" i="1"/>
  <c r="N254" i="1"/>
  <c r="N253" i="1" s="1"/>
  <c r="N187" i="1"/>
  <c r="G57" i="1"/>
  <c r="N536" i="1"/>
  <c r="N145" i="1"/>
  <c r="N506" i="1"/>
  <c r="N280" i="1"/>
  <c r="N213" i="1"/>
  <c r="N370" i="1"/>
  <c r="N345" i="1" s="1"/>
  <c r="G464" i="1"/>
  <c r="G463" i="1" s="1"/>
  <c r="N568" i="1"/>
  <c r="N428" i="1"/>
  <c r="N416" i="1" s="1"/>
  <c r="N415" i="1" s="1"/>
  <c r="G279" i="1"/>
  <c r="G252" i="1" s="1"/>
  <c r="G144" i="1"/>
  <c r="G143" i="1" s="1"/>
  <c r="N550" i="1"/>
  <c r="N34" i="1"/>
  <c r="N323" i="1"/>
  <c r="N310" i="1"/>
  <c r="N13" i="1"/>
  <c r="G34" i="1"/>
  <c r="M57" i="1"/>
  <c r="G345" i="1"/>
  <c r="G344" i="1" s="1"/>
  <c r="M34" i="1"/>
  <c r="N475" i="1"/>
  <c r="N83" i="1"/>
  <c r="M549" i="1"/>
  <c r="M548" i="1" s="1"/>
  <c r="M344" i="1"/>
  <c r="N240" i="1"/>
  <c r="N116" i="1"/>
  <c r="M253" i="1"/>
  <c r="N129" i="1"/>
  <c r="O129" i="1" s="1"/>
  <c r="M464" i="1"/>
  <c r="G12" i="1" l="1"/>
  <c r="G11" i="1" s="1"/>
  <c r="G10" i="1" s="1"/>
  <c r="G9" i="1" s="1"/>
  <c r="N144" i="1"/>
  <c r="N143" i="1" s="1"/>
  <c r="N115" i="1"/>
  <c r="N114" i="1" s="1"/>
  <c r="N464" i="1"/>
  <c r="N463" i="1" s="1"/>
  <c r="N344" i="1"/>
  <c r="G343" i="1"/>
  <c r="N279" i="1"/>
  <c r="N252" i="1" s="1"/>
  <c r="N549" i="1"/>
  <c r="N548" i="1" s="1"/>
  <c r="N547" i="1" s="1"/>
  <c r="N546" i="1" s="1"/>
  <c r="G113" i="1"/>
  <c r="M12" i="1"/>
  <c r="M11" i="1" s="1"/>
  <c r="N12" i="1"/>
  <c r="N11" i="1" s="1"/>
  <c r="N10" i="1" s="1"/>
  <c r="N9" i="1" s="1"/>
  <c r="M252" i="1"/>
  <c r="M547" i="1"/>
  <c r="M143" i="1"/>
  <c r="M114" i="1"/>
  <c r="M463" i="1"/>
  <c r="N343" i="1" l="1"/>
  <c r="N113" i="1"/>
  <c r="G106" i="1"/>
  <c r="G105" i="1" s="1"/>
  <c r="G8" i="1" s="1"/>
  <c r="M546" i="1"/>
  <c r="M10" i="1"/>
  <c r="M343" i="1"/>
  <c r="M113" i="1"/>
  <c r="N106" i="1" l="1"/>
  <c r="N105" i="1" s="1"/>
  <c r="N8" i="1" s="1"/>
  <c r="M106" i="1"/>
  <c r="M9" i="1"/>
  <c r="M105" i="1" l="1"/>
  <c r="M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tc={77F0C579-AD5C-45B3-9AEB-E6498E99CF09}</author>
    <author>tc={1B0305E2-34D4-465A-A39C-FEB60CFFFA10}</author>
    <author>tc={636F5B9B-687A-4D7C-B742-2F9684A2096B}</author>
    <author>tc={76738AC6-4FE2-44E2-A0F6-539DEDA73CB7}</author>
    <author>tc={BE1A5EA7-F61D-4292-82F1-49815CB5AF6E}</author>
    <author>tc={B6FB7916-45EF-4258-984C-04D0D15682B5}</author>
    <author>tc={3DFD02E7-639C-4897-AD6C-C937546E1402}</author>
    <author>tc={4C1392AF-23B9-4EA6-918B-16C1157CFA50}</author>
    <author>tc={1CA5F981-A639-4455-B370-7A829010D009}</author>
    <author>tc={A232CF13-0F02-4EC5-A781-971B59E69B31}</author>
    <author>tc={26B19DAE-B03D-4AA6-BF2C-FDB5EFAC242A}</author>
    <author>tc={62B0AFBB-EEFD-48EC-8756-0148B2B7A04F}</author>
    <author>tc={0A1849A6-7DDC-45BB-A03C-E1BDFD771F7E}</author>
    <author>tc={C89BD49E-1B5A-4487-944C-91F023C3FC9E}</author>
    <author>tc={D303987B-2AEF-4582-95FA-54216A903252}</author>
    <author>tc={92370ABC-70A4-410D-8D5F-D1D0EB950DA6}</author>
    <author>tc={4EB2A0E9-D555-4B5D-9C54-992DBE247953}</author>
    <author>tc={B2D6263D-8466-4399-AD52-B759F575CFDB}</author>
    <author>tc={4F0D99B6-D248-4B79-8E27-7AC63F1370D2}</author>
    <author>tc={27D87F01-6C07-4A1C-9042-D98FE564FF77}</author>
  </authors>
  <commentList>
    <comment ref="I14" authorId="0" shapeId="0" xr:uid="{77F0C579-AD5C-45B3-9AEB-E6498E99CF09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Buku Kurikulum
Kajian Kurikulum prodi spesifik
Penyusunan skema prestasi taruna
Penyusunan buku pembelajaran digital</t>
      </text>
    </comment>
    <comment ref="I24" authorId="1" shapeId="0" xr:uid="{1B0305E2-34D4-465A-A39C-FEB60CFFFA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Output :
Pedoman pembelajaran diluar kampus
Pedoman PKL
Reviu pedoman kewirausahaan
</t>
      </text>
    </comment>
    <comment ref="I42" authorId="2" shapeId="0" xr:uid="{636F5B9B-687A-4D7C-B742-2F9684A2096B}">
      <text>
        <t>[Threaded comment]
Your version of Excel allows you to read this threaded comment; however, any edits to it will get removed if the file is opened in a newer version of Excel. Learn more: https://go.microsoft.com/fwlink/?linkid=870924
Comment:
    Pedoman Penerimaan Peserta Didik dan Pedoman Pakaian seragam</t>
      </text>
    </comment>
    <comment ref="I44" authorId="3" shapeId="0" xr:uid="{76738AC6-4FE2-44E2-A0F6-539DEDA73CB7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Mengakomodir kajian kebutuhan tenaga kerja</t>
      </text>
    </comment>
    <comment ref="I58" authorId="4" shapeId="0" xr:uid="{BE1A5EA7-F61D-4292-82F1-49815CB5AF6E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1. Dokumen PSDKU
Reply:
    Output :
1. Dokumen PSDKU
2. Dokumen persiapan penggabungan Politeknik KP
3. Fasilitasi TL PP PTKL</t>
      </text>
    </comment>
    <comment ref="I73" authorId="5" shapeId="0" xr:uid="{B6FB7916-45EF-4258-984C-04D0D15682B5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:
1 Pedoman Mutu Pendidikan KP</t>
      </text>
    </comment>
    <comment ref="I116" authorId="6" shapeId="0" xr:uid="{3DFD02E7-639C-4897-AD6C-C937546E1402}">
      <text>
        <t>[Threaded comment]
Your version of Excel allows you to read this threaded comment; however, any edits to it will get removed if the file is opened in a newer version of Excel. Learn more: https://go.microsoft.com/fwlink/?linkid=870924
Comment:
    Dikurangi 100 juta</t>
      </text>
    </comment>
    <comment ref="I129" authorId="7" shapeId="0" xr:uid="{4C1392AF-23B9-4EA6-918B-16C1157CFA50}">
      <text>
        <t>[Threaded comment]
Your version of Excel allows you to read this threaded comment; however, any edits to it will get removed if the file is opened in a newer version of Excel. Learn more: https://go.microsoft.com/fwlink/?linkid=870924
Comment:
    Dikurangi 100 juta</t>
      </text>
    </comment>
    <comment ref="M155" authorId="8" shapeId="0" xr:uid="{1CA5F981-A639-4455-B370-7A829010D009}">
      <text>
        <t>[Threaded comment]
Your version of Excel allows you to read this threaded comment; however, any edits to it will get removed if the file is opened in a newer version of Excel. Learn more: https://go.microsoft.com/fwlink/?linkid=870924
Comment:
    Pagu Menjadi 472 Juta</t>
      </text>
    </comment>
    <comment ref="M164" authorId="9" shapeId="0" xr:uid="{A232CF13-0F02-4EC5-A781-971B59E69B31}">
      <text>
        <t>[Threaded comment]
Your version of Excel allows you to read this threaded comment; however, any edits to it will get removed if the file is opened in a newer version of Excel. Learn more: https://go.microsoft.com/fwlink/?linkid=870924
Comment:
    Pagu Menjadi 58 juta</t>
      </text>
    </comment>
    <comment ref="I231" authorId="10" shapeId="0" xr:uid="{26B19DAE-B03D-4AA6-BF2C-FDB5EFAC242A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Mengakomodir kajian serapan tenaga kerja</t>
      </text>
    </comment>
    <comment ref="I241" authorId="11" shapeId="0" xr:uid="{62B0AFBB-EEFD-48EC-8756-0148B2B7A04F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Workshop Kurikulum Prodi Teknis dan Spesifik</t>
      </text>
    </comment>
    <comment ref="M283" authorId="12" shapeId="0" xr:uid="{0A1849A6-7DDC-45BB-A03C-E1BDFD771F7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Realisasi TA. 2022 : Rp56.114.700</t>
      </text>
    </comment>
    <comment ref="C291" authorId="13" shapeId="0" xr:uid="{C89BD49E-1B5A-4487-944C-91F023C3FC9E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I291" authorId="14" shapeId="0" xr:uid="{D303987B-2AEF-4582-95FA-54216A903252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C336" authorId="15" shapeId="0" xr:uid="{92370ABC-70A4-410D-8D5F-D1D0EB950DA6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  <comment ref="I336" authorId="16" shapeId="0" xr:uid="{4EB2A0E9-D555-4B5D-9C54-992DBE247953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  <comment ref="I346" authorId="17" shapeId="0" xr:uid="{B2D6263D-8466-4399-AD52-B759F575CFDB}">
      <text>
        <t>[Threaded comment]
Your version of Excel allows you to read this threaded comment; however, any edits to it will get removed if the file is opened in a newer version of Excel. Learn more: https://go.microsoft.com/fwlink/?linkid=870924
Comment:
    Dikurangi 100 juta
Reply:
    Disisakan 100 juta</t>
      </text>
    </comment>
    <comment ref="I442" authorId="18" shapeId="0" xr:uid="{4F0D99B6-D248-4B79-8E27-7AC63F1370D2}">
      <text>
        <t>[Threaded comment]
Your version of Excel allows you to read this threaded comment; however, any edits to it will get removed if the file is opened in a newer version of Excel. Learn more: https://go.microsoft.com/fwlink/?linkid=870924
Comment:
    Menjadi pagu 200 juta</t>
      </text>
    </comment>
    <comment ref="I526" authorId="19" shapeId="0" xr:uid="{27D87F01-6C07-4A1C-9042-D98FE564FF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Output :
1. Dokumen PSDKU
2. 
</t>
      </text>
    </comment>
  </commentList>
</comments>
</file>

<file path=xl/sharedStrings.xml><?xml version="1.0" encoding="utf-8"?>
<sst xmlns="http://schemas.openxmlformats.org/spreadsheetml/2006/main" count="3203" uniqueCount="986">
  <si>
    <t>Matrik Semula Menjadi Usulan Revisi Anggaran</t>
  </si>
  <si>
    <t>Kegiatan Pusat Pendidikan KP</t>
  </si>
  <si>
    <t>Berdasarkan DIPA Awal TA. 2023 (Tanggal 30 November 2022)</t>
  </si>
  <si>
    <t>Semula</t>
  </si>
  <si>
    <t>Menjadi</t>
  </si>
  <si>
    <t>Column1</t>
  </si>
  <si>
    <t>KODE</t>
  </si>
  <si>
    <t>URAIAN</t>
  </si>
  <si>
    <t>VOL</t>
  </si>
  <si>
    <t>SATUAN</t>
  </si>
  <si>
    <t>H. SATUAN</t>
  </si>
  <si>
    <t>JUMLAH</t>
  </si>
  <si>
    <t xml:space="preserve">KODE </t>
  </si>
  <si>
    <t xml:space="preserve">URAIAN </t>
  </si>
  <si>
    <t xml:space="preserve">VOL </t>
  </si>
  <si>
    <t xml:space="preserve">SATUAN </t>
  </si>
  <si>
    <t xml:space="preserve">H. SATUAN </t>
  </si>
  <si>
    <t xml:space="preserve">JUMLAH </t>
  </si>
  <si>
    <t>+/-</t>
  </si>
  <si>
    <t>Status Revisi</t>
  </si>
  <si>
    <t>PUSAT PENDIDIKAN KELAUTAN DAN PERIKANAN</t>
  </si>
  <si>
    <t>032.12.DL</t>
  </si>
  <si>
    <t>Program Pendidikan dan Pelatihan Vokasi</t>
  </si>
  <si>
    <t>DL.2376</t>
  </si>
  <si>
    <t>2376</t>
  </si>
  <si>
    <t>Pendidikan Kelautan dan Perikanan</t>
  </si>
  <si>
    <t>DL.2376.AFA</t>
  </si>
  <si>
    <t>2376.AFA</t>
  </si>
  <si>
    <t>Norma, Standard, Prosedur dan Kriteria[Base Line]</t>
  </si>
  <si>
    <t>NSPK, Rancangan Standar, Pedoman, Standar</t>
  </si>
  <si>
    <t>DL.2376.AFA.001</t>
  </si>
  <si>
    <t>2376.AFA.001</t>
  </si>
  <si>
    <t>Norma, Standard, Prosedur dan Kriteria Pendidikan Kelautan dan Perikanan</t>
  </si>
  <si>
    <t>NSPK</t>
  </si>
  <si>
    <t>DL.2376.AFA.001.051</t>
  </si>
  <si>
    <t>051</t>
  </si>
  <si>
    <t>NSPK Metode dan Kurikulum Pendidikan KP</t>
  </si>
  <si>
    <t/>
  </si>
  <si>
    <t>DL.2376.AFA.001.051.A</t>
  </si>
  <si>
    <t>A</t>
  </si>
  <si>
    <t>Bimbingan dan Pembinaan Metode dan Kurikulum</t>
  </si>
  <si>
    <t>DL.2376.AFA.001.051.A.521211</t>
  </si>
  <si>
    <t>521211</t>
  </si>
  <si>
    <t>Belanja Bahan</t>
  </si>
  <si>
    <t>DL.2376.AFA.001.051.A.521211.1</t>
  </si>
  <si>
    <t>01 - Konsumsi/bahan makanan</t>
  </si>
  <si>
    <t>OK</t>
  </si>
  <si>
    <t>DL.2376.AFA.001.051.A.521211.2</t>
  </si>
  <si>
    <t>02 - Penggadaan</t>
  </si>
  <si>
    <t>PKT</t>
  </si>
  <si>
    <t>DL.2376.AFA.001.051.A.521211.3</t>
  </si>
  <si>
    <t>03 - Bahan Komputer</t>
  </si>
  <si>
    <t>DL.2376.AFA.001.051.A.521211.4</t>
  </si>
  <si>
    <t>04 - ATK</t>
  </si>
  <si>
    <t>DL.2376.AFA.001.051.A.522151</t>
  </si>
  <si>
    <t>522151</t>
  </si>
  <si>
    <t>Belanja Jasa Profesi</t>
  </si>
  <si>
    <t>DL.2376.AFA.001.051.A.522151.1</t>
  </si>
  <si>
    <t>01 - Narasumber/Pembahas</t>
  </si>
  <si>
    <t>OJ</t>
  </si>
  <si>
    <t>DL.2376.AFA.001.051.A.524111</t>
  </si>
  <si>
    <t>524111</t>
  </si>
  <si>
    <t>Belanja Perjalanan Dinas Biasa</t>
  </si>
  <si>
    <t>DL.2376.AFA.001.051.A.524111.1</t>
  </si>
  <si>
    <t>01 - Perjalanan Bimbingan dan Pembinaan Metode dan Kurikulum</t>
  </si>
  <si>
    <t>DL.2376.AFA.001.051.B</t>
  </si>
  <si>
    <t>B</t>
  </si>
  <si>
    <t>Penyusunan NSPK Metode dan Kurikulum</t>
  </si>
  <si>
    <t>DL.2376.AFA.001.051.B.521211</t>
  </si>
  <si>
    <t>DL.2376.AFA.001.051.B.521211.1</t>
  </si>
  <si>
    <t>DL.2376.AFA.001.051.B.521211.2</t>
  </si>
  <si>
    <t>DL.2376.AFA.001.051.B.521211.3</t>
  </si>
  <si>
    <t>DL.2376.AFA.001.051.B.521211.4</t>
  </si>
  <si>
    <t>DL.2376.AFA.001.051.B.522151</t>
  </si>
  <si>
    <t>DL.2376.AFA.001.051.B.522151.1</t>
  </si>
  <si>
    <t>DL.2376.AFA.001.051.B.524111</t>
  </si>
  <si>
    <t>DL.2376.AFA.001.051.B.524111.1</t>
  </si>
  <si>
    <t>01 - Perjalanan Fasilitasi/koordinasi Penyusunan NSPK</t>
  </si>
  <si>
    <t>DL.2376.AFA.001.052</t>
  </si>
  <si>
    <t>052</t>
  </si>
  <si>
    <t>NSPK Peserta Didik Sarana dan Prasarana Pendidikan KP</t>
  </si>
  <si>
    <t>DL.2376.AFA.001.052.A</t>
  </si>
  <si>
    <t>NSPK Peserta Didik</t>
  </si>
  <si>
    <t>DL.2376.AFA.001.052.A.521211</t>
  </si>
  <si>
    <t>DL.2376.AFA.001.052.A.521211.1</t>
  </si>
  <si>
    <t>DL.2376.AFA.001.052.A.521211.2</t>
  </si>
  <si>
    <t>02 - Bahan Komputer</t>
  </si>
  <si>
    <t>DL.2376.AFA.001.052.A.521211.3</t>
  </si>
  <si>
    <t>03 - ATK</t>
  </si>
  <si>
    <t>DL.2376.AFA.001.052.A.521211.4</t>
  </si>
  <si>
    <t>04 - Cetak</t>
  </si>
  <si>
    <t>Ekspl</t>
  </si>
  <si>
    <t>521219</t>
  </si>
  <si>
    <t>Belanja Barang Non Operasional Lainnya</t>
  </si>
  <si>
    <t>01 - NSPK Peserta Didik Sarana dan Prasarana Pendidikan KP</t>
  </si>
  <si>
    <t>DL.2376.AFA.001.052.A.522151</t>
  </si>
  <si>
    <t>DL.2376.AFA.001.052.A.524111</t>
  </si>
  <si>
    <t>DL.2376.AFA.001.052.A.524111.1</t>
  </si>
  <si>
    <t>01 - NSPK Peserta Didik Standar Sarana dan Prasarana Pendidikan KP</t>
  </si>
  <si>
    <t>DL.2376.AFA.001.052.B</t>
  </si>
  <si>
    <t>Pengendalian Sarana Prasarana</t>
  </si>
  <si>
    <t>DL.2376.AFA.001.052.B.521211</t>
  </si>
  <si>
    <t>DL.2376.AFA.001.052.B.521211.1</t>
  </si>
  <si>
    <t>DL.2376.AFA.001.052.B.521211.2</t>
  </si>
  <si>
    <t>DL.2376.AFA.001.052.B.521211.3</t>
  </si>
  <si>
    <t>DL.2376.AFA.001.052.B.521211.4</t>
  </si>
  <si>
    <t>04 - Cetakan</t>
  </si>
  <si>
    <t>DL.2376.AFA.001.052.B.522151</t>
  </si>
  <si>
    <t>DL.2376.AFA.001.052.B.522151.1</t>
  </si>
  <si>
    <t>DL.2376.AFA.001.052.B.524111</t>
  </si>
  <si>
    <t>DL.2376.AFA.001.052.B.524111.1</t>
  </si>
  <si>
    <t>01 - Perjalanan Pengendalian Sarana Prasarana</t>
  </si>
  <si>
    <t>DL.2376.AFA.001.053</t>
  </si>
  <si>
    <t>053</t>
  </si>
  <si>
    <t>NSPK Kelembagaan Pendidikan KP</t>
  </si>
  <si>
    <t>DL.2376.AFA.001.053.A</t>
  </si>
  <si>
    <t>Pengembangan Kelembagaan Pendidikan KP</t>
  </si>
  <si>
    <t>DL.2376.AFA.001.053.A.521211</t>
  </si>
  <si>
    <t>DL.2376.AFA.001.053.A.521211.1</t>
  </si>
  <si>
    <t>DL.2376.AFA.001.053.A.521211.2</t>
  </si>
  <si>
    <t>DL.2376.AFA.001.053.A.521211.3</t>
  </si>
  <si>
    <t>DL.2376.AFA.001.053.A.521211.4</t>
  </si>
  <si>
    <t>DL.2376.AFA.001.053.A.521211.5</t>
  </si>
  <si>
    <t>05 - Cetakan Kelembagaan Pendidikan Vokasi</t>
  </si>
  <si>
    <t>Ekpl</t>
  </si>
  <si>
    <t>DL.2376.AFA.001.053.A.521219</t>
  </si>
  <si>
    <t>01 - Dukungan Kegiatan Pengembangan Kelembagaan</t>
  </si>
  <si>
    <t>DL.2376.AFA.001.053.A.522151</t>
  </si>
  <si>
    <t>DL.2376.AFA.001.053.A.522151.1</t>
  </si>
  <si>
    <t>DL.2376.AFA.001.053.A.524111</t>
  </si>
  <si>
    <t>DL.2376.AFA.001.053.A.524111.1</t>
  </si>
  <si>
    <t>01 - Perjalanan Pembentukan Kelembagaan Pendidikan KP</t>
  </si>
  <si>
    <t>DL.2376.AFA.001.053.A.524113</t>
  </si>
  <si>
    <t>524113</t>
  </si>
  <si>
    <t>Belanja Perjalanan Dinas Dalam Kota</t>
  </si>
  <si>
    <t>DL.2376.AFA.001.053.A.524113.1</t>
  </si>
  <si>
    <t>01 - Transport lokal</t>
  </si>
  <si>
    <t>DL.2376.AFA.001.053.B</t>
  </si>
  <si>
    <t>Penyusunan NSPK Kelembagaan Pendidikan</t>
  </si>
  <si>
    <t>DL.2376.AFA.001.053.B.521211</t>
  </si>
  <si>
    <t>DL.2376.AFA.001.053.B.521211.1</t>
  </si>
  <si>
    <t>DL.2376.AFA.001.053.B.521211.2</t>
  </si>
  <si>
    <t>DL.2376.AFA.001.053.B.521211.3</t>
  </si>
  <si>
    <t>DL.2376.AFA.001.053.B.521211.4</t>
  </si>
  <si>
    <t>DL.2376.AFA.001.053.B.522151</t>
  </si>
  <si>
    <t>DL.2376.AFA.001.053.B.522151.1</t>
  </si>
  <si>
    <t>DL.2376.AFA.001.053.B.524111</t>
  </si>
  <si>
    <t>DL.2376.AFA.001.053.B.524111.1</t>
  </si>
  <si>
    <t>01 - Penyusunan NSPK Kelembagaan Pendidikan</t>
  </si>
  <si>
    <t>DL.2376.AFA.001.054</t>
  </si>
  <si>
    <t>054</t>
  </si>
  <si>
    <t>NSPK Ketenagaan Pendidikan KP</t>
  </si>
  <si>
    <t>DL.2376.AFA.001.054.A</t>
  </si>
  <si>
    <t>Penyiapan Pendidik dan Tenaga Kependidikan</t>
  </si>
  <si>
    <t>DL.2376.AFA.001.054.A.521211</t>
  </si>
  <si>
    <t>DL.2376.AFA.001.054.A.521211.1</t>
  </si>
  <si>
    <t>DL.2376.AFA.001.054.A.521211.2</t>
  </si>
  <si>
    <t>DL.2376.AFA.001.054.A.521211.3</t>
  </si>
  <si>
    <t>DL.2376.AFA.001.054.A.521211.4</t>
  </si>
  <si>
    <t>DL.2376.AFA.001.054.A.522151</t>
  </si>
  <si>
    <t>DL.2376.AFA.001.054.A.524111</t>
  </si>
  <si>
    <t>DL.2376.AFA.001.054.A.524111.1</t>
  </si>
  <si>
    <t>01 - Perjalanan Penyiapan Pendidik dan Tenaga Kependidikan</t>
  </si>
  <si>
    <t>DL.2376.AFA.001.054.B</t>
  </si>
  <si>
    <t>Evaluasi Beban Kerja Guru dan Dosen</t>
  </si>
  <si>
    <t>DL.2376.AFA.001.054.B.521211</t>
  </si>
  <si>
    <t>DL.2376.AFA.001.054.B.521211.1</t>
  </si>
  <si>
    <t>DL.2376.AFA.001.054.B.521211.2</t>
  </si>
  <si>
    <t>DL.2376.AFA.001.054.B.521211.3</t>
  </si>
  <si>
    <t>DL.2376.AFA.001.054.B.521211.4</t>
  </si>
  <si>
    <t>DL.2376.AFA.001.054.B.521211.5</t>
  </si>
  <si>
    <t>05 - Perlengkapan Kegiatan Beban Kerja Guru dan Dosen</t>
  </si>
  <si>
    <t>DL.2376.AFA.001.054.B.522151</t>
  </si>
  <si>
    <t>DL.2376.AFA.001.054.B.522151.1</t>
  </si>
  <si>
    <t>DL.2376.AFA.001.054.B.524111</t>
  </si>
  <si>
    <t>DL.2376.AFA.001.054.B.524111.1</t>
  </si>
  <si>
    <t>01 - Perjalanan Evaluasi Beban Kerja Guru dan Dosen</t>
  </si>
  <si>
    <t>032.12.WA</t>
  </si>
  <si>
    <t>Program Dukungan Manajemen</t>
  </si>
  <si>
    <t>WA.2378</t>
  </si>
  <si>
    <t>2378</t>
  </si>
  <si>
    <t>Dukungan Manajemen Internal Lingkup Badan Riset dan Sumber Daya Manusia Kelautan dan Perikanan</t>
  </si>
  <si>
    <t>WA.2378.CAN</t>
  </si>
  <si>
    <t>2378.CAN</t>
  </si>
  <si>
    <t>Sarana Bidang Teknologi Informasi dan Komunikasi[Base Line]</t>
  </si>
  <si>
    <t>Unit</t>
  </si>
  <si>
    <t>WA.2378.CAN.001</t>
  </si>
  <si>
    <t>2378.CAN.001</t>
  </si>
  <si>
    <t>Sarana Teknologi Informasi dan Komunikasi Bidang Riset dan SDM KP</t>
  </si>
  <si>
    <t>WA.2378.CAN.001.301</t>
  </si>
  <si>
    <t>301</t>
  </si>
  <si>
    <t>Sarana Teknologi Informasi dan Komunikasi (TIK) Pendidikan Kelautan dan Perikanan</t>
  </si>
  <si>
    <t>WA.2378.CAN.001.301.A</t>
  </si>
  <si>
    <t>Sarana Teknologi Informasi dan Komunikasi</t>
  </si>
  <si>
    <t>WA.2378.CAN.001.301.A.532111</t>
  </si>
  <si>
    <t>532111</t>
  </si>
  <si>
    <t>Belanja Modal Peralatan dan Mesin</t>
  </si>
  <si>
    <t>WA.2378.CAN.001.301.A.532111.1</t>
  </si>
  <si>
    <t>01 - Peralatan Teknologi Informasi dan Komunikasi Pusdik KP</t>
  </si>
  <si>
    <t>WA.2378.EBA</t>
  </si>
  <si>
    <t>2378.EBA</t>
  </si>
  <si>
    <t>Layanan Dukungan Manajemen Internal[Base Line]</t>
  </si>
  <si>
    <t>Layanan, Laporan, Dokumen, Rekomendasi, Unit</t>
  </si>
  <si>
    <t>WA.2378.EBA.958</t>
  </si>
  <si>
    <t>2378.EBA.958</t>
  </si>
  <si>
    <t>Layanan Hubungan Masyarakat</t>
  </si>
  <si>
    <t>Layanan</t>
  </si>
  <si>
    <t>WA.2378.EBA.958.306</t>
  </si>
  <si>
    <t>306</t>
  </si>
  <si>
    <t>Pelayanan Kerja Sama Pendidikan Kelautan dan Perikanan</t>
  </si>
  <si>
    <t>WA.2378.EBA.958.306.A</t>
  </si>
  <si>
    <t>Kerjasama Pendidikan KP</t>
  </si>
  <si>
    <t>WA.2378.EBA.958.306.A.521211</t>
  </si>
  <si>
    <t>WA.2378.EBA.958.306.A.521211.1</t>
  </si>
  <si>
    <t>WA.2378.EBA.958.306.A.521211.2</t>
  </si>
  <si>
    <t>WA.2378.EBA.958.306.A.521211.3</t>
  </si>
  <si>
    <t>WA.2378.EBA.958.306.A.521211.4</t>
  </si>
  <si>
    <t>WA.2378.EBA.958.306.A.521219</t>
  </si>
  <si>
    <t>WA.2378.EBA.958.306.A.521219.1</t>
  </si>
  <si>
    <t>01 - Langganan biaya video conference</t>
  </si>
  <si>
    <t>WA.2378.EBA.958.306.A.521219.2</t>
  </si>
  <si>
    <t>02 - Dukungan Kerjasama Pendidikan KP</t>
  </si>
  <si>
    <t>WA.2378.EBA.958.306.A.522151</t>
  </si>
  <si>
    <t>WA.2378.EBA.958.306.A.522151.1</t>
  </si>
  <si>
    <t>WA.2378.EBA.958.306.A.524111</t>
  </si>
  <si>
    <t>WA.2378.EBA.958.306.A.524111.1</t>
  </si>
  <si>
    <t>01 - Perjalanan Kerjasama Pendidikan KP</t>
  </si>
  <si>
    <t>OH</t>
  </si>
  <si>
    <t>02 - Perjalanan Fullboard Meeting</t>
  </si>
  <si>
    <t>Penyusunan Pedoman dan Program Kerjasama Penta Helix</t>
  </si>
  <si>
    <t>05 - Cetakan</t>
  </si>
  <si>
    <t>01 - Perjalanan Penyusunan Pedoman dan Program Kerjasama Penta Helix</t>
  </si>
  <si>
    <t>WA.2378.EBA.962</t>
  </si>
  <si>
    <t>2378.EBA.962</t>
  </si>
  <si>
    <t>Layanan Umum</t>
  </si>
  <si>
    <t>WA.2378.EBA.962.301</t>
  </si>
  <si>
    <t>Pelayanan Tata Usaha dan Kerumahtanggaan Pendidikan Kelautan dan Perikanan</t>
  </si>
  <si>
    <t>WA.2378.EBA.962.301.A</t>
  </si>
  <si>
    <t>Pengelolaan dan Implementasi BMN</t>
  </si>
  <si>
    <t>WA.2378.EBA.962.301.A.521211</t>
  </si>
  <si>
    <t>WA.2378.EBA.962.301.A.521211.1</t>
  </si>
  <si>
    <t>01 - Penggadaan</t>
  </si>
  <si>
    <t>WA.2378.EBA.962.301.A.521211.2</t>
  </si>
  <si>
    <t>WA.2378.EBA.962.301.A.521211.3</t>
  </si>
  <si>
    <t>WA.2378.EBA.962.301.A.521211.4</t>
  </si>
  <si>
    <t>04 - Cetakan Kegiatan Administrasi SIMAK BMN</t>
  </si>
  <si>
    <t>Ekplr</t>
  </si>
  <si>
    <t>WA.2378.EBA.962.301.A.524111</t>
  </si>
  <si>
    <t>WA.2378.EBA.962.301.A.524111.1</t>
  </si>
  <si>
    <t>01 - Perjalanan Implementasi SIMAK - BMN</t>
  </si>
  <si>
    <t>WA.2378.EBA.962.301.A.524113</t>
  </si>
  <si>
    <t>WA.2378.EBA.962.301.A.524113.1</t>
  </si>
  <si>
    <t>01 - Koordinasi Implementasi SIMAK - BMN</t>
  </si>
  <si>
    <t>WA.2378.EBA.962.301.B</t>
  </si>
  <si>
    <t>Pembinaan dan Koordinasi Kepala Pusdik KP</t>
  </si>
  <si>
    <t>Pembinaan dan Koordinasi Pimpinan</t>
  </si>
  <si>
    <t>WA.2378.EBA.962.301.B.521211</t>
  </si>
  <si>
    <t>WA.2378.EBA.962.301.B.521211.1</t>
  </si>
  <si>
    <t>01 - Bahan Komputer</t>
  </si>
  <si>
    <t>WA.2378.EBA.962.301.B.521211.2</t>
  </si>
  <si>
    <t>02 - ATK</t>
  </si>
  <si>
    <t>WA.2378.EBA.962.301.B.521219</t>
  </si>
  <si>
    <t>WA.2378.EBA.962.301.B.521219.1</t>
  </si>
  <si>
    <t>01 - Langganan biaya Aplikasi</t>
  </si>
  <si>
    <t>WA.2378.EBA.962.301.B.524111</t>
  </si>
  <si>
    <t>WA.2378.EBA.962.301.B.524111.1</t>
  </si>
  <si>
    <t>01 - Perjalanan Pembinaan dan Wisuda Kepala Pusdik KP</t>
  </si>
  <si>
    <t>01 - Perjalanan Pembinaan, Koordinasi dan Pendampingan Pimpinan</t>
  </si>
  <si>
    <t>WA.2378.EBA.962.301.B.524111.2</t>
  </si>
  <si>
    <t>02 - Perjalanan Koordinasi, Sinkronisasi, Wisuda dan Pendampingan Kepala Pusdik KP</t>
  </si>
  <si>
    <t>WA.2378.EBA.962.301.C</t>
  </si>
  <si>
    <t>C</t>
  </si>
  <si>
    <t>Pengelolaan Kearsipan, Tata Naskah Dinas dan Persuratan Pusat Pendidikan KP</t>
  </si>
  <si>
    <t>WA.2378.EBA.962.301.C.521211</t>
  </si>
  <si>
    <t>WA.2378.EBA.962.301.C.521211.1</t>
  </si>
  <si>
    <t>WA.2378.EBA.962.301.C.521211.2</t>
  </si>
  <si>
    <t>WA.2378.EBA.962.301.C.521211.3</t>
  </si>
  <si>
    <t>WA.2378.EBA.962.301.C.521211.4</t>
  </si>
  <si>
    <t>04 - Cetakan Kegiatan dan Laporan</t>
  </si>
  <si>
    <t>WA.2378.EBA.962.301.C.522141</t>
  </si>
  <si>
    <t>522141</t>
  </si>
  <si>
    <t>Belanja Sewa</t>
  </si>
  <si>
    <t>WA.2378.EBA.962.301.C.522141.1</t>
  </si>
  <si>
    <t>01 - Sewa Kendaraan / Mobil (2 kali)</t>
  </si>
  <si>
    <t>UH</t>
  </si>
  <si>
    <t>WA.2378.EBA.962.301.C.524111</t>
  </si>
  <si>
    <t>WA.2378.EBA.962.301.C.524111.1</t>
  </si>
  <si>
    <t>01 - Perjalanan Pengelolaan Penatausahaan Arsip dan Sinkronisasi Tata Naskah dan Persuratan</t>
  </si>
  <si>
    <t>01 - Perjalanan Pengelolaan Kearsipan dan Tata Naskah Dinas</t>
  </si>
  <si>
    <t>WA.2378.EBA.962.301.C.524113</t>
  </si>
  <si>
    <t>WA.2378.EBA.962.301.C.524113.1</t>
  </si>
  <si>
    <t>01 - Perjalanan Koordinasi</t>
  </si>
  <si>
    <t>WA.2378.EBA.962.301.D</t>
  </si>
  <si>
    <t>D</t>
  </si>
  <si>
    <t>Penyusunan Bahan Tindak Lanjut dan Pemutakhiran Data</t>
  </si>
  <si>
    <t>WA.2378.EBA.962.301.D.521211</t>
  </si>
  <si>
    <t>WA.2378.EBA.962.301.D.521211.1</t>
  </si>
  <si>
    <t>WA.2378.EBA.962.301.D.521211.2</t>
  </si>
  <si>
    <t>WA.2378.EBA.962.301.D.521211.3</t>
  </si>
  <si>
    <t>WA.2378.EBA.962.301.D.521211.4</t>
  </si>
  <si>
    <t>05 - Konsumsi/bahan makanan</t>
  </si>
  <si>
    <t>WA.2378.EBA.962.301.D.524111</t>
  </si>
  <si>
    <t>WA.2378.EBA.962.301.D.524111.1</t>
  </si>
  <si>
    <t>01 - Perjalanan Penyusunan Bahan Tindak Lanjut dan Pemutakhiran Data</t>
  </si>
  <si>
    <t>WA.2378.EBA.962.301.D.524113</t>
  </si>
  <si>
    <t>WA.2378.EBA.962.301.D.524113.1</t>
  </si>
  <si>
    <t>WA.2378.EBA.962.301.E</t>
  </si>
  <si>
    <t>E</t>
  </si>
  <si>
    <t>Pengelolaan Administrasi Kepegawaian Pusdik KP</t>
  </si>
  <si>
    <t>WA.2378.EBA.962.301.E.521211</t>
  </si>
  <si>
    <t>WA.2378.EBA.962.301.E.521211.1</t>
  </si>
  <si>
    <t>WA.2378.EBA.962.301.E.521211.2</t>
  </si>
  <si>
    <t>WA.2378.EBA.962.301.E.521211.3</t>
  </si>
  <si>
    <t>WA.2378.EBA.962.301.E.521211.4</t>
  </si>
  <si>
    <t>WA.2378.EBA.962.301.E.521219</t>
  </si>
  <si>
    <t>WA.2378.EBA.962.301.E.521219.1</t>
  </si>
  <si>
    <t>01 - Peningkatan Kapasitas Pegawai</t>
  </si>
  <si>
    <t>WA.2378.EBA.962.301.E.524111</t>
  </si>
  <si>
    <t>WA.2378.EBA.962.301.E.524111.1</t>
  </si>
  <si>
    <t>01 - Perjalanan Pengelolaan SDM Aparatur</t>
  </si>
  <si>
    <t>02 - Perjalanan Dukungan WBK Satuan Pendidikan KP (5 Lokasi x 3 Kali)</t>
  </si>
  <si>
    <t>WA.2378.EBA.962.301.E.524113</t>
  </si>
  <si>
    <t>WA.2378.EBA.962.301.E.524113.1</t>
  </si>
  <si>
    <t>WA.2378.EBA.962.301.F</t>
  </si>
  <si>
    <t>F</t>
  </si>
  <si>
    <t>Penjaminan Mutu Kelembagaan</t>
  </si>
  <si>
    <t>WA.2378.EBA.962.301.F.521211</t>
  </si>
  <si>
    <t>WA.2378.EBA.962.301.F.521211.1</t>
  </si>
  <si>
    <t>WA.2378.EBA.962.301.F.521211.2</t>
  </si>
  <si>
    <t>WA.2378.EBA.962.301.F.521211.3</t>
  </si>
  <si>
    <t>WA.2378.EBA.962.301.F.521211.4</t>
  </si>
  <si>
    <t>WA.2378.EBA.962.301.F.521219</t>
  </si>
  <si>
    <t>WA.2378.EBA.962.301.F.521219.1</t>
  </si>
  <si>
    <t>WA.2378.EBA.962.301.F.522151</t>
  </si>
  <si>
    <t>WA.2378.EBA.962.301.F.522151.1</t>
  </si>
  <si>
    <t>WA.2378.EBA.962.301.F.524111</t>
  </si>
  <si>
    <t>WA.2378.EBA.962.301.F.524111.1</t>
  </si>
  <si>
    <t>01 - Perjalanan Penjaminan mutu pendidikan KP</t>
  </si>
  <si>
    <t>WA.2378.EBA.962.301.G</t>
  </si>
  <si>
    <t>G</t>
  </si>
  <si>
    <t>Bimbingan Penelitian Dan Pengabdian Kepada Masyarakat</t>
  </si>
  <si>
    <t>WA.2378.EBA.962.301.G.521211</t>
  </si>
  <si>
    <t>WA.2378.EBA.962.301.G.521211.1</t>
  </si>
  <si>
    <t>WA.2378.EBA.962.301.G.521211.2</t>
  </si>
  <si>
    <t>WA.2378.EBA.962.301.G.521211.3</t>
  </si>
  <si>
    <t>WA.2378.EBA.962.301.G.521211.4</t>
  </si>
  <si>
    <t>WA.2378.EBA.962.301.G.521219</t>
  </si>
  <si>
    <t>WA.2378.EBA.962.301.G.521219.1</t>
  </si>
  <si>
    <t>WA.2378.EBA.962.301.G.521219.2</t>
  </si>
  <si>
    <t>02 - Publikasi SFV</t>
  </si>
  <si>
    <t>WA.2378.EBA.962.301.G.524111</t>
  </si>
  <si>
    <t>WA.2378.EBA.962.301.G.524111.1</t>
  </si>
  <si>
    <t>01 - Perjalanan Bimbingan Penelitian dan Pengabdian Kepada Masyarakat</t>
  </si>
  <si>
    <t>WA.2378.EBA.962.301.H</t>
  </si>
  <si>
    <t>H</t>
  </si>
  <si>
    <t>Serapan  Lulusan Pendidikan KP</t>
  </si>
  <si>
    <t>WA.2378.EBA.962.301.H.521211</t>
  </si>
  <si>
    <t>WA.2378.EBA.962.301.H.521211.1</t>
  </si>
  <si>
    <t>WA.2378.EBA.962.301.H.521211.2</t>
  </si>
  <si>
    <t>WA.2378.EBA.962.301.H.521211.3</t>
  </si>
  <si>
    <t>WA.2378.EBA.962.301.H.521211.4</t>
  </si>
  <si>
    <t>WA.2378.EBA.962.301.H.524111</t>
  </si>
  <si>
    <t>WA.2378.EBA.962.301.H.524111.1</t>
  </si>
  <si>
    <t>01 - Perjalanan Serapan Lulusan Pendidikan KP</t>
  </si>
  <si>
    <t>01 - Perjalanan Serapan Lulusan</t>
  </si>
  <si>
    <t>WA.2378.EBA.962.301.I</t>
  </si>
  <si>
    <t>I</t>
  </si>
  <si>
    <t>Publikasi dan Kehumasan Pusat Pendidikan KP  (OII)</t>
  </si>
  <si>
    <t>WA.2378.EBA.962.301.I.521211</t>
  </si>
  <si>
    <t>WA.2378.EBA.962.301.I.521211.1</t>
  </si>
  <si>
    <t>WA.2378.EBA.962.301.I.521211.2</t>
  </si>
  <si>
    <t>WA.2378.EBA.962.301.I.521211.3</t>
  </si>
  <si>
    <t>WA.2378.EBA.962.301.I.521211.4</t>
  </si>
  <si>
    <t>WA.2378.EBA.962.301.I.524111</t>
  </si>
  <si>
    <t>WA.2378.EBA.962.301.I.524111.1</t>
  </si>
  <si>
    <t>01 - Perjalanan Kehumasan Pusat Pendidikan KP</t>
  </si>
  <si>
    <t>J</t>
  </si>
  <si>
    <t>Belanja Jasa Lainnya</t>
  </si>
  <si>
    <t>524119</t>
  </si>
  <si>
    <t>Belanja Perjalanan Dinas Paket Meeting Luar Kota</t>
  </si>
  <si>
    <t>02 - Penggandaan</t>
  </si>
  <si>
    <t>01 - Perjalanan Penyusunan Kajian</t>
  </si>
  <si>
    <t>WA.2378.EBA.962.301.P</t>
  </si>
  <si>
    <t>Transformasi Layanan Pendidikan KP</t>
  </si>
  <si>
    <t>WA.2378.EBA.962.301.P.521211</t>
  </si>
  <si>
    <t>WA.2378.EBA.962.301.P.521211.1</t>
  </si>
  <si>
    <t>WA.2378.EBA.962.301.P.521211.2</t>
  </si>
  <si>
    <t>WA.2378.EBA.962.301.P.521211.3</t>
  </si>
  <si>
    <t>WA.2378.EBA.962.301.P.521211.4</t>
  </si>
  <si>
    <t>WA.2378.EBA.962.301.P.524111</t>
  </si>
  <si>
    <t>WA.2378.EBA.962.301.P.524111.1</t>
  </si>
  <si>
    <t>WA.2378.EBA.962.301.P.524119</t>
  </si>
  <si>
    <t>WA.2378.EBA.962.301.P.524119.1</t>
  </si>
  <si>
    <t>01 - Paket Fullboard Meeting (27 Org X 2 Hari)</t>
  </si>
  <si>
    <t>WA.2378.EBA.962.301.P.524119.2</t>
  </si>
  <si>
    <t>02 - Uang Harian Fullboard Meeting (27 orang x 3 Hari)</t>
  </si>
  <si>
    <t>WA.2378.EBA.962.301.P.524119.3</t>
  </si>
  <si>
    <t>03 - Uang Harian Fullboard Meeting (10 orang x 1 Hari)</t>
  </si>
  <si>
    <t>WA.2378.EBA.994</t>
  </si>
  <si>
    <t>2378.EBA.994</t>
  </si>
  <si>
    <t>Layanan Perkantoran</t>
  </si>
  <si>
    <t>WA.2378.EBA.994.001</t>
  </si>
  <si>
    <t>001</t>
  </si>
  <si>
    <t>Gaji dan Tunjangan</t>
  </si>
  <si>
    <t>WA.2378.EBA.994.001.DB</t>
  </si>
  <si>
    <t>DB</t>
  </si>
  <si>
    <t>Gaji dan Tunjangan Pusat Pendidikan KP</t>
  </si>
  <si>
    <t>WA.2378.EBA.994.001.DB.511111</t>
  </si>
  <si>
    <t>511111</t>
  </si>
  <si>
    <t>Belanja Gaji Pokok PNS</t>
  </si>
  <si>
    <t>WA.2378.EBA.994.001.DB.511111.1</t>
  </si>
  <si>
    <t>01 - Belanja Gaji Pokok PNS</t>
  </si>
  <si>
    <t>bln</t>
  </si>
  <si>
    <t>WA.2378.EBA.994.001.DB.511119</t>
  </si>
  <si>
    <t>511119</t>
  </si>
  <si>
    <t>Belanja Pembulatan Gaji PNS</t>
  </si>
  <si>
    <t>WA.2378.EBA.994.001.DB.511119.1</t>
  </si>
  <si>
    <t>01 - Belanja Pembulatan Gaji PNS</t>
  </si>
  <si>
    <t>WA.2378.EBA.994.001.DB.511121</t>
  </si>
  <si>
    <t>511121</t>
  </si>
  <si>
    <t>Belanja Tunj. Suami/Istri PNS</t>
  </si>
  <si>
    <t>WA.2378.EBA.994.001.DB.511121.1</t>
  </si>
  <si>
    <t>01 - Belanja Tunj. Suami/Istri PNS</t>
  </si>
  <si>
    <t>WA.2378.EBA.994.001.DB.511122</t>
  </si>
  <si>
    <t>511122</t>
  </si>
  <si>
    <t>Belanja Tunj. Anak PNS</t>
  </si>
  <si>
    <t>WA.2378.EBA.994.001.DB.511122.1</t>
  </si>
  <si>
    <t>01 - Belanja Tunj. Anak PNS</t>
  </si>
  <si>
    <t>WA.2378.EBA.994.001.DB.511123</t>
  </si>
  <si>
    <t>511123</t>
  </si>
  <si>
    <t>Belanja Tunj. Struktural PNS</t>
  </si>
  <si>
    <t>WA.2378.EBA.994.001.DB.511123.1</t>
  </si>
  <si>
    <t>01 - Belanja Tunj. Struktural PNS</t>
  </si>
  <si>
    <t>WA.2378.EBA.994.001.DB.511124</t>
  </si>
  <si>
    <t>511124</t>
  </si>
  <si>
    <t>Belanja Tunj. Fungsional PNS</t>
  </si>
  <si>
    <t>WA.2378.EBA.994.001.DB.511124.1</t>
  </si>
  <si>
    <t>01 - Belanja Tunj. Fungsional PNS</t>
  </si>
  <si>
    <t>WA.2378.EBA.994.001.DB.511125</t>
  </si>
  <si>
    <t>511125</t>
  </si>
  <si>
    <t>Belanja Tunj. PPh PNS</t>
  </si>
  <si>
    <t>WA.2378.EBA.994.001.DB.511125.1</t>
  </si>
  <si>
    <t>01 - Belanja Tunj. PPh PNS</t>
  </si>
  <si>
    <t>WA.2378.EBA.994.001.DB.511126</t>
  </si>
  <si>
    <t>511126</t>
  </si>
  <si>
    <t>Belanja Tunj. Beras PNS</t>
  </si>
  <si>
    <t>WA.2378.EBA.994.001.DB.511126.1</t>
  </si>
  <si>
    <t>01 - Belanja Tunj. Beras PNS</t>
  </si>
  <si>
    <t>thn</t>
  </si>
  <si>
    <t>WA.2378.EBA.994.001.DB.511129</t>
  </si>
  <si>
    <t>511129</t>
  </si>
  <si>
    <t>Belanja Uang Makan PNS</t>
  </si>
  <si>
    <t>WA.2378.EBA.994.001.DB.511129.1</t>
  </si>
  <si>
    <t>01 - Belanja Uang Makan PNS</t>
  </si>
  <si>
    <t>WA.2378.EBA.994.001.DB.511151</t>
  </si>
  <si>
    <t>511151</t>
  </si>
  <si>
    <t>Belanja Tunjangan Umum PNS</t>
  </si>
  <si>
    <t>WA.2378.EBA.994.001.DB.511151.1</t>
  </si>
  <si>
    <t>01 - Belanja Tunjangan Umum PNS</t>
  </si>
  <si>
    <t>WA.2378.EBA.994.001.DB.512211</t>
  </si>
  <si>
    <t>512211</t>
  </si>
  <si>
    <t>Belanja Uang Lembur</t>
  </si>
  <si>
    <t>WA.2378.EBA.994.001.DB.512211.1</t>
  </si>
  <si>
    <t>01 - Uang Lembur dan Uang Makan Lembur</t>
  </si>
  <si>
    <t>WA.2378.EBA.994.001.DB.512411</t>
  </si>
  <si>
    <t>512411</t>
  </si>
  <si>
    <t>Belanja Pegawai (Tunjangan Khusus/Kegiatan/Kinerja)</t>
  </si>
  <si>
    <t>WA.2378.EBA.994.001.DB.512411.1</t>
  </si>
  <si>
    <t>01 - Belanja Pegawai (Tunjangan Khusus/Kegiatan/Kinerja)</t>
  </si>
  <si>
    <t>WA.2378.EBA.994.002</t>
  </si>
  <si>
    <t>002</t>
  </si>
  <si>
    <t>Operasional dan Pemeliharaan Kantor</t>
  </si>
  <si>
    <t>WA.2378.EBA.994.002.GA</t>
  </si>
  <si>
    <t>GA</t>
  </si>
  <si>
    <t>Operasional dan Pemeliharaan Kantor Pusat Pendidikan KP</t>
  </si>
  <si>
    <t>WA.2378.EBA.994.002.GA.521111</t>
  </si>
  <si>
    <t>521111</t>
  </si>
  <si>
    <t>Belanja Keperluan Perkantoran</t>
  </si>
  <si>
    <t>WA.2378.EBA.994.002.GA.521111.1</t>
  </si>
  <si>
    <t>01 - Keperluan sehari hari perkantoran</t>
  </si>
  <si>
    <t>OT</t>
  </si>
  <si>
    <t>WA.2378.EBA.994.002.GA.521111.2</t>
  </si>
  <si>
    <t>02 - Jamuan</t>
  </si>
  <si>
    <t>THN</t>
  </si>
  <si>
    <t>WA.2378.EBA.994.002.GA.521111.3</t>
  </si>
  <si>
    <t>03 - Pramubakti (12 org x 12 bulan)</t>
  </si>
  <si>
    <t>OB</t>
  </si>
  <si>
    <t>03 - Pramubakti (12 org x 13 bulan)</t>
  </si>
  <si>
    <t>WA.2378.EBA.994.002.GA.521111.4</t>
  </si>
  <si>
    <t>04 - Pengemudi (1 org x 12 bulan)</t>
  </si>
  <si>
    <t>04 - Pengemudi (1 org x 13 bulan)</t>
  </si>
  <si>
    <t>WA.2378.EBA.994.002.GA.521111.5</t>
  </si>
  <si>
    <t>05 - BPJS Ketenagakerjaan Pengemudi dan Pramubhakti</t>
  </si>
  <si>
    <t>Bulan</t>
  </si>
  <si>
    <t>WA.2378.EBA.994.002.GA.521111.6</t>
  </si>
  <si>
    <t>06 - Pencetakan/Publikasi</t>
  </si>
  <si>
    <t>06 - Pencetakan/Publikasi (Buku Kerja, Kalender, Buku)</t>
  </si>
  <si>
    <t>WA.2378.EBA.994.002.GA.521111.7</t>
  </si>
  <si>
    <t>07 - Langganan Majalah dan Surat Kabar</t>
  </si>
  <si>
    <t>WA.2378.EBA.994.002.GA.521111.8</t>
  </si>
  <si>
    <t>08 - Langganan biaya video conference dan Zoho</t>
  </si>
  <si>
    <t>WA.2378.EBA.994.002.GA.521111.9</t>
  </si>
  <si>
    <t>09 - Estetika Kantor dan Pengharum Ruangan</t>
  </si>
  <si>
    <t>WA.2378.EBA.994.002.GA.521111.10</t>
  </si>
  <si>
    <t>10 - Uang Lembur PPNPN</t>
  </si>
  <si>
    <t>Thn</t>
  </si>
  <si>
    <t>WA.2378.EBA.994.002.GA.521131</t>
  </si>
  <si>
    <t>521131</t>
  </si>
  <si>
    <t>Belanja Barang Operasional - Penanganan Pandemi COVID-19</t>
  </si>
  <si>
    <t>WA.2378.EBA.994.002.GA.521131.1</t>
  </si>
  <si>
    <t>01 - Masker, hand sanitizer, desinfektan, multivitami/suplemen (59 peg x 7 kali)</t>
  </si>
  <si>
    <t>01 - Masker/hand sanitizer/Vitamin (58 peg x 6 bln)</t>
  </si>
  <si>
    <t>WA.2378.EBA.994.002.GA.521811</t>
  </si>
  <si>
    <t>521811</t>
  </si>
  <si>
    <t>Belanja Barang Persediaan Barang Konsumsi</t>
  </si>
  <si>
    <t>WA.2378.EBA.994.002.GA.521811.1</t>
  </si>
  <si>
    <t>01 - ATK</t>
  </si>
  <si>
    <t>WA.2378.EBA.994.002.GA.521811.2</t>
  </si>
  <si>
    <t>WA.2378.EBA.994.002.GA.521811.3</t>
  </si>
  <si>
    <t>03 - Kertas Fotocopy A4</t>
  </si>
  <si>
    <t>WA.2378.EBA.994.002.GA.521811.4</t>
  </si>
  <si>
    <t>04 - Kertas Fotocopy F4</t>
  </si>
  <si>
    <t>WA.2378.EBA.994.002.GA.521811.5</t>
  </si>
  <si>
    <t>05 - Kertas Kop A4 (4 warna)</t>
  </si>
  <si>
    <t>rim</t>
  </si>
  <si>
    <t>WA.2378.EBA.994.002.GA.521811.6</t>
  </si>
  <si>
    <t>06 - Kertas Kop F4 (4 warna)</t>
  </si>
  <si>
    <t>WA.2378.EBA.994.002.GA.521811.7</t>
  </si>
  <si>
    <t>07 - Amplop Kop Besar</t>
  </si>
  <si>
    <t>LBR</t>
  </si>
  <si>
    <t>WA.2378.EBA.994.002.GA.521811.8</t>
  </si>
  <si>
    <t>08 - Amplop Kop Kecil</t>
  </si>
  <si>
    <t>box</t>
  </si>
  <si>
    <t>WA.2378.EBA.994.002.GA.521811.9</t>
  </si>
  <si>
    <t>09 - Map Pusdik KP</t>
  </si>
  <si>
    <t>Lbr</t>
  </si>
  <si>
    <t>WA.2378.EBA.994.002.GB</t>
  </si>
  <si>
    <t>GB</t>
  </si>
  <si>
    <t>Langganan Daya dan Jasa Pusat Pendidikan KP</t>
  </si>
  <si>
    <t>WA.2378.EBA.994.002.GB.521114</t>
  </si>
  <si>
    <t>521114</t>
  </si>
  <si>
    <t>Belanja Pengiriman Surat Dinas Pos Pusat</t>
  </si>
  <si>
    <t>WA.2378.EBA.994.002.GB.521114.1</t>
  </si>
  <si>
    <t>01 - Pengiriman surat dan dokumen/barang lainnya</t>
  </si>
  <si>
    <t>WA.2378.EBA.994.002.GB.522141</t>
  </si>
  <si>
    <t>WA.2378.EBA.994.002.GB.522141.1</t>
  </si>
  <si>
    <t>01 - Sewa Mesin Photocopy</t>
  </si>
  <si>
    <t>WA.2378.EBA.994.002.GB.522141.2</t>
  </si>
  <si>
    <t>02 - Sewa Ruang Arsip dan Penyimpanan BMN</t>
  </si>
  <si>
    <t>WA.2378.EBA.994.002.GC</t>
  </si>
  <si>
    <t>GC</t>
  </si>
  <si>
    <t>Pemeliharaan Kantor Pusat Pendidikan KP</t>
  </si>
  <si>
    <t>WA.2378.EBA.994.002.GC.523121</t>
  </si>
  <si>
    <t>523121</t>
  </si>
  <si>
    <t>Belanja Pemeliharaan Peralatan dan Mesin</t>
  </si>
  <si>
    <t>WA.2378.EBA.994.002.GC.523121.1</t>
  </si>
  <si>
    <t>01 - Pemeliharaan dan Operasional Kendaraan Pejabat Eselon II</t>
  </si>
  <si>
    <t>WA.2378.EBA.994.002.GC.523121.2</t>
  </si>
  <si>
    <t>02 - Pemeliharaan dan Operasional Kendaraan Roda 4</t>
  </si>
  <si>
    <t xml:space="preserve"> Unit</t>
  </si>
  <si>
    <t>WA.2378.EBA.994.002.GC.523121.3</t>
  </si>
  <si>
    <t>03 - Pemeliharaan dan Operasional Kendaraan Roda Dua</t>
  </si>
  <si>
    <t>WA.2378.EBA.994.002.GC.523121.4</t>
  </si>
  <si>
    <t>04 - Laptop/Notebook</t>
  </si>
  <si>
    <t>WA.2378.EBA.994.002.GC.523121.5</t>
  </si>
  <si>
    <t>05 - Komputer PC</t>
  </si>
  <si>
    <t>WA.2378.EBA.994.002.GC.523121.6</t>
  </si>
  <si>
    <t>06 - Printer</t>
  </si>
  <si>
    <t>WA.2378.EBA.994.002.GC.523121.7</t>
  </si>
  <si>
    <t>07 - LCD</t>
  </si>
  <si>
    <t>WA.2378.EBA.994.002.GC.523121.8</t>
  </si>
  <si>
    <t>08 - Kamera</t>
  </si>
  <si>
    <t>WA.2378.EBA.994.002.GC.523121.9</t>
  </si>
  <si>
    <t>09 - Perawatan Barang Inventaris Kantor</t>
  </si>
  <si>
    <t>WA.2378.EBA.994.002.GC.523199</t>
  </si>
  <si>
    <t>523199</t>
  </si>
  <si>
    <t>Belanja Pemeliharaan Lainnya</t>
  </si>
  <si>
    <t>WA.2378.EBA.994.002.GC.523199.1</t>
  </si>
  <si>
    <t>01 - Pemeliharaan Aquarium (2 unit)</t>
  </si>
  <si>
    <t>UB</t>
  </si>
  <si>
    <t>WA.2378.EBA.994.002.GD</t>
  </si>
  <si>
    <t>GD</t>
  </si>
  <si>
    <t>Pembayaran Pelaksanaan Operasional Kantor Pusat Pendidikan KP</t>
  </si>
  <si>
    <t>WA.2378.EBA.994.002.GD.521111</t>
  </si>
  <si>
    <t>WA.2378.EBA.994.002.GD.521111.1</t>
  </si>
  <si>
    <t>01 - Pakaian Dinas Pegawai (59 orang x 2 stell)</t>
  </si>
  <si>
    <t>Stel</t>
  </si>
  <si>
    <t>WA.2378.EBA.994.002.GD.521115</t>
  </si>
  <si>
    <t>521115</t>
  </si>
  <si>
    <t>Belanja Honor Operasional Satuan Kerja</t>
  </si>
  <si>
    <t>WA.2378.EBA.994.002.GD.521115.1</t>
  </si>
  <si>
    <t>01 - PPK Pusat Pendiidikan</t>
  </si>
  <si>
    <t>WA.2378.EBA.994.002.GD.521115.2</t>
  </si>
  <si>
    <t>02 - Bendahara Pengeluaran Pembantu (1 ORG x 12 BLN)</t>
  </si>
  <si>
    <t>WA.2378.EBA.994.002.GD.521115.3</t>
  </si>
  <si>
    <t>03 - Staf Pengelola Keuangan KPA ( 1 ORG x 12 BLN)</t>
  </si>
  <si>
    <t>WA.2378.EBA.994.002.GD.521115.4</t>
  </si>
  <si>
    <t>04 - Pejabat Pengadaan Barang dan Jasa (1 ORG x 12 BLN)</t>
  </si>
  <si>
    <t>WA.2378.EBA.994.002.GD.521115.5</t>
  </si>
  <si>
    <t>05 - Penyimpan BMN Pembantu (1 ORG x 12 BLN)</t>
  </si>
  <si>
    <t>WA.2378.EBA.994.002.GD.521115.6</t>
  </si>
  <si>
    <t>06 - Pengelola SAK Pembantu (1 ORG x 12 BLN)</t>
  </si>
  <si>
    <t>WA.2378.EBA.994.002.GD.521115.7</t>
  </si>
  <si>
    <t>07 - Pengelola BMN Pembantu (1 ORG x 12 BLN)</t>
  </si>
  <si>
    <t>WA.2378.EBA.994.002.GD.521115.8</t>
  </si>
  <si>
    <t>08 - Ketua Tim Penghapusan BMN</t>
  </si>
  <si>
    <t>WA.2378.EBA.994.002.GD.521115.9</t>
  </si>
  <si>
    <t>09 - Sekretaris Tim Penghapusan BMN</t>
  </si>
  <si>
    <t>WA.2378.EBA.994.002.GD.521115.10</t>
  </si>
  <si>
    <t>10 - Anggota Tim Penghapusan BMN (3 ORANG x 1 KEG)</t>
  </si>
  <si>
    <t>WA.2378.EBB</t>
  </si>
  <si>
    <t>2378.EBB</t>
  </si>
  <si>
    <t>Layanan Sarana dan Prasarana Internal[Base Line]</t>
  </si>
  <si>
    <t>Unit, m2, Paket</t>
  </si>
  <si>
    <t>WA.2378.EBB.951</t>
  </si>
  <si>
    <t>2378.EBB.951</t>
  </si>
  <si>
    <t>Layanan Sarana Internal</t>
  </si>
  <si>
    <t>WA.2378.EBB.951.303</t>
  </si>
  <si>
    <t>303</t>
  </si>
  <si>
    <t>Peralatan Fasilitas Perkantoran Pendidikan Kelautan dan Perikanan</t>
  </si>
  <si>
    <t>WA.2378.EBB.951.303.A</t>
  </si>
  <si>
    <t>WA.2378.EBB.951.303.A.532111</t>
  </si>
  <si>
    <t>WA.2378.EBB.951.303.A.532111.1</t>
  </si>
  <si>
    <t>01 - Peralatan dan Meubelair Pusdik</t>
  </si>
  <si>
    <t>WA.2378.EBD</t>
  </si>
  <si>
    <t>2378.EBD</t>
  </si>
  <si>
    <t>Layanan Manajemen Kinerja Internal[Base Line]</t>
  </si>
  <si>
    <t>Dokumen, Layanan, Laporan, Rekomendasi</t>
  </si>
  <si>
    <t>WA.2378.EBD.952</t>
  </si>
  <si>
    <t>2378.EBD.952</t>
  </si>
  <si>
    <t>Layanan Perencanaan dan Penganggaran</t>
  </si>
  <si>
    <t>Dokumen</t>
  </si>
  <si>
    <t>WA.2378.EBD.952.301</t>
  </si>
  <si>
    <t>Pelayanan Perencanaan dan Penganggaran Internal Pendidikan Kelautan</t>
  </si>
  <si>
    <t>WA.2378.EBD.952.301.A</t>
  </si>
  <si>
    <t>Perencanaan Kinerja Pendidikan KP</t>
  </si>
  <si>
    <t>WA.2378.EBD.952.301.A.521211</t>
  </si>
  <si>
    <t>WA.2378.EBD.952.301.A.521211.1</t>
  </si>
  <si>
    <t>WA.2378.EBD.952.301.A.521211.2</t>
  </si>
  <si>
    <t>WA.2378.EBD.952.301.A.521211.3</t>
  </si>
  <si>
    <t>WA.2378.EBD.952.301.A.521211.4</t>
  </si>
  <si>
    <t>WA.2378.EBD.952.301.A.521211.5</t>
  </si>
  <si>
    <t>05 - Pencetakan</t>
  </si>
  <si>
    <t>WA.2378.EBD.952.301.A.521219</t>
  </si>
  <si>
    <t>WA.2378.EBD.952.301.A.521219.1</t>
  </si>
  <si>
    <t>WA.2378.EBD.952.301.A.524111</t>
  </si>
  <si>
    <t>WA.2378.EBD.952.301.A.524111.1</t>
  </si>
  <si>
    <t>01 - Perjalanan Penyusunan Perencanaan Kinerja Pendidikan KP</t>
  </si>
  <si>
    <t>WA.2378.EBD.952.301.B</t>
  </si>
  <si>
    <t>Sinkronisasi Kegiatan Pendidikan KP</t>
  </si>
  <si>
    <t>WA.2378.EBD.952.301.B.521211</t>
  </si>
  <si>
    <t>WA.2378.EBD.952.301.B.521211.1</t>
  </si>
  <si>
    <t>WA.2378.EBD.952.301.B.521211.2</t>
  </si>
  <si>
    <t>WA.2378.EBD.952.301.B.521211.3</t>
  </si>
  <si>
    <t>WA.2378.EBD.952.301.B.521211.4</t>
  </si>
  <si>
    <t>WA.2378.EBD.952.301.B.521211.5</t>
  </si>
  <si>
    <t>WA.2378.EBD.952.301.B.521219</t>
  </si>
  <si>
    <t>WA.2378.EBD.952.301.B.521219.1</t>
  </si>
  <si>
    <t>WA.2378.EBD.952.301.B.522151</t>
  </si>
  <si>
    <t>WA.2378.EBD.952.301.B.522151.1</t>
  </si>
  <si>
    <t>WA.2378.EBD.952.301.B.524111</t>
  </si>
  <si>
    <t>WA.2378.EBD.952.301.B.524111.1</t>
  </si>
  <si>
    <t>01 - Perjalanan Sinkronisasi Kegiatan Pendidikan KP</t>
  </si>
  <si>
    <t>WA.2378.EBD.952.301.C</t>
  </si>
  <si>
    <t>Penyusunan Anggaran Pendidikan KP</t>
  </si>
  <si>
    <t>WA.2378.EBD.952.301.C.521211</t>
  </si>
  <si>
    <t>WA.2378.EBD.952.301.C.521211.1</t>
  </si>
  <si>
    <t>WA.2378.EBD.952.301.C.521211.2</t>
  </si>
  <si>
    <t>WA.2378.EBD.952.301.C.521211.3</t>
  </si>
  <si>
    <t>WA.2378.EBD.952.301.C.521211.4</t>
  </si>
  <si>
    <t>WA.2378.EBD.952.301.C.521211.5</t>
  </si>
  <si>
    <t>WA.2378.EBD.952.301.C.521219</t>
  </si>
  <si>
    <t>WA.2378.EBD.952.301.C.521219.1</t>
  </si>
  <si>
    <t>WA.2378.EBD.952.301.C.522151</t>
  </si>
  <si>
    <t>WA.2378.EBD.952.301.C.522151.1</t>
  </si>
  <si>
    <t>WA.2378.EBD.952.301.C.524111</t>
  </si>
  <si>
    <t>WA.2378.EBD.952.301.C.524111.1</t>
  </si>
  <si>
    <t>01 - Perjalanan Penyusunan Anggaran Pendidikan KP</t>
  </si>
  <si>
    <t>WA.2378.EBD.952.301.D</t>
  </si>
  <si>
    <t>Rencana Kerja Pendidikan KP</t>
  </si>
  <si>
    <t>WA.2378.EBD.952.301.D.521211</t>
  </si>
  <si>
    <t>WA.2378.EBD.952.301.D.521211.1</t>
  </si>
  <si>
    <t>WA.2378.EBD.952.301.D.521211.2</t>
  </si>
  <si>
    <t>WA.2378.EBD.952.301.D.521211.3</t>
  </si>
  <si>
    <t>WA.2378.EBD.952.301.D.521211.4</t>
  </si>
  <si>
    <t>WA.2378.EBD.952.301.D.524111</t>
  </si>
  <si>
    <t>WA.2378.EBD.952.301.D.524111.1</t>
  </si>
  <si>
    <t>01 - Perjalanan Penyusunan Rencana Kerja Pendidikan KP</t>
  </si>
  <si>
    <t>WA.2378.EBD.952.301.E</t>
  </si>
  <si>
    <t>Revisi Anggaran Pendidikan KP</t>
  </si>
  <si>
    <t>WA.2378.EBD.952.301.E.521211</t>
  </si>
  <si>
    <t>WA.2378.EBD.952.301.E.521211.1</t>
  </si>
  <si>
    <t>WA.2378.EBD.952.301.E.521211.2</t>
  </si>
  <si>
    <t>WA.2378.EBD.952.301.E.521211.3</t>
  </si>
  <si>
    <t>WA.2378.EBD.952.301.E.521211.4</t>
  </si>
  <si>
    <t>WA.2378.EBD.952.301.E.524111</t>
  </si>
  <si>
    <t>WA.2378.EBD.952.301.E.524111.1</t>
  </si>
  <si>
    <t>01 - Perjalanan Revisi Anggaran Pendidikan KP</t>
  </si>
  <si>
    <t>WA.2378.EBD.952.301.F</t>
  </si>
  <si>
    <t>Rapat Kerja Teknis Pendidikan KP</t>
  </si>
  <si>
    <t>Rapat Koordinasi Teknis Pendidikan KP</t>
  </si>
  <si>
    <t>WA.2378.EBD.952.301.F.521211</t>
  </si>
  <si>
    <t>WA.2378.EBD.952.301.F.521211.1</t>
  </si>
  <si>
    <t>WA.2378.EBD.952.301.F.521211.2</t>
  </si>
  <si>
    <t>WA.2378.EBD.952.301.F.521211.3</t>
  </si>
  <si>
    <t>WA.2378.EBD.952.301.F.521211.4</t>
  </si>
  <si>
    <t>WA.2378.EBD.952.301.F.521211.5</t>
  </si>
  <si>
    <t>WA.2378.EBD.952.301.F.521211.6</t>
  </si>
  <si>
    <t>06 - Perlengkapan Peserta</t>
  </si>
  <si>
    <t>WA.2378.EBD.952.301.F.522151</t>
  </si>
  <si>
    <t>WA.2378.EBD.952.301.F.522151.1</t>
  </si>
  <si>
    <t>WA.2378.EBD.952.301.F.524111</t>
  </si>
  <si>
    <t>WA.2378.EBD.952.301.F.524111.1</t>
  </si>
  <si>
    <t>01 - Perjalanan Persiapan Rateknis Pendidikan KP</t>
  </si>
  <si>
    <t>01 - Perjalanan Rakornis Pendidikan KP</t>
  </si>
  <si>
    <t>WA.2378.EBD.952.301.F.524119</t>
  </si>
  <si>
    <t>WA.2378.EBD.952.301.F.524119.1</t>
  </si>
  <si>
    <t>01 - Paket Fullboard Meeting (80 Org X 2 Hari)</t>
  </si>
  <si>
    <t>01 - Paket Fullboard Meeting (120 Org X 2 Hari)</t>
  </si>
  <si>
    <t>WA.2378.EBD.952.301.F.524119.2</t>
  </si>
  <si>
    <t>02 - Uang Harian Fullboard Meeting (80 orang x 3 Hari)</t>
  </si>
  <si>
    <t>WA.2378.EBD.952.301.F.524119.3</t>
  </si>
  <si>
    <t>03 - Perjalanan Fullboard Meeting</t>
  </si>
  <si>
    <t>WA.2378.EBD.953</t>
  </si>
  <si>
    <t>2378.EBD.953</t>
  </si>
  <si>
    <t>Layanan Pemantauan dan Evaluasi</t>
  </si>
  <si>
    <t>WA.2378.EBD.953.301</t>
  </si>
  <si>
    <t>Pelayanan Monitoring dan Evaluasi Pendidikan Kelautan dan Perikanan</t>
  </si>
  <si>
    <t>WA.2378.EBD.953.301.A</t>
  </si>
  <si>
    <t>Monitoring Evaluasi Kinerja Pendidikan KP</t>
  </si>
  <si>
    <t>WA.2378.EBD.953.301.A.521211</t>
  </si>
  <si>
    <t>WA.2378.EBD.953.301.A.521211.1</t>
  </si>
  <si>
    <t>WA.2378.EBD.953.301.A.521211.2</t>
  </si>
  <si>
    <t>WA.2378.EBD.953.301.A.521211.3</t>
  </si>
  <si>
    <t>WA.2378.EBD.953.301.A.521211.4</t>
  </si>
  <si>
    <t>WA.2378.EBD.953.301.A.521211.5</t>
  </si>
  <si>
    <t>WA.2378.EBD.953.301.A.521219</t>
  </si>
  <si>
    <t>WA.2378.EBD.953.301.A.521219.1</t>
  </si>
  <si>
    <t>01 - Langganan biaya aplikasi komunikasi daring (zoom/linktree/zoho)</t>
  </si>
  <si>
    <t>WA.2378.EBD.953.301.A.524111</t>
  </si>
  <si>
    <t>WA.2378.EBD.953.301.A.524111.1</t>
  </si>
  <si>
    <t>01 - Perjalanan Monitoring Evaluasi Kinerja Pendidikan KP</t>
  </si>
  <si>
    <t>WA.2378.EBD.953.301.B</t>
  </si>
  <si>
    <t>Monitoring Evaluasi Kegiatan dan Anggaran Pendidikan KP dan OII</t>
  </si>
  <si>
    <t>WA.2378.EBD.953.301.B.521211</t>
  </si>
  <si>
    <t>WA.2378.EBD.953.301.B.521211.1</t>
  </si>
  <si>
    <t>WA.2378.EBD.953.301.B.521211.2</t>
  </si>
  <si>
    <t>WA.2378.EBD.953.301.B.521211.3</t>
  </si>
  <si>
    <t>WA.2378.EBD.953.301.B.521211.4</t>
  </si>
  <si>
    <t>WA.2378.EBD.953.301.B.521211.5</t>
  </si>
  <si>
    <t>05 - Cetakan Buku Pusat Pendidikan Dalam Angka</t>
  </si>
  <si>
    <t>WA.2378.EBD.953.301.B.521219</t>
  </si>
  <si>
    <t>WA.2378.EBD.953.301.B.521219.1</t>
  </si>
  <si>
    <t>WA.2378.EBD.953.301.B.521219.2</t>
  </si>
  <si>
    <t>02 - Dukungan Kegiatan Data dan Informasi Pendidikan KP</t>
  </si>
  <si>
    <t>WA.2378.EBD.953.301.B.522151</t>
  </si>
  <si>
    <t>WA.2378.EBD.953.301.B.522151.1</t>
  </si>
  <si>
    <t>WA.2378.EBD.953.301.B.524111</t>
  </si>
  <si>
    <t>WA.2378.EBD.953.301.B.524111.1</t>
  </si>
  <si>
    <t>01 - Perjalanan Monitoring Evaluasi Kegiatan dan Anggaran Pendidikan KP</t>
  </si>
  <si>
    <t>WA.2378.EBD.953.301.C</t>
  </si>
  <si>
    <t>Monitoring Evaluasi Penyelenggaraan Pendidikan KP</t>
  </si>
  <si>
    <t>WA.2378.EBD.953.301.C.521211</t>
  </si>
  <si>
    <t>WA.2378.EBD.953.301.C.521211.1</t>
  </si>
  <si>
    <t>WA.2378.EBD.953.301.C.521211.2</t>
  </si>
  <si>
    <t>WA.2378.EBD.953.301.C.521211.3</t>
  </si>
  <si>
    <t>WA.2378.EBD.953.301.C.521211.4</t>
  </si>
  <si>
    <t>WA.2378.EBD.953.301.C.521211.5</t>
  </si>
  <si>
    <t>WA.2378.EBD.953.301.C.521219</t>
  </si>
  <si>
    <t>WA.2378.EBD.953.301.C.521219.1</t>
  </si>
  <si>
    <t>WA.2378.EBD.953.301.C.524111</t>
  </si>
  <si>
    <t>WA.2378.EBD.953.301.C.524111.1</t>
  </si>
  <si>
    <t>01 - Perjalanan Monitoring Evaluasi Pendidikan KP</t>
  </si>
  <si>
    <t>WA.2378.EBD.953.302</t>
  </si>
  <si>
    <t>302</t>
  </si>
  <si>
    <t>Pelayanan Pelaporan Kinerja Pendidikan Kelautan dan Perikanan</t>
  </si>
  <si>
    <t>WA.2378.EBD.953.302.A</t>
  </si>
  <si>
    <t>Laporan Kinerja Lingkup Pendidikan KP</t>
  </si>
  <si>
    <t>WA.2378.EBD.953.302.A.521211</t>
  </si>
  <si>
    <t>WA.2378.EBD.953.302.A.521211.1</t>
  </si>
  <si>
    <t>WA.2378.EBD.953.302.A.521211.2</t>
  </si>
  <si>
    <t>WA.2378.EBD.953.302.A.521211.3</t>
  </si>
  <si>
    <t>WA.2378.EBD.953.302.A.521211.4</t>
  </si>
  <si>
    <t>WA.2378.EBD.953.302.A.521211.5</t>
  </si>
  <si>
    <t>WA.2378.EBD.953.302.A.524111</t>
  </si>
  <si>
    <t>WA.2378.EBD.953.302.A.524111.1</t>
  </si>
  <si>
    <t>01 - Perjalanan Penyusunan Laporan Kinerja</t>
  </si>
  <si>
    <t>WA.2378.EBD.955</t>
  </si>
  <si>
    <t>2378.EBD.955</t>
  </si>
  <si>
    <t>Layanan Manajemen Keuangan</t>
  </si>
  <si>
    <t>WA.2378.EBD.955.301</t>
  </si>
  <si>
    <t>Pelayanan Keuangan Pendidikan Kelautan dan Perikanan</t>
  </si>
  <si>
    <t>WA.2378.EBD.955.301.A</t>
  </si>
  <si>
    <t>Penyusunan Laporan Keuangan dan PIPK</t>
  </si>
  <si>
    <t>WA.2378.EBD.955.301.A.521211</t>
  </si>
  <si>
    <t>WA.2378.EBD.955.301.A.521211.1</t>
  </si>
  <si>
    <t>WA.2378.EBD.955.301.A.521211.2</t>
  </si>
  <si>
    <t>WA.2378.EBD.955.301.A.521211.3</t>
  </si>
  <si>
    <t>WA.2378.EBD.955.301.A.521211.4</t>
  </si>
  <si>
    <t>WA.2378.EBD.955.301.A.524111</t>
  </si>
  <si>
    <t>WA.2378.EBD.955.301.A.524111.1</t>
  </si>
  <si>
    <t>01 - Penyusunan Program dan Anggaran Lingkup Pusdik KP</t>
  </si>
  <si>
    <t>01 - Penyusunan Laporan Keuangan dan PIPK</t>
  </si>
  <si>
    <t>WA.2378.EBD.955.301.A.524113</t>
  </si>
  <si>
    <t>WA.2378.EBD.955.301.A.524113.1</t>
  </si>
  <si>
    <t>01 - Transport Lokal</t>
  </si>
  <si>
    <t>WA.2378.EBD.955.301.B</t>
  </si>
  <si>
    <t>Penyusunan Sistem Pengendalian Intern Pemerintah (SPIP)</t>
  </si>
  <si>
    <t>WA.2378.EBD.955.301.B.521211</t>
  </si>
  <si>
    <t>WA.2378.EBD.955.301.B.521211.1</t>
  </si>
  <si>
    <t>WA.2378.EBD.955.301.B.521211.2</t>
  </si>
  <si>
    <t>WA.2378.EBD.955.301.B.521211.3</t>
  </si>
  <si>
    <t>WA.2378.EBD.955.301.B.521211.4</t>
  </si>
  <si>
    <t>WA.2378.EBD.955.301.B.524111</t>
  </si>
  <si>
    <t>WA.2378.EBD.955.301.B.524111.1</t>
  </si>
  <si>
    <t>01 - Evaluasi dan Penyusunan SPIP MR</t>
  </si>
  <si>
    <t>01 - Penyusunan MR dan Evaluasi SPIP</t>
  </si>
  <si>
    <t>WA.2378.EBD.955.301.B.524113</t>
  </si>
  <si>
    <t>WA.2378.EBD.955.301.B.524113.1</t>
  </si>
  <si>
    <t>WA.2378.EBD.955.301.C</t>
  </si>
  <si>
    <t>Verifikasi dan Validasi Pertanggung Jawaban Kegiatan</t>
  </si>
  <si>
    <t>WA.2378.EBD.955.301.C.521211</t>
  </si>
  <si>
    <t>WA.2378.EBD.955.301.C.521211.1</t>
  </si>
  <si>
    <t>WA.2378.EBD.955.301.C.521211.2</t>
  </si>
  <si>
    <t>02 - Cetakan formulir verifikasi SPJ</t>
  </si>
  <si>
    <t>WA.2378.EBD.955.301.C.521211.3</t>
  </si>
  <si>
    <t>03 - Penggandaan/Penjilidan</t>
  </si>
  <si>
    <t>WA.2378.EBD.955.301.C.521211.4</t>
  </si>
  <si>
    <t>04 - Bahan Komputer</t>
  </si>
  <si>
    <t>WA.2378.EBD.955.301.C.521211.5</t>
  </si>
  <si>
    <t>05 - ATK</t>
  </si>
  <si>
    <t>WA.2378.EBD.955.301.C.524111</t>
  </si>
  <si>
    <t>WA.2378.EBD.955.301.C.524111.1</t>
  </si>
  <si>
    <t>01 - Perjalanan Verifikasi dan Validasi Pertanggung Jawaban Kegiatan</t>
  </si>
  <si>
    <t>WA.2378.EBD.955.301.C.524113</t>
  </si>
  <si>
    <t>WA.2378.EBD.955.301.C.524113.1</t>
  </si>
  <si>
    <t>WA.2378.EBD.955.301.D</t>
  </si>
  <si>
    <t>Pengelolaan PNBP Lingkup Satuan Pendidikan KP</t>
  </si>
  <si>
    <t>WA.2378.EBD.955.301.D.521211</t>
  </si>
  <si>
    <t>WA.2378.EBD.955.301.D.521211.1</t>
  </si>
  <si>
    <t>WA.2378.EBD.955.301.D.521211.2</t>
  </si>
  <si>
    <t>02 - Penggandaan/Penjilidan</t>
  </si>
  <si>
    <t>WA.2378.EBD.955.301.D.521211.3</t>
  </si>
  <si>
    <t>WA.2378.EBD.955.301.D.521211.4</t>
  </si>
  <si>
    <t>WA.2378.EBD.955.301.D.524111</t>
  </si>
  <si>
    <t>WA.2378.EBD.955.301.D.524111.1</t>
  </si>
  <si>
    <t>01 - Perjalanan Pengelolaan PNBP Lingkup Satuan Pendidikan KP</t>
  </si>
  <si>
    <t>WA.2378.EBD.955.301.D.524113</t>
  </si>
  <si>
    <t>WA.2378.EBD.955.301.D.524113.1</t>
  </si>
  <si>
    <t>WA.2378.EBD.955.301.E</t>
  </si>
  <si>
    <t>Pemutakhiran data Administrasi Keuangan</t>
  </si>
  <si>
    <t>WA.2378.EBD.955.301.E.521211</t>
  </si>
  <si>
    <t>WA.2378.EBD.955.301.E.521211.1</t>
  </si>
  <si>
    <t>WA.2378.EBD.955.301.E.521211.2</t>
  </si>
  <si>
    <t>WA.2378.EBD.955.301.E.521211.3</t>
  </si>
  <si>
    <t>WA.2378.EBD.955.301.E.521211.4</t>
  </si>
  <si>
    <t>WA.2378.EBD.955.301.E.524111</t>
  </si>
  <si>
    <t>WA.2378.EBD.955.301.E.524111.1</t>
  </si>
  <si>
    <t>01 - Perjalanan Penyelesaian Administrasi Keuangan</t>
  </si>
  <si>
    <t>WA.2378.EBD.955.301.E.524113</t>
  </si>
  <si>
    <t>WA.2378.EBD.955.301.E.524113.1</t>
  </si>
  <si>
    <t>WA.2378.EBD.955.301.F</t>
  </si>
  <si>
    <t>Dukungan Kegiatan BRSDMKP</t>
  </si>
  <si>
    <t>WA.2378.EBD.955.301.F.521211</t>
  </si>
  <si>
    <t>WA.2378.EBD.955.301.F.521211.1</t>
  </si>
  <si>
    <t>WA.2378.EBD.955.301.F.521211.2</t>
  </si>
  <si>
    <t>WA.2378.EBD.955.301.F.521211.3</t>
  </si>
  <si>
    <t>WA.2378.EBD.955.301.F.521211.4</t>
  </si>
  <si>
    <t>WA.2378.EBD.955.301.F.522151</t>
  </si>
  <si>
    <t>WA.2378.EBD.955.301.F.522151.1</t>
  </si>
  <si>
    <t>WA.2378.EBD.955.301.F.524111</t>
  </si>
  <si>
    <t>WA.2378.EBD.955.301.F.524111.1</t>
  </si>
  <si>
    <t>01 - Perjalanan Dukungan Kegiatan BRSDMKP</t>
  </si>
  <si>
    <t>WA.2378.EBD.955.301.G</t>
  </si>
  <si>
    <t>Pembinaan Pelaksanaan Kewirausahaan dan TEFA</t>
  </si>
  <si>
    <t>WA.2378.EBD.955.301.G.521211</t>
  </si>
  <si>
    <t>WA.2378.EBD.955.301.G.521211.1</t>
  </si>
  <si>
    <t>WA.2378.EBD.955.301.G.521211.2</t>
  </si>
  <si>
    <t>WA.2378.EBD.955.301.G.521211.3</t>
  </si>
  <si>
    <t>WA.2378.EBD.955.301.G.521211.4</t>
  </si>
  <si>
    <t>WA.2378.EBD.955.301.G.522151</t>
  </si>
  <si>
    <t>WA.2378.EBD.955.301.G.522151.1</t>
  </si>
  <si>
    <t>WA.2378.EBD.955.301.G.524111</t>
  </si>
  <si>
    <t>WA.2378.EBD.955.301.G.524111.1</t>
  </si>
  <si>
    <t>01 - Perjalanan Pembinaan Kewirausahaan dan Tefa</t>
  </si>
  <si>
    <t>WA.2378.EBD.955.301.H</t>
  </si>
  <si>
    <t>Penyusunan Program dan Anggaran Pusat Pendidikan KP</t>
  </si>
  <si>
    <t>WA.2378.EBD.955.301.H.521211</t>
  </si>
  <si>
    <t>WA.2378.EBD.955.301.H.524111</t>
  </si>
  <si>
    <t>WA.2378.EBD.955.301.H.524113</t>
  </si>
  <si>
    <t>WA.4345</t>
  </si>
  <si>
    <t>4345</t>
  </si>
  <si>
    <t>Pendidikan dan Pelatihan Aparatur KP</t>
  </si>
  <si>
    <t>WA.4345.EBC</t>
  </si>
  <si>
    <t>4345.EBC</t>
  </si>
  <si>
    <t>Layanan Manajemen SDM Internal[Base Line]</t>
  </si>
  <si>
    <t>Orang, Layanan, Rekomendasi</t>
  </si>
  <si>
    <t>WA.4345.EBC.996</t>
  </si>
  <si>
    <t>4345.EBC.996</t>
  </si>
  <si>
    <t>Layanan Pendidikan dan Pelatihan</t>
  </si>
  <si>
    <t>Orang</t>
  </si>
  <si>
    <t>WA.4345.EBC.996.301</t>
  </si>
  <si>
    <t>Aparatur KKP yang Diberikan Beasiswa</t>
  </si>
  <si>
    <t>WA.4345.EBC.996.301.A</t>
  </si>
  <si>
    <t>Tugas Belajar Baru</t>
  </si>
  <si>
    <t>WA.4345.EBC.996.301.A.521211</t>
  </si>
  <si>
    <t>WA.4345.EBC.996.301.A.521211.1</t>
  </si>
  <si>
    <t>WA.4345.EBC.996.301.A.521211.2</t>
  </si>
  <si>
    <t>WA.4345.EBC.996.301.A.521211.3</t>
  </si>
  <si>
    <t>WA.4345.EBC.996.301.A.521211.4</t>
  </si>
  <si>
    <t>WA.4345.EBC.996.301.A.521211.5</t>
  </si>
  <si>
    <t>05 - Perlengkapan TPA Toefl</t>
  </si>
  <si>
    <t>ok</t>
  </si>
  <si>
    <t>WA.4345.EBC.996.301.A.521211.6</t>
  </si>
  <si>
    <t>06 - Buku TPA Toefl</t>
  </si>
  <si>
    <t>WA.4345.EBC.996.301.A.521219</t>
  </si>
  <si>
    <t>WA.4345.EBC.996.301.A.521219.1</t>
  </si>
  <si>
    <t>01 - Dukungan Penyelenggaraan Tugas Belajar</t>
  </si>
  <si>
    <t>WA.4345.EBC.996.301.A.521219.2</t>
  </si>
  <si>
    <t>02 - Langganan biaya video conference</t>
  </si>
  <si>
    <t>WA.4345.EBC.996.301.A.522151</t>
  </si>
  <si>
    <t>WA.4345.EBC.996.301.A.522151.1</t>
  </si>
  <si>
    <t>WA.4345.EBC.996.301.A.522191</t>
  </si>
  <si>
    <t>522191</t>
  </si>
  <si>
    <t>WA.4345.EBC.996.301.A.522191.1</t>
  </si>
  <si>
    <t>01 - Pelaksanaan TOEFL/TPA</t>
  </si>
  <si>
    <t>WA.4345.EBC.996.301.A.524111</t>
  </si>
  <si>
    <t>WA.4345.EBC.996.301.A.524111.1</t>
  </si>
  <si>
    <t>01 - Perjalanan Koordinasi dan pengadministrasian Tugas Belajar</t>
  </si>
  <si>
    <t>WA.4345.EBC.996.301.A.524111.2</t>
  </si>
  <si>
    <t>02 - Perjalanan Peserta Tugas Belajar</t>
  </si>
  <si>
    <t>WA.4345.EBC.996.301.B</t>
  </si>
  <si>
    <t>Lanjutan Tugas Belajar</t>
  </si>
  <si>
    <t>WA.4345.EBC.996.301.B.521211</t>
  </si>
  <si>
    <t>WA.4345.EBC.996.301.B.521211.1</t>
  </si>
  <si>
    <t>WA.4345.EBC.996.301.B.521211.2</t>
  </si>
  <si>
    <t>WA.4345.EBC.996.301.B.521211.3</t>
  </si>
  <si>
    <t>WA.4345.EBC.996.301.B.521211.4</t>
  </si>
  <si>
    <t>WA.4345.EBC.996.301.B.521211.5</t>
  </si>
  <si>
    <t>WA.4345.EBC.996.301.B.521211.6</t>
  </si>
  <si>
    <t>Org</t>
  </si>
  <si>
    <t>WA.4345.EBC.996.301.B.521219</t>
  </si>
  <si>
    <t>WA.4345.EBC.996.301.B.521219.1</t>
  </si>
  <si>
    <t>WA.4345.EBC.996.301.B.521219.2</t>
  </si>
  <si>
    <t>WA.4345.EBC.996.301.B.522151</t>
  </si>
  <si>
    <t>WA.4345.EBC.996.301.B.522151.1</t>
  </si>
  <si>
    <t>WA.4345.EBC.996.301.B.524111</t>
  </si>
  <si>
    <t>WA.4345.EBC.996.301.B.524111.1</t>
  </si>
  <si>
    <t>WA.4345.EBC.996.301.B.524111.2</t>
  </si>
  <si>
    <t>WA.4345.EBC.996.301.B.524119</t>
  </si>
  <si>
    <t>WA.4345.EBC.996.301.B.524119.1</t>
  </si>
  <si>
    <t>01 - Paket meeting fullboard (54 org x 2 hari)</t>
  </si>
  <si>
    <t>WA.4345.EBC.996.301.B.524119.2</t>
  </si>
  <si>
    <t>02 - Uang harian paket meeting</t>
  </si>
  <si>
    <t>WA.4345.EBC.996.301.B.524119.3</t>
  </si>
  <si>
    <t>03 - Perjalanan peserta</t>
  </si>
  <si>
    <t>WA.4345.EBC.996.301.C</t>
  </si>
  <si>
    <t>Tugas Belajar Luar Negeri</t>
  </si>
  <si>
    <t>WA.4345.EBC.996.301.C.521211</t>
  </si>
  <si>
    <t>WA.4345.EBC.996.301.C.521211.1</t>
  </si>
  <si>
    <t>WA.4345.EBC.996.301.C.521211.2</t>
  </si>
  <si>
    <t>WA.4345.EBC.996.301.C.521211.3</t>
  </si>
  <si>
    <t>WA.4345.EBC.996.301.C.521219</t>
  </si>
  <si>
    <t>WA.4345.EBC.996.301.C.521219.1</t>
  </si>
  <si>
    <t>01 - Dukungan Penyelenggaraan Tugas Belajar Luar Negeri</t>
  </si>
  <si>
    <t>WA.4345.EBC.996.301.C.524211</t>
  </si>
  <si>
    <t>524211</t>
  </si>
  <si>
    <t>Belanja Perjalanan Dinas Biasa - Luar Negeri</t>
  </si>
  <si>
    <t>WA.4345.EBC.996.301.C.524211.1</t>
  </si>
  <si>
    <t>01 - Perjalanan peserta tugas belajar, Koordinasi dan Pendampingan tugas belajar</t>
  </si>
  <si>
    <t>WA.4345.EBC.996.302</t>
  </si>
  <si>
    <t>Aparatur KKP yang Diberikan Izin Belajar</t>
  </si>
  <si>
    <t>WA.4345.EBC.996.302.A</t>
  </si>
  <si>
    <t>WA.4345.EBC.996.302.A.521211</t>
  </si>
  <si>
    <t>WA.4345.EBC.996.302.A.521211.1</t>
  </si>
  <si>
    <t>WA.4345.EBC.996.302.A.521211.2</t>
  </si>
  <si>
    <t>WA.4345.EBC.996.302.A.521211.3</t>
  </si>
  <si>
    <t>WA.4345.EBC.996.302.A.521211.4</t>
  </si>
  <si>
    <t>WA.4345.EBC.996.302.A.524111</t>
  </si>
  <si>
    <t>WA.4345.EBC.996.302.A.524111.1</t>
  </si>
  <si>
    <t>01 - Perjalanan Koordinasi dan pengadministrasian izin Belajar</t>
  </si>
  <si>
    <t>Jakarta,  03 Mei 2023</t>
  </si>
  <si>
    <t>Kepala Pusat Pendidikan KP</t>
  </si>
  <si>
    <t>Dr. Bambang Suprakto, A.Pi, S.Pi, MT</t>
  </si>
  <si>
    <t>NIP 19630602 198802 1 001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</si>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</sst>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#,##0_ ;[Red]\-#,##0\ "/>
    <numFmt numFmtId="165" formatCode="_-* #,##0_-;\-* #,##0_-;_-* &quot;-&quot;_-;_-@"/>
    <numFmt numFmtId="166" formatCode="_-* #,##0.00_-;\-* #,##0.00_-;_-* &quot;-&quot;_-;_-@_-"/>
    <numFmt numFmtId="167" formatCode="#,##0_ ;\-#,##0\ "/>
    <numFmt numFmtId="168" formatCode="_-* #,##0.00_-;\-* #,##0.00_-;_-* &quot;-&quot;_-;_-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CE4D6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1F4E78"/>
        <bgColor rgb="FF002060"/>
      </patternFill>
    </fill>
    <fill>
      <patternFill patternType="solid">
        <fgColor rgb="FFDDEBF7"/>
        <bgColor rgb="FF8EA9DB"/>
      </patternFill>
    </fill>
    <fill>
      <patternFill patternType="solid">
        <fgColor rgb="FFC55A11"/>
        <bgColor rgb="FFC55A11"/>
      </patternFill>
    </fill>
    <fill>
      <patternFill patternType="solid">
        <fgColor rgb="FFFFFFFF"/>
        <bgColor rgb="FFCCCCCC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7CAAC"/>
      </patternFill>
    </fill>
    <fill>
      <patternFill patternType="solid">
        <fgColor rgb="FFFCE4D6"/>
        <bgColor rgb="FFCCCCCC"/>
      </patternFill>
    </fill>
    <fill>
      <patternFill patternType="solid">
        <fgColor rgb="FFC55A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E78"/>
        <bgColor rgb="FFCCCCCC"/>
      </patternFill>
    </fill>
    <fill>
      <patternFill patternType="solid">
        <fgColor rgb="FFDDEBF7"/>
        <bgColor indexed="64"/>
      </patternFill>
    </fill>
    <fill>
      <patternFill patternType="solid">
        <fgColor rgb="FFC55A11"/>
        <bgColor rgb="FFCCCCCC"/>
      </patternFill>
    </fill>
    <fill>
      <patternFill patternType="solid">
        <fgColor rgb="FF1F4E78"/>
        <bgColor rgb="FF00B050"/>
      </patternFill>
    </fill>
    <fill>
      <patternFill patternType="solid">
        <fgColor rgb="FFDDEBF7"/>
        <bgColor rgb="FF92D050"/>
      </patternFill>
    </fill>
    <fill>
      <patternFill patternType="solid">
        <fgColor rgb="FFC55A11"/>
        <bgColor rgb="FF002060"/>
      </patternFill>
    </fill>
    <fill>
      <patternFill patternType="solid">
        <fgColor rgb="FFFCE4D6"/>
        <bgColor rgb="FF8EA9DB"/>
      </patternFill>
    </fill>
    <fill>
      <patternFill patternType="solid">
        <fgColor rgb="FFFFFFFF"/>
        <bgColor rgb="FFC55A11"/>
      </patternFill>
    </fill>
    <fill>
      <patternFill patternType="solid">
        <fgColor rgb="FFFFFFFF"/>
        <bgColor rgb="FF8EA9DB"/>
      </patternFill>
    </fill>
    <fill>
      <patternFill patternType="solid">
        <fgColor rgb="FFFCE4D6"/>
        <bgColor rgb="FFC55A11"/>
      </patternFill>
    </fill>
    <fill>
      <patternFill patternType="solid">
        <fgColor rgb="FFDDEBF7"/>
        <bgColor rgb="FFCCCCCC"/>
      </patternFill>
    </fill>
    <fill>
      <patternFill patternType="solid">
        <fgColor rgb="FF1F4E78"/>
        <bgColor indexed="64"/>
      </patternFill>
    </fill>
    <fill>
      <patternFill patternType="solid">
        <fgColor rgb="FFFFFFFF"/>
        <bgColor rgb="FF002060"/>
      </patternFill>
    </fill>
    <fill>
      <patternFill patternType="solid">
        <fgColor rgb="FFC55A11"/>
        <bgColor rgb="FFF7CAAC"/>
      </patternFill>
    </fill>
    <fill>
      <patternFill patternType="solid">
        <fgColor rgb="FF92D050"/>
        <bgColor rgb="FFCCCCC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31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6" fillId="2" borderId="0" xfId="2" applyFont="1" applyFill="1" applyAlignment="1">
      <alignment horizontal="center" vertical="top"/>
    </xf>
    <xf numFmtId="0" fontId="6" fillId="2" borderId="0" xfId="2" applyFont="1" applyFill="1" applyAlignment="1">
      <alignment vertical="top" wrapText="1"/>
    </xf>
    <xf numFmtId="165" fontId="4" fillId="0" borderId="0" xfId="0" applyNumberFormat="1" applyFont="1" applyAlignment="1">
      <alignment horizontal="center"/>
    </xf>
    <xf numFmtId="41" fontId="3" fillId="0" borderId="0" xfId="0" applyNumberFormat="1" applyFont="1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3" fillId="0" borderId="0" xfId="0" applyNumberFormat="1" applyFont="1"/>
    <xf numFmtId="0" fontId="4" fillId="0" borderId="0" xfId="0" quotePrefix="1" applyFont="1" applyAlignment="1">
      <alignment horizontal="center"/>
    </xf>
    <xf numFmtId="41" fontId="4" fillId="0" borderId="0" xfId="1" applyFont="1" applyAlignment="1">
      <alignment horizontal="center"/>
    </xf>
    <xf numFmtId="41" fontId="7" fillId="0" borderId="0" xfId="0" applyNumberFormat="1" applyFont="1" applyAlignment="1">
      <alignment horizontal="center"/>
    </xf>
    <xf numFmtId="41" fontId="3" fillId="0" borderId="0" xfId="1" applyFont="1"/>
    <xf numFmtId="41" fontId="4" fillId="0" borderId="0" xfId="0" applyNumberFormat="1" applyFont="1" applyAlignment="1">
      <alignment horizontal="center"/>
    </xf>
    <xf numFmtId="0" fontId="8" fillId="0" borderId="0" xfId="2" applyFont="1"/>
    <xf numFmtId="0" fontId="9" fillId="0" borderId="0" xfId="2" applyFont="1" applyAlignment="1">
      <alignment horizontal="center" vertical="top"/>
    </xf>
    <xf numFmtId="0" fontId="9" fillId="0" borderId="0" xfId="0" applyFont="1" applyAlignment="1">
      <alignment horizontal="left"/>
    </xf>
    <xf numFmtId="0" fontId="10" fillId="0" borderId="0" xfId="2" applyFont="1" applyAlignment="1">
      <alignment vertical="top"/>
    </xf>
    <xf numFmtId="0" fontId="11" fillId="0" borderId="0" xfId="2" applyFont="1" applyAlignment="1">
      <alignment horizontal="center" vertical="top"/>
    </xf>
    <xf numFmtId="41" fontId="9" fillId="0" borderId="0" xfId="0" applyNumberFormat="1" applyFont="1" applyAlignment="1">
      <alignment horizontal="left"/>
    </xf>
    <xf numFmtId="0" fontId="12" fillId="0" borderId="0" xfId="2" applyFont="1" applyAlignment="1">
      <alignment horizontal="center" vertical="top"/>
    </xf>
    <xf numFmtId="165" fontId="10" fillId="0" borderId="0" xfId="2" applyNumberFormat="1" applyFont="1"/>
    <xf numFmtId="0" fontId="10" fillId="0" borderId="0" xfId="2" applyFont="1"/>
    <xf numFmtId="165" fontId="10" fillId="0" borderId="0" xfId="2" applyNumberFormat="1" applyFont="1" applyAlignment="1">
      <alignment vertical="top"/>
    </xf>
    <xf numFmtId="0" fontId="5" fillId="0" borderId="0" xfId="2" applyAlignment="1">
      <alignment horizontal="center" vertical="top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165" fontId="4" fillId="3" borderId="1" xfId="2" applyNumberFormat="1" applyFont="1" applyFill="1" applyBorder="1" applyAlignment="1">
      <alignment horizontal="center" vertical="center"/>
    </xf>
    <xf numFmtId="165" fontId="4" fillId="3" borderId="2" xfId="2" applyNumberFormat="1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165" fontId="4" fillId="3" borderId="1" xfId="2" quotePrefix="1" applyNumberFormat="1" applyFont="1" applyFill="1" applyBorder="1" applyAlignment="1">
      <alignment horizontal="center" vertical="center" wrapText="1"/>
    </xf>
    <xf numFmtId="165" fontId="4" fillId="3" borderId="4" xfId="2" quotePrefix="1" applyNumberFormat="1" applyFont="1" applyFill="1" applyBorder="1" applyAlignment="1">
      <alignment horizontal="center" vertical="center" wrapText="1"/>
    </xf>
    <xf numFmtId="0" fontId="3" fillId="0" borderId="0" xfId="2" applyFont="1"/>
    <xf numFmtId="0" fontId="13" fillId="0" borderId="0" xfId="2" applyFont="1" applyAlignment="1">
      <alignment horizontal="center" vertical="top"/>
    </xf>
    <xf numFmtId="1" fontId="14" fillId="0" borderId="1" xfId="2" applyNumberFormat="1" applyFont="1" applyBorder="1" applyAlignment="1">
      <alignment horizontal="center" vertical="top"/>
    </xf>
    <xf numFmtId="0" fontId="14" fillId="0" borderId="1" xfId="2" applyFont="1" applyBorder="1" applyAlignment="1">
      <alignment horizontal="center" vertical="top"/>
    </xf>
    <xf numFmtId="1" fontId="14" fillId="0" borderId="2" xfId="2" applyNumberFormat="1" applyFont="1" applyBorder="1" applyAlignment="1">
      <alignment horizontal="center" vertical="top"/>
    </xf>
    <xf numFmtId="1" fontId="14" fillId="0" borderId="3" xfId="2" applyNumberFormat="1" applyFont="1" applyBorder="1" applyAlignment="1">
      <alignment horizontal="center" vertical="top"/>
    </xf>
    <xf numFmtId="0" fontId="14" fillId="0" borderId="1" xfId="2" applyFont="1" applyBorder="1" applyAlignment="1">
      <alignment horizontal="center"/>
    </xf>
    <xf numFmtId="0" fontId="14" fillId="0" borderId="5" xfId="2" applyFont="1" applyBorder="1" applyAlignment="1">
      <alignment horizontal="center"/>
    </xf>
    <xf numFmtId="0" fontId="14" fillId="0" borderId="0" xfId="2" applyFont="1" applyAlignment="1">
      <alignment horizontal="center"/>
    </xf>
    <xf numFmtId="0" fontId="4" fillId="0" borderId="0" xfId="2" applyFont="1" applyAlignment="1">
      <alignment horizontal="center" vertical="top"/>
    </xf>
    <xf numFmtId="0" fontId="4" fillId="0" borderId="6" xfId="2" applyFont="1" applyBorder="1" applyAlignment="1">
      <alignment vertical="top"/>
    </xf>
    <xf numFmtId="0" fontId="4" fillId="0" borderId="7" xfId="2" applyFont="1" applyBorder="1" applyAlignment="1">
      <alignment horizontal="left" vertical="top" wrapText="1"/>
    </xf>
    <xf numFmtId="0" fontId="4" fillId="0" borderId="7" xfId="2" applyFont="1" applyBorder="1" applyAlignment="1">
      <alignment horizontal="center" vertical="top"/>
    </xf>
    <xf numFmtId="165" fontId="4" fillId="0" borderId="7" xfId="2" applyNumberFormat="1" applyFont="1" applyBorder="1" applyAlignment="1">
      <alignment horizontal="center" vertical="top"/>
    </xf>
    <xf numFmtId="165" fontId="4" fillId="0" borderId="8" xfId="2" applyNumberFormat="1" applyFont="1" applyBorder="1" applyAlignment="1">
      <alignment vertical="top"/>
    </xf>
    <xf numFmtId="0" fontId="4" fillId="0" borderId="9" xfId="2" applyFont="1" applyBorder="1" applyAlignment="1">
      <alignment vertical="top"/>
    </xf>
    <xf numFmtId="165" fontId="4" fillId="0" borderId="10" xfId="2" applyNumberFormat="1" applyFont="1" applyBorder="1" applyAlignment="1">
      <alignment vertical="top"/>
    </xf>
    <xf numFmtId="41" fontId="3" fillId="0" borderId="10" xfId="1" applyFont="1" applyBorder="1" applyAlignment="1">
      <alignment vertical="top"/>
    </xf>
    <xf numFmtId="165" fontId="3" fillId="0" borderId="11" xfId="2" applyNumberFormat="1" applyFont="1" applyBorder="1" applyAlignment="1">
      <alignment horizontal="center" vertical="top"/>
    </xf>
    <xf numFmtId="0" fontId="3" fillId="0" borderId="0" xfId="2" applyFont="1" applyAlignment="1">
      <alignment horizontal="center"/>
    </xf>
    <xf numFmtId="0" fontId="3" fillId="0" borderId="0" xfId="2" applyFont="1" applyAlignment="1">
      <alignment vertical="top"/>
    </xf>
    <xf numFmtId="0" fontId="15" fillId="4" borderId="1" xfId="2" applyFont="1" applyFill="1" applyBorder="1" applyAlignment="1">
      <alignment horizontal="center" vertical="top"/>
    </xf>
    <xf numFmtId="0" fontId="15" fillId="4" borderId="1" xfId="2" applyFont="1" applyFill="1" applyBorder="1" applyAlignment="1">
      <alignment vertical="top" wrapText="1"/>
    </xf>
    <xf numFmtId="165" fontId="15" fillId="4" borderId="1" xfId="2" applyNumberFormat="1" applyFont="1" applyFill="1" applyBorder="1" applyAlignment="1">
      <alignment vertical="top"/>
    </xf>
    <xf numFmtId="165" fontId="15" fillId="4" borderId="2" xfId="2" applyNumberFormat="1" applyFont="1" applyFill="1" applyBorder="1" applyAlignment="1">
      <alignment vertical="top"/>
    </xf>
    <xf numFmtId="0" fontId="15" fillId="4" borderId="3" xfId="2" applyFont="1" applyFill="1" applyBorder="1" applyAlignment="1">
      <alignment horizontal="center" vertical="top"/>
    </xf>
    <xf numFmtId="41" fontId="16" fillId="4" borderId="1" xfId="1" applyFont="1" applyFill="1" applyBorder="1" applyAlignment="1">
      <alignment vertical="top"/>
    </xf>
    <xf numFmtId="165" fontId="17" fillId="5" borderId="2" xfId="2" applyNumberFormat="1" applyFont="1" applyFill="1" applyBorder="1" applyAlignment="1">
      <alignment horizontal="center" vertical="top"/>
    </xf>
    <xf numFmtId="0" fontId="6" fillId="6" borderId="1" xfId="2" applyFont="1" applyFill="1" applyBorder="1" applyAlignment="1">
      <alignment horizontal="center" vertical="top"/>
    </xf>
    <xf numFmtId="0" fontId="6" fillId="6" borderId="1" xfId="2" applyFont="1" applyFill="1" applyBorder="1" applyAlignment="1">
      <alignment vertical="top" wrapText="1"/>
    </xf>
    <xf numFmtId="165" fontId="6" fillId="6" borderId="1" xfId="2" applyNumberFormat="1" applyFont="1" applyFill="1" applyBorder="1" applyAlignment="1">
      <alignment vertical="top"/>
    </xf>
    <xf numFmtId="165" fontId="6" fillId="6" borderId="2" xfId="2" applyNumberFormat="1" applyFont="1" applyFill="1" applyBorder="1" applyAlignment="1">
      <alignment vertical="top"/>
    </xf>
    <xf numFmtId="0" fontId="6" fillId="6" borderId="3" xfId="2" applyFont="1" applyFill="1" applyBorder="1" applyAlignment="1">
      <alignment horizontal="center" vertical="top"/>
    </xf>
    <xf numFmtId="41" fontId="17" fillId="6" borderId="1" xfId="1" applyFont="1" applyFill="1" applyBorder="1" applyAlignment="1">
      <alignment vertical="top"/>
    </xf>
    <xf numFmtId="0" fontId="15" fillId="7" borderId="1" xfId="2" applyFont="1" applyFill="1" applyBorder="1" applyAlignment="1">
      <alignment horizontal="center" vertical="top"/>
    </xf>
    <xf numFmtId="0" fontId="15" fillId="7" borderId="1" xfId="2" applyFont="1" applyFill="1" applyBorder="1" applyAlignment="1">
      <alignment vertical="top" wrapText="1"/>
    </xf>
    <xf numFmtId="0" fontId="15" fillId="7" borderId="1" xfId="2" applyFont="1" applyFill="1" applyBorder="1" applyAlignment="1">
      <alignment horizontal="left" vertical="top"/>
    </xf>
    <xf numFmtId="0" fontId="15" fillId="7" borderId="1" xfId="2" applyFont="1" applyFill="1" applyBorder="1" applyAlignment="1">
      <alignment horizontal="left" vertical="top" wrapText="1"/>
    </xf>
    <xf numFmtId="165" fontId="15" fillId="7" borderId="2" xfId="2" applyNumberFormat="1" applyFont="1" applyFill="1" applyBorder="1" applyAlignment="1">
      <alignment vertical="top"/>
    </xf>
    <xf numFmtId="0" fontId="15" fillId="7" borderId="3" xfId="2" applyFont="1" applyFill="1" applyBorder="1" applyAlignment="1">
      <alignment horizontal="center" vertical="top"/>
    </xf>
    <xf numFmtId="0" fontId="15" fillId="7" borderId="1" xfId="2" applyFont="1" applyFill="1" applyBorder="1" applyAlignment="1">
      <alignment vertical="top"/>
    </xf>
    <xf numFmtId="165" fontId="15" fillId="7" borderId="1" xfId="2" applyNumberFormat="1" applyFont="1" applyFill="1" applyBorder="1" applyAlignment="1">
      <alignment vertical="top"/>
    </xf>
    <xf numFmtId="41" fontId="16" fillId="7" borderId="1" xfId="1" applyFont="1" applyFill="1" applyBorder="1" applyAlignment="1">
      <alignment vertical="top"/>
    </xf>
    <xf numFmtId="0" fontId="6" fillId="8" borderId="1" xfId="2" applyFont="1" applyFill="1" applyBorder="1" applyAlignment="1">
      <alignment horizontal="center" vertical="top"/>
    </xf>
    <xf numFmtId="0" fontId="6" fillId="8" borderId="1" xfId="2" applyFont="1" applyFill="1" applyBorder="1" applyAlignment="1">
      <alignment vertical="top" wrapText="1"/>
    </xf>
    <xf numFmtId="165" fontId="6" fillId="8" borderId="1" xfId="2" applyNumberFormat="1" applyFont="1" applyFill="1" applyBorder="1" applyAlignment="1">
      <alignment vertical="top"/>
    </xf>
    <xf numFmtId="165" fontId="6" fillId="8" borderId="2" xfId="2" applyNumberFormat="1" applyFont="1" applyFill="1" applyBorder="1" applyAlignment="1">
      <alignment vertical="top"/>
    </xf>
    <xf numFmtId="0" fontId="6" fillId="8" borderId="3" xfId="2" applyFont="1" applyFill="1" applyBorder="1" applyAlignment="1">
      <alignment horizontal="center" vertical="top"/>
    </xf>
    <xf numFmtId="41" fontId="17" fillId="8" borderId="1" xfId="1" applyFont="1" applyFill="1" applyBorder="1" applyAlignment="1">
      <alignment vertical="top"/>
    </xf>
    <xf numFmtId="0" fontId="15" fillId="9" borderId="12" xfId="2" applyFont="1" applyFill="1" applyBorder="1" applyAlignment="1">
      <alignment horizontal="center" vertical="top"/>
    </xf>
    <xf numFmtId="0" fontId="15" fillId="9" borderId="12" xfId="2" applyFont="1" applyFill="1" applyBorder="1" applyAlignment="1">
      <alignment vertical="top" wrapText="1"/>
    </xf>
    <xf numFmtId="165" fontId="15" fillId="9" borderId="12" xfId="2" applyNumberFormat="1" applyFont="1" applyFill="1" applyBorder="1" applyAlignment="1">
      <alignment vertical="top"/>
    </xf>
    <xf numFmtId="165" fontId="15" fillId="9" borderId="13" xfId="2" applyNumberFormat="1" applyFont="1" applyFill="1" applyBorder="1" applyAlignment="1">
      <alignment vertical="top"/>
    </xf>
    <xf numFmtId="0" fontId="15" fillId="9" borderId="14" xfId="2" applyFont="1" applyFill="1" applyBorder="1" applyAlignment="1">
      <alignment horizontal="center" vertical="top"/>
    </xf>
    <xf numFmtId="41" fontId="12" fillId="9" borderId="12" xfId="1" applyFont="1" applyFill="1" applyBorder="1" applyAlignment="1">
      <alignment vertical="top"/>
    </xf>
    <xf numFmtId="0" fontId="6" fillId="5" borderId="1" xfId="2" applyFont="1" applyFill="1" applyBorder="1" applyAlignment="1">
      <alignment horizontal="center" vertical="top"/>
    </xf>
    <xf numFmtId="0" fontId="6" fillId="5" borderId="1" xfId="2" applyFont="1" applyFill="1" applyBorder="1" applyAlignment="1">
      <alignment vertical="top" wrapText="1"/>
    </xf>
    <xf numFmtId="165" fontId="6" fillId="5" borderId="1" xfId="2" applyNumberFormat="1" applyFont="1" applyFill="1" applyBorder="1" applyAlignment="1">
      <alignment vertical="top"/>
    </xf>
    <xf numFmtId="165" fontId="6" fillId="5" borderId="2" xfId="2" applyNumberFormat="1" applyFont="1" applyFill="1" applyBorder="1" applyAlignment="1">
      <alignment vertical="top"/>
    </xf>
    <xf numFmtId="0" fontId="6" fillId="5" borderId="3" xfId="2" applyFont="1" applyFill="1" applyBorder="1" applyAlignment="1">
      <alignment horizontal="center" vertical="top"/>
    </xf>
    <xf numFmtId="41" fontId="17" fillId="5" borderId="1" xfId="1" applyFont="1" applyFill="1" applyBorder="1" applyAlignment="1">
      <alignment vertical="top"/>
    </xf>
    <xf numFmtId="0" fontId="6" fillId="10" borderId="1" xfId="2" applyFont="1" applyFill="1" applyBorder="1" applyAlignment="1">
      <alignment horizontal="center" vertical="top"/>
    </xf>
    <xf numFmtId="0" fontId="6" fillId="10" borderId="1" xfId="2" applyFont="1" applyFill="1" applyBorder="1" applyAlignment="1">
      <alignment vertical="top" wrapText="1"/>
    </xf>
    <xf numFmtId="165" fontId="6" fillId="10" borderId="1" xfId="2" applyNumberFormat="1" applyFont="1" applyFill="1" applyBorder="1" applyAlignment="1">
      <alignment vertical="top"/>
    </xf>
    <xf numFmtId="165" fontId="6" fillId="10" borderId="2" xfId="2" applyNumberFormat="1" applyFont="1" applyFill="1" applyBorder="1" applyAlignment="1">
      <alignment vertical="top"/>
    </xf>
    <xf numFmtId="0" fontId="6" fillId="10" borderId="3" xfId="2" applyFont="1" applyFill="1" applyBorder="1" applyAlignment="1">
      <alignment horizontal="center" vertical="top"/>
    </xf>
    <xf numFmtId="41" fontId="17" fillId="10" borderId="1" xfId="1" applyFont="1" applyFill="1" applyBorder="1" applyAlignment="1">
      <alignment vertical="top"/>
    </xf>
    <xf numFmtId="0" fontId="10" fillId="0" borderId="1" xfId="2" applyFont="1" applyBorder="1" applyAlignment="1">
      <alignment horizontal="center" vertical="top"/>
    </xf>
    <xf numFmtId="0" fontId="10" fillId="0" borderId="1" xfId="2" applyFont="1" applyBorder="1" applyAlignment="1">
      <alignment vertical="top" wrapText="1"/>
    </xf>
    <xf numFmtId="165" fontId="10" fillId="0" borderId="1" xfId="2" applyNumberFormat="1" applyFont="1" applyBorder="1" applyAlignment="1">
      <alignment vertical="top"/>
    </xf>
    <xf numFmtId="165" fontId="10" fillId="0" borderId="2" xfId="2" applyNumberFormat="1" applyFont="1" applyBorder="1" applyAlignment="1">
      <alignment vertical="top"/>
    </xf>
    <xf numFmtId="0" fontId="10" fillId="0" borderId="3" xfId="2" applyFont="1" applyBorder="1" applyAlignment="1">
      <alignment horizontal="center" vertical="top"/>
    </xf>
    <xf numFmtId="0" fontId="18" fillId="0" borderId="1" xfId="2" applyFont="1" applyBorder="1" applyAlignment="1">
      <alignment vertical="top" wrapText="1"/>
    </xf>
    <xf numFmtId="0" fontId="18" fillId="0" borderId="1" xfId="2" applyFont="1" applyBorder="1" applyAlignment="1">
      <alignment horizontal="center" vertical="top"/>
    </xf>
    <xf numFmtId="41" fontId="18" fillId="0" borderId="1" xfId="1" applyFont="1" applyFill="1" applyBorder="1" applyAlignment="1">
      <alignment horizontal="center" vertical="top"/>
    </xf>
    <xf numFmtId="165" fontId="18" fillId="0" borderId="1" xfId="2" applyNumberFormat="1" applyFont="1" applyBorder="1" applyAlignment="1">
      <alignment vertical="top"/>
    </xf>
    <xf numFmtId="164" fontId="18" fillId="0" borderId="1" xfId="2" applyNumberFormat="1" applyFont="1" applyBorder="1" applyAlignment="1">
      <alignment vertical="top"/>
    </xf>
    <xf numFmtId="165" fontId="10" fillId="11" borderId="2" xfId="2" applyNumberFormat="1" applyFont="1" applyFill="1" applyBorder="1" applyAlignment="1">
      <alignment horizontal="center" vertical="top"/>
    </xf>
    <xf numFmtId="41" fontId="10" fillId="0" borderId="1" xfId="1" applyFont="1" applyBorder="1" applyAlignment="1">
      <alignment vertical="top"/>
    </xf>
    <xf numFmtId="41" fontId="18" fillId="0" borderId="1" xfId="1" applyFont="1" applyBorder="1" applyAlignment="1">
      <alignment vertical="top"/>
    </xf>
    <xf numFmtId="0" fontId="15" fillId="9" borderId="1" xfId="2" applyFont="1" applyFill="1" applyBorder="1" applyAlignment="1">
      <alignment horizontal="center" vertical="top"/>
    </xf>
    <xf numFmtId="0" fontId="15" fillId="9" borderId="1" xfId="2" applyFont="1" applyFill="1" applyBorder="1" applyAlignment="1">
      <alignment vertical="top" wrapText="1"/>
    </xf>
    <xf numFmtId="165" fontId="15" fillId="9" borderId="1" xfId="2" applyNumberFormat="1" applyFont="1" applyFill="1" applyBorder="1" applyAlignment="1">
      <alignment vertical="top"/>
    </xf>
    <xf numFmtId="165" fontId="15" fillId="9" borderId="2" xfId="2" applyNumberFormat="1" applyFont="1" applyFill="1" applyBorder="1" applyAlignment="1">
      <alignment vertical="top"/>
    </xf>
    <xf numFmtId="0" fontId="15" fillId="9" borderId="3" xfId="2" applyFont="1" applyFill="1" applyBorder="1" applyAlignment="1">
      <alignment horizontal="center" vertical="top"/>
    </xf>
    <xf numFmtId="41" fontId="12" fillId="9" borderId="1" xfId="1" applyFont="1" applyFill="1" applyBorder="1" applyAlignment="1">
      <alignment vertical="top"/>
    </xf>
    <xf numFmtId="41" fontId="10" fillId="0" borderId="1" xfId="1" applyFont="1" applyBorder="1" applyAlignment="1">
      <alignment horizontal="center" vertical="top"/>
    </xf>
    <xf numFmtId="0" fontId="6" fillId="12" borderId="3" xfId="2" applyFont="1" applyFill="1" applyBorder="1" applyAlignment="1">
      <alignment horizontal="center" vertical="top"/>
    </xf>
    <xf numFmtId="0" fontId="6" fillId="12" borderId="1" xfId="2" applyFont="1" applyFill="1" applyBorder="1" applyAlignment="1">
      <alignment vertical="top" wrapText="1"/>
    </xf>
    <xf numFmtId="41" fontId="6" fillId="12" borderId="1" xfId="1" applyFont="1" applyFill="1" applyBorder="1" applyAlignment="1">
      <alignment horizontal="center" vertical="top"/>
    </xf>
    <xf numFmtId="0" fontId="6" fillId="12" borderId="1" xfId="2" applyFont="1" applyFill="1" applyBorder="1" applyAlignment="1">
      <alignment horizontal="center" vertical="top"/>
    </xf>
    <xf numFmtId="165" fontId="6" fillId="12" borderId="1" xfId="2" applyNumberFormat="1" applyFont="1" applyFill="1" applyBorder="1" applyAlignment="1">
      <alignment vertical="top"/>
    </xf>
    <xf numFmtId="41" fontId="17" fillId="12" borderId="1" xfId="1" applyFont="1" applyFill="1" applyBorder="1" applyAlignment="1">
      <alignment vertical="top"/>
    </xf>
    <xf numFmtId="0" fontId="6" fillId="2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vertical="top" wrapText="1"/>
    </xf>
    <xf numFmtId="165" fontId="6" fillId="2" borderId="1" xfId="2" applyNumberFormat="1" applyFont="1" applyFill="1" applyBorder="1" applyAlignment="1">
      <alignment vertical="top"/>
    </xf>
    <xf numFmtId="165" fontId="6" fillId="2" borderId="2" xfId="2" applyNumberFormat="1" applyFont="1" applyFill="1" applyBorder="1" applyAlignment="1">
      <alignment vertical="top"/>
    </xf>
    <xf numFmtId="0" fontId="6" fillId="2" borderId="3" xfId="2" applyFont="1" applyFill="1" applyBorder="1" applyAlignment="1">
      <alignment horizontal="center" vertical="top"/>
    </xf>
    <xf numFmtId="41" fontId="17" fillId="2" borderId="1" xfId="1" applyFont="1" applyFill="1" applyBorder="1" applyAlignment="1">
      <alignment vertical="top"/>
    </xf>
    <xf numFmtId="0" fontId="6" fillId="13" borderId="1" xfId="2" applyFont="1" applyFill="1" applyBorder="1" applyAlignment="1">
      <alignment horizontal="center" vertical="top"/>
    </xf>
    <xf numFmtId="0" fontId="6" fillId="13" borderId="1" xfId="2" applyFont="1" applyFill="1" applyBorder="1" applyAlignment="1">
      <alignment vertical="top" wrapText="1"/>
    </xf>
    <xf numFmtId="165" fontId="6" fillId="13" borderId="1" xfId="2" applyNumberFormat="1" applyFont="1" applyFill="1" applyBorder="1" applyAlignment="1">
      <alignment vertical="top"/>
    </xf>
    <xf numFmtId="165" fontId="6" fillId="13" borderId="2" xfId="2" applyNumberFormat="1" applyFont="1" applyFill="1" applyBorder="1" applyAlignment="1">
      <alignment vertical="top"/>
    </xf>
    <xf numFmtId="0" fontId="6" fillId="13" borderId="3" xfId="2" applyFont="1" applyFill="1" applyBorder="1" applyAlignment="1">
      <alignment horizontal="center" vertical="top"/>
    </xf>
    <xf numFmtId="41" fontId="17" fillId="13" borderId="1" xfId="1" applyFont="1" applyFill="1" applyBorder="1" applyAlignment="1">
      <alignment vertical="top"/>
    </xf>
    <xf numFmtId="165" fontId="6" fillId="12" borderId="2" xfId="2" applyNumberFormat="1" applyFont="1" applyFill="1" applyBorder="1" applyAlignment="1">
      <alignment vertical="top"/>
    </xf>
    <xf numFmtId="0" fontId="15" fillId="14" borderId="1" xfId="2" applyFont="1" applyFill="1" applyBorder="1" applyAlignment="1">
      <alignment horizontal="center" vertical="top"/>
    </xf>
    <xf numFmtId="0" fontId="15" fillId="14" borderId="1" xfId="2" applyFont="1" applyFill="1" applyBorder="1" applyAlignment="1">
      <alignment vertical="top" wrapText="1"/>
    </xf>
    <xf numFmtId="165" fontId="15" fillId="14" borderId="1" xfId="2" applyNumberFormat="1" applyFont="1" applyFill="1" applyBorder="1" applyAlignment="1">
      <alignment vertical="top"/>
    </xf>
    <xf numFmtId="165" fontId="15" fillId="14" borderId="2" xfId="2" applyNumberFormat="1" applyFont="1" applyFill="1" applyBorder="1" applyAlignment="1">
      <alignment vertical="top"/>
    </xf>
    <xf numFmtId="0" fontId="15" fillId="14" borderId="3" xfId="2" applyFont="1" applyFill="1" applyBorder="1" applyAlignment="1">
      <alignment horizontal="center" vertical="top"/>
    </xf>
    <xf numFmtId="41" fontId="16" fillId="14" borderId="1" xfId="1" applyFont="1" applyFill="1" applyBorder="1" applyAlignment="1">
      <alignment vertical="top"/>
    </xf>
    <xf numFmtId="0" fontId="18" fillId="15" borderId="1" xfId="2" applyFont="1" applyFill="1" applyBorder="1" applyAlignment="1">
      <alignment vertical="top" wrapText="1"/>
    </xf>
    <xf numFmtId="0" fontId="18" fillId="15" borderId="1" xfId="2" applyFont="1" applyFill="1" applyBorder="1" applyAlignment="1">
      <alignment horizontal="center" vertical="top"/>
    </xf>
    <xf numFmtId="165" fontId="18" fillId="15" borderId="1" xfId="2" applyNumberFormat="1" applyFont="1" applyFill="1" applyBorder="1" applyAlignment="1">
      <alignment vertical="top"/>
    </xf>
    <xf numFmtId="167" fontId="17" fillId="10" borderId="1" xfId="2" applyNumberFormat="1" applyFont="1" applyFill="1" applyBorder="1" applyAlignment="1">
      <alignment vertical="top"/>
    </xf>
    <xf numFmtId="0" fontId="6" fillId="16" borderId="1" xfId="2" applyFont="1" applyFill="1" applyBorder="1" applyAlignment="1">
      <alignment horizontal="center" vertical="top"/>
    </xf>
    <xf numFmtId="0" fontId="6" fillId="16" borderId="1" xfId="2" applyFont="1" applyFill="1" applyBorder="1" applyAlignment="1">
      <alignment vertical="top" wrapText="1"/>
    </xf>
    <xf numFmtId="165" fontId="6" fillId="16" borderId="1" xfId="2" applyNumberFormat="1" applyFont="1" applyFill="1" applyBorder="1" applyAlignment="1">
      <alignment vertical="top"/>
    </xf>
    <xf numFmtId="165" fontId="6" fillId="16" borderId="2" xfId="2" applyNumberFormat="1" applyFont="1" applyFill="1" applyBorder="1" applyAlignment="1">
      <alignment vertical="top"/>
    </xf>
    <xf numFmtId="0" fontId="6" fillId="16" borderId="3" xfId="2" applyFont="1" applyFill="1" applyBorder="1" applyAlignment="1">
      <alignment horizontal="center" vertical="top"/>
    </xf>
    <xf numFmtId="41" fontId="17" fillId="16" borderId="1" xfId="1" applyFont="1" applyFill="1" applyBorder="1" applyAlignment="1">
      <alignment vertical="top"/>
    </xf>
    <xf numFmtId="0" fontId="15" fillId="17" borderId="1" xfId="2" applyFont="1" applyFill="1" applyBorder="1" applyAlignment="1">
      <alignment horizontal="center" vertical="top"/>
    </xf>
    <xf numFmtId="0" fontId="15" fillId="17" borderId="1" xfId="2" applyFont="1" applyFill="1" applyBorder="1" applyAlignment="1">
      <alignment vertical="top" wrapText="1"/>
    </xf>
    <xf numFmtId="165" fontId="15" fillId="17" borderId="1" xfId="2" applyNumberFormat="1" applyFont="1" applyFill="1" applyBorder="1" applyAlignment="1">
      <alignment vertical="top"/>
    </xf>
    <xf numFmtId="165" fontId="15" fillId="17" borderId="2" xfId="2" applyNumberFormat="1" applyFont="1" applyFill="1" applyBorder="1" applyAlignment="1">
      <alignment vertical="top"/>
    </xf>
    <xf numFmtId="0" fontId="15" fillId="17" borderId="3" xfId="2" applyFont="1" applyFill="1" applyBorder="1" applyAlignment="1">
      <alignment horizontal="center" vertical="top"/>
    </xf>
    <xf numFmtId="41" fontId="16" fillId="17" borderId="1" xfId="1" applyFont="1" applyFill="1" applyBorder="1" applyAlignment="1">
      <alignment vertical="top"/>
    </xf>
    <xf numFmtId="0" fontId="6" fillId="18" borderId="1" xfId="2" applyFont="1" applyFill="1" applyBorder="1" applyAlignment="1">
      <alignment horizontal="center" vertical="top"/>
    </xf>
    <xf numFmtId="0" fontId="6" fillId="18" borderId="1" xfId="2" applyFont="1" applyFill="1" applyBorder="1" applyAlignment="1">
      <alignment vertical="top" wrapText="1"/>
    </xf>
    <xf numFmtId="165" fontId="6" fillId="18" borderId="1" xfId="2" applyNumberFormat="1" applyFont="1" applyFill="1" applyBorder="1" applyAlignment="1">
      <alignment vertical="top"/>
    </xf>
    <xf numFmtId="165" fontId="6" fillId="18" borderId="2" xfId="2" applyNumberFormat="1" applyFont="1" applyFill="1" applyBorder="1" applyAlignment="1">
      <alignment vertical="top"/>
    </xf>
    <xf numFmtId="0" fontId="6" fillId="18" borderId="3" xfId="2" applyFont="1" applyFill="1" applyBorder="1" applyAlignment="1">
      <alignment horizontal="center" vertical="top"/>
    </xf>
    <xf numFmtId="41" fontId="17" fillId="18" borderId="1" xfId="1" applyFont="1" applyFill="1" applyBorder="1" applyAlignment="1">
      <alignment vertical="top"/>
    </xf>
    <xf numFmtId="0" fontId="15" fillId="19" borderId="1" xfId="2" applyFont="1" applyFill="1" applyBorder="1" applyAlignment="1">
      <alignment horizontal="center" vertical="top"/>
    </xf>
    <xf numFmtId="0" fontId="15" fillId="19" borderId="1" xfId="2" applyFont="1" applyFill="1" applyBorder="1" applyAlignment="1">
      <alignment vertical="top" wrapText="1"/>
    </xf>
    <xf numFmtId="165" fontId="15" fillId="19" borderId="1" xfId="2" applyNumberFormat="1" applyFont="1" applyFill="1" applyBorder="1" applyAlignment="1">
      <alignment vertical="top"/>
    </xf>
    <xf numFmtId="165" fontId="15" fillId="19" borderId="2" xfId="2" applyNumberFormat="1" applyFont="1" applyFill="1" applyBorder="1" applyAlignment="1">
      <alignment vertical="top"/>
    </xf>
    <xf numFmtId="0" fontId="15" fillId="19" borderId="3" xfId="2" applyFont="1" applyFill="1" applyBorder="1" applyAlignment="1">
      <alignment horizontal="center" vertical="top"/>
    </xf>
    <xf numFmtId="41" fontId="16" fillId="19" borderId="1" xfId="1" applyFont="1" applyFill="1" applyBorder="1" applyAlignment="1">
      <alignment vertical="top"/>
    </xf>
    <xf numFmtId="0" fontId="6" fillId="20" borderId="1" xfId="2" applyFont="1" applyFill="1" applyBorder="1" applyAlignment="1">
      <alignment horizontal="center" vertical="top"/>
    </xf>
    <xf numFmtId="0" fontId="6" fillId="20" borderId="1" xfId="2" applyFont="1" applyFill="1" applyBorder="1" applyAlignment="1">
      <alignment vertical="top" wrapText="1"/>
    </xf>
    <xf numFmtId="165" fontId="6" fillId="20" borderId="1" xfId="2" applyNumberFormat="1" applyFont="1" applyFill="1" applyBorder="1" applyAlignment="1">
      <alignment vertical="top"/>
    </xf>
    <xf numFmtId="41" fontId="17" fillId="20" borderId="1" xfId="1" applyFont="1" applyFill="1" applyBorder="1" applyAlignment="1">
      <alignment vertical="top"/>
    </xf>
    <xf numFmtId="165" fontId="17" fillId="20" borderId="2" xfId="2" applyNumberFormat="1" applyFont="1" applyFill="1" applyBorder="1" applyAlignment="1">
      <alignment horizontal="center" vertical="top"/>
    </xf>
    <xf numFmtId="0" fontId="15" fillId="21" borderId="12" xfId="2" applyFont="1" applyFill="1" applyBorder="1" applyAlignment="1">
      <alignment horizontal="center" vertical="top"/>
    </xf>
    <xf numFmtId="0" fontId="15" fillId="21" borderId="12" xfId="2" applyFont="1" applyFill="1" applyBorder="1" applyAlignment="1">
      <alignment vertical="top" wrapText="1"/>
    </xf>
    <xf numFmtId="165" fontId="15" fillId="21" borderId="12" xfId="2" applyNumberFormat="1" applyFont="1" applyFill="1" applyBorder="1" applyAlignment="1">
      <alignment vertical="top"/>
    </xf>
    <xf numFmtId="165" fontId="15" fillId="21" borderId="13" xfId="2" applyNumberFormat="1" applyFont="1" applyFill="1" applyBorder="1" applyAlignment="1">
      <alignment vertical="top"/>
    </xf>
    <xf numFmtId="0" fontId="15" fillId="21" borderId="14" xfId="2" applyFont="1" applyFill="1" applyBorder="1" applyAlignment="1">
      <alignment horizontal="center" vertical="top"/>
    </xf>
    <xf numFmtId="41" fontId="16" fillId="21" borderId="12" xfId="1" applyFont="1" applyFill="1" applyBorder="1" applyAlignment="1">
      <alignment vertical="top"/>
    </xf>
    <xf numFmtId="165" fontId="16" fillId="21" borderId="2" xfId="2" applyNumberFormat="1" applyFont="1" applyFill="1" applyBorder="1" applyAlignment="1">
      <alignment horizontal="center" vertical="top"/>
    </xf>
    <xf numFmtId="165" fontId="17" fillId="16" borderId="2" xfId="2" applyNumberFormat="1" applyFont="1" applyFill="1" applyBorder="1" applyAlignment="1">
      <alignment horizontal="center" vertical="top"/>
    </xf>
    <xf numFmtId="165" fontId="17" fillId="10" borderId="2" xfId="2" applyNumberFormat="1" applyFont="1" applyFill="1" applyBorder="1" applyAlignment="1">
      <alignment horizontal="center" vertical="top"/>
    </xf>
    <xf numFmtId="0" fontId="15" fillId="22" borderId="1" xfId="2" applyFont="1" applyFill="1" applyBorder="1" applyAlignment="1">
      <alignment horizontal="center" vertical="top"/>
    </xf>
    <xf numFmtId="0" fontId="15" fillId="22" borderId="1" xfId="2" applyFont="1" applyFill="1" applyBorder="1" applyAlignment="1">
      <alignment vertical="top" wrapText="1"/>
    </xf>
    <xf numFmtId="0" fontId="15" fillId="22" borderId="1" xfId="2" applyFont="1" applyFill="1" applyBorder="1" applyAlignment="1">
      <alignment horizontal="left" vertical="top"/>
    </xf>
    <xf numFmtId="0" fontId="15" fillId="22" borderId="1" xfId="2" applyFont="1" applyFill="1" applyBorder="1" applyAlignment="1">
      <alignment horizontal="left" vertical="top" wrapText="1"/>
    </xf>
    <xf numFmtId="165" fontId="15" fillId="22" borderId="2" xfId="2" applyNumberFormat="1" applyFont="1" applyFill="1" applyBorder="1" applyAlignment="1">
      <alignment vertical="top"/>
    </xf>
    <xf numFmtId="0" fontId="15" fillId="22" borderId="3" xfId="2" applyFont="1" applyFill="1" applyBorder="1" applyAlignment="1">
      <alignment horizontal="center" vertical="top"/>
    </xf>
    <xf numFmtId="0" fontId="15" fillId="22" borderId="1" xfId="2" applyFont="1" applyFill="1" applyBorder="1" applyAlignment="1">
      <alignment vertical="top"/>
    </xf>
    <xf numFmtId="165" fontId="15" fillId="22" borderId="1" xfId="2" applyNumberFormat="1" applyFont="1" applyFill="1" applyBorder="1" applyAlignment="1">
      <alignment vertical="top"/>
    </xf>
    <xf numFmtId="41" fontId="16" fillId="22" borderId="1" xfId="1" applyFont="1" applyFill="1" applyBorder="1" applyAlignment="1">
      <alignment vertical="top"/>
    </xf>
    <xf numFmtId="0" fontId="6" fillId="23" borderId="1" xfId="2" applyFont="1" applyFill="1" applyBorder="1" applyAlignment="1">
      <alignment horizontal="center" vertical="top"/>
    </xf>
    <xf numFmtId="0" fontId="6" fillId="23" borderId="1" xfId="2" applyFont="1" applyFill="1" applyBorder="1" applyAlignment="1">
      <alignment vertical="top" wrapText="1"/>
    </xf>
    <xf numFmtId="165" fontId="6" fillId="23" borderId="1" xfId="2" applyNumberFormat="1" applyFont="1" applyFill="1" applyBorder="1" applyAlignment="1">
      <alignment vertical="top"/>
    </xf>
    <xf numFmtId="165" fontId="6" fillId="23" borderId="2" xfId="2" applyNumberFormat="1" applyFont="1" applyFill="1" applyBorder="1" applyAlignment="1">
      <alignment vertical="top"/>
    </xf>
    <xf numFmtId="0" fontId="6" fillId="23" borderId="3" xfId="2" applyFont="1" applyFill="1" applyBorder="1" applyAlignment="1">
      <alignment horizontal="center" vertical="top"/>
    </xf>
    <xf numFmtId="41" fontId="17" fillId="23" borderId="1" xfId="1" applyFont="1" applyFill="1" applyBorder="1" applyAlignment="1">
      <alignment vertical="top"/>
    </xf>
    <xf numFmtId="0" fontId="15" fillId="24" borderId="12" xfId="2" applyFont="1" applyFill="1" applyBorder="1" applyAlignment="1">
      <alignment horizontal="center" vertical="top"/>
    </xf>
    <xf numFmtId="0" fontId="15" fillId="24" borderId="12" xfId="2" applyFont="1" applyFill="1" applyBorder="1" applyAlignment="1">
      <alignment vertical="top" wrapText="1"/>
    </xf>
    <xf numFmtId="165" fontId="15" fillId="24" borderId="12" xfId="2" applyNumberFormat="1" applyFont="1" applyFill="1" applyBorder="1" applyAlignment="1">
      <alignment vertical="top"/>
    </xf>
    <xf numFmtId="165" fontId="15" fillId="24" borderId="13" xfId="2" applyNumberFormat="1" applyFont="1" applyFill="1" applyBorder="1" applyAlignment="1">
      <alignment vertical="top"/>
    </xf>
    <xf numFmtId="0" fontId="15" fillId="24" borderId="14" xfId="2" applyFont="1" applyFill="1" applyBorder="1" applyAlignment="1">
      <alignment horizontal="center" vertical="top"/>
    </xf>
    <xf numFmtId="0" fontId="6" fillId="25" borderId="1" xfId="2" applyFont="1" applyFill="1" applyBorder="1" applyAlignment="1">
      <alignment horizontal="center" vertical="top"/>
    </xf>
    <xf numFmtId="0" fontId="6" fillId="25" borderId="1" xfId="2" applyFont="1" applyFill="1" applyBorder="1" applyAlignment="1">
      <alignment vertical="top" wrapText="1"/>
    </xf>
    <xf numFmtId="165" fontId="6" fillId="25" borderId="1" xfId="2" applyNumberFormat="1" applyFont="1" applyFill="1" applyBorder="1" applyAlignment="1">
      <alignment vertical="top"/>
    </xf>
    <xf numFmtId="165" fontId="6" fillId="25" borderId="2" xfId="2" applyNumberFormat="1" applyFont="1" applyFill="1" applyBorder="1" applyAlignment="1">
      <alignment vertical="top"/>
    </xf>
    <xf numFmtId="0" fontId="6" fillId="25" borderId="3" xfId="2" applyFont="1" applyFill="1" applyBorder="1" applyAlignment="1">
      <alignment horizontal="center" vertical="top"/>
    </xf>
    <xf numFmtId="41" fontId="17" fillId="25" borderId="1" xfId="1" applyFont="1" applyFill="1" applyBorder="1" applyAlignment="1">
      <alignment vertical="top"/>
    </xf>
    <xf numFmtId="0" fontId="6" fillId="26" borderId="1" xfId="2" applyFont="1" applyFill="1" applyBorder="1" applyAlignment="1">
      <alignment horizontal="center" vertical="top"/>
    </xf>
    <xf numFmtId="0" fontId="6" fillId="26" borderId="1" xfId="2" applyFont="1" applyFill="1" applyBorder="1" applyAlignment="1">
      <alignment vertical="top" wrapText="1"/>
    </xf>
    <xf numFmtId="165" fontId="6" fillId="26" borderId="1" xfId="2" applyNumberFormat="1" applyFont="1" applyFill="1" applyBorder="1" applyAlignment="1">
      <alignment vertical="top"/>
    </xf>
    <xf numFmtId="165" fontId="6" fillId="26" borderId="2" xfId="2" applyNumberFormat="1" applyFont="1" applyFill="1" applyBorder="1" applyAlignment="1">
      <alignment vertical="top"/>
    </xf>
    <xf numFmtId="0" fontId="6" fillId="26" borderId="3" xfId="2" applyFont="1" applyFill="1" applyBorder="1" applyAlignment="1">
      <alignment horizontal="center" vertical="top"/>
    </xf>
    <xf numFmtId="41" fontId="17" fillId="26" borderId="1" xfId="1" applyFont="1" applyFill="1" applyBorder="1" applyAlignment="1">
      <alignment vertical="top"/>
    </xf>
    <xf numFmtId="0" fontId="6" fillId="27" borderId="1" xfId="2" applyFont="1" applyFill="1" applyBorder="1" applyAlignment="1">
      <alignment horizontal="center" vertical="top"/>
    </xf>
    <xf numFmtId="0" fontId="6" fillId="27" borderId="1" xfId="2" applyFont="1" applyFill="1" applyBorder="1" applyAlignment="1">
      <alignment vertical="top" wrapText="1"/>
    </xf>
    <xf numFmtId="165" fontId="6" fillId="27" borderId="1" xfId="2" applyNumberFormat="1" applyFont="1" applyFill="1" applyBorder="1" applyAlignment="1">
      <alignment vertical="top"/>
    </xf>
    <xf numFmtId="165" fontId="6" fillId="27" borderId="2" xfId="2" applyNumberFormat="1" applyFont="1" applyFill="1" applyBorder="1" applyAlignment="1">
      <alignment vertical="top"/>
    </xf>
    <xf numFmtId="0" fontId="6" fillId="27" borderId="3" xfId="2" applyFont="1" applyFill="1" applyBorder="1" applyAlignment="1">
      <alignment horizontal="center" vertical="top"/>
    </xf>
    <xf numFmtId="41" fontId="17" fillId="27" borderId="1" xfId="1" applyFont="1" applyFill="1" applyBorder="1" applyAlignment="1">
      <alignment vertical="top"/>
    </xf>
    <xf numFmtId="0" fontId="3" fillId="15" borderId="0" xfId="2" applyFont="1" applyFill="1" applyAlignment="1">
      <alignment vertical="top"/>
    </xf>
    <xf numFmtId="41" fontId="10" fillId="0" borderId="1" xfId="1" applyFont="1" applyFill="1" applyBorder="1" applyAlignment="1">
      <alignment vertical="top"/>
    </xf>
    <xf numFmtId="1" fontId="10" fillId="0" borderId="1" xfId="2" applyNumberFormat="1" applyFont="1" applyBorder="1" applyAlignment="1">
      <alignment horizontal="center" vertical="top"/>
    </xf>
    <xf numFmtId="167" fontId="17" fillId="16" borderId="1" xfId="2" applyNumberFormat="1" applyFont="1" applyFill="1" applyBorder="1" applyAlignment="1">
      <alignment vertical="top"/>
    </xf>
    <xf numFmtId="165" fontId="10" fillId="0" borderId="2" xfId="2" applyNumberFormat="1" applyFont="1" applyBorder="1" applyAlignment="1">
      <alignment horizontal="center" vertical="top"/>
    </xf>
    <xf numFmtId="1" fontId="18" fillId="0" borderId="1" xfId="2" applyNumberFormat="1" applyFont="1" applyBorder="1" applyAlignment="1">
      <alignment horizontal="center" vertical="top"/>
    </xf>
    <xf numFmtId="167" fontId="17" fillId="23" borderId="1" xfId="2" applyNumberFormat="1" applyFont="1" applyFill="1" applyBorder="1" applyAlignment="1">
      <alignment vertical="top"/>
    </xf>
    <xf numFmtId="0" fontId="15" fillId="14" borderId="12" xfId="2" applyFont="1" applyFill="1" applyBorder="1" applyAlignment="1">
      <alignment horizontal="center" vertical="top"/>
    </xf>
    <xf numFmtId="0" fontId="15" fillId="14" borderId="12" xfId="2" applyFont="1" applyFill="1" applyBorder="1" applyAlignment="1">
      <alignment vertical="top" wrapText="1"/>
    </xf>
    <xf numFmtId="165" fontId="15" fillId="14" borderId="12" xfId="2" applyNumberFormat="1" applyFont="1" applyFill="1" applyBorder="1" applyAlignment="1">
      <alignment vertical="top"/>
    </xf>
    <xf numFmtId="165" fontId="15" fillId="14" borderId="13" xfId="2" applyNumberFormat="1" applyFont="1" applyFill="1" applyBorder="1" applyAlignment="1">
      <alignment vertical="top"/>
    </xf>
    <xf numFmtId="0" fontId="15" fillId="14" borderId="14" xfId="2" applyFont="1" applyFill="1" applyBorder="1" applyAlignment="1">
      <alignment horizontal="center" vertical="top"/>
    </xf>
    <xf numFmtId="0" fontId="6" fillId="28" borderId="1" xfId="2" applyFont="1" applyFill="1" applyBorder="1" applyAlignment="1">
      <alignment horizontal="center" vertical="top"/>
    </xf>
    <xf numFmtId="0" fontId="6" fillId="28" borderId="1" xfId="2" applyFont="1" applyFill="1" applyBorder="1" applyAlignment="1">
      <alignment vertical="top" wrapText="1"/>
    </xf>
    <xf numFmtId="165" fontId="6" fillId="28" borderId="1" xfId="2" applyNumberFormat="1" applyFont="1" applyFill="1" applyBorder="1" applyAlignment="1">
      <alignment vertical="top"/>
    </xf>
    <xf numFmtId="165" fontId="6" fillId="28" borderId="2" xfId="2" applyNumberFormat="1" applyFont="1" applyFill="1" applyBorder="1" applyAlignment="1">
      <alignment vertical="top"/>
    </xf>
    <xf numFmtId="0" fontId="6" fillId="28" borderId="3" xfId="2" applyFont="1" applyFill="1" applyBorder="1" applyAlignment="1">
      <alignment horizontal="center" vertical="top"/>
    </xf>
    <xf numFmtId="41" fontId="17" fillId="28" borderId="1" xfId="1" applyFont="1" applyFill="1" applyBorder="1" applyAlignment="1">
      <alignment vertical="top"/>
    </xf>
    <xf numFmtId="165" fontId="3" fillId="0" borderId="0" xfId="2" applyNumberFormat="1" applyFont="1"/>
    <xf numFmtId="167" fontId="17" fillId="12" borderId="1" xfId="2" applyNumberFormat="1" applyFont="1" applyFill="1" applyBorder="1" applyAlignment="1">
      <alignment vertical="top"/>
    </xf>
    <xf numFmtId="167" fontId="17" fillId="2" borderId="1" xfId="2" applyNumberFormat="1" applyFont="1" applyFill="1" applyBorder="1" applyAlignment="1">
      <alignment vertical="top"/>
    </xf>
    <xf numFmtId="0" fontId="18" fillId="0" borderId="1" xfId="2" quotePrefix="1" applyFont="1" applyBorder="1" applyAlignment="1">
      <alignment vertical="top" wrapText="1"/>
    </xf>
    <xf numFmtId="0" fontId="6" fillId="29" borderId="1" xfId="2" applyFont="1" applyFill="1" applyBorder="1" applyAlignment="1">
      <alignment horizontal="center" vertical="top"/>
    </xf>
    <xf numFmtId="0" fontId="6" fillId="29" borderId="1" xfId="2" applyFont="1" applyFill="1" applyBorder="1" applyAlignment="1">
      <alignment vertical="top" wrapText="1"/>
    </xf>
    <xf numFmtId="165" fontId="6" fillId="29" borderId="1" xfId="2" applyNumberFormat="1" applyFont="1" applyFill="1" applyBorder="1" applyAlignment="1">
      <alignment vertical="top"/>
    </xf>
    <xf numFmtId="165" fontId="6" fillId="29" borderId="2" xfId="2" applyNumberFormat="1" applyFont="1" applyFill="1" applyBorder="1" applyAlignment="1">
      <alignment vertical="top"/>
    </xf>
    <xf numFmtId="0" fontId="6" fillId="29" borderId="3" xfId="2" applyFont="1" applyFill="1" applyBorder="1" applyAlignment="1">
      <alignment horizontal="center" vertical="top"/>
    </xf>
    <xf numFmtId="41" fontId="17" fillId="29" borderId="1" xfId="1" applyFont="1" applyFill="1" applyBorder="1" applyAlignment="1">
      <alignment vertical="top"/>
    </xf>
    <xf numFmtId="0" fontId="19" fillId="14" borderId="12" xfId="0" applyFont="1" applyFill="1" applyBorder="1"/>
    <xf numFmtId="0" fontId="19" fillId="14" borderId="12" xfId="0" applyFont="1" applyFill="1" applyBorder="1" applyAlignment="1">
      <alignment horizontal="center"/>
    </xf>
    <xf numFmtId="41" fontId="19" fillId="14" borderId="12" xfId="1" applyFont="1" applyFill="1" applyBorder="1"/>
    <xf numFmtId="41" fontId="19" fillId="14" borderId="13" xfId="1" applyFont="1" applyFill="1" applyBorder="1"/>
    <xf numFmtId="41" fontId="20" fillId="14" borderId="12" xfId="1" applyFont="1" applyFill="1" applyBorder="1"/>
    <xf numFmtId="165" fontId="17" fillId="12" borderId="2" xfId="2" applyNumberFormat="1" applyFont="1" applyFill="1" applyBorder="1" applyAlignment="1">
      <alignment horizontal="center" vertical="top"/>
    </xf>
    <xf numFmtId="165" fontId="17" fillId="2" borderId="2" xfId="2" applyNumberFormat="1" applyFont="1" applyFill="1" applyBorder="1" applyAlignment="1">
      <alignment horizontal="center" vertical="top"/>
    </xf>
    <xf numFmtId="0" fontId="10" fillId="0" borderId="1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5" fillId="19" borderId="1" xfId="2" applyFont="1" applyFill="1" applyBorder="1" applyAlignment="1">
      <alignment horizontal="left" vertical="top"/>
    </xf>
    <xf numFmtId="41" fontId="16" fillId="14" borderId="12" xfId="1" applyFont="1" applyFill="1" applyBorder="1" applyAlignment="1">
      <alignment vertical="top"/>
    </xf>
    <xf numFmtId="165" fontId="16" fillId="14" borderId="2" xfId="2" applyNumberFormat="1" applyFont="1" applyFill="1" applyBorder="1" applyAlignment="1">
      <alignment horizontal="center" vertical="top"/>
    </xf>
    <xf numFmtId="165" fontId="17" fillId="13" borderId="2" xfId="2" applyNumberFormat="1" applyFont="1" applyFill="1" applyBorder="1" applyAlignment="1">
      <alignment horizontal="center" vertical="top"/>
    </xf>
    <xf numFmtId="0" fontId="15" fillId="30" borderId="1" xfId="2" applyFont="1" applyFill="1" applyBorder="1" applyAlignment="1">
      <alignment horizontal="center" vertical="top"/>
    </xf>
    <xf numFmtId="0" fontId="15" fillId="30" borderId="1" xfId="2" applyFont="1" applyFill="1" applyBorder="1" applyAlignment="1">
      <alignment vertical="top" wrapText="1"/>
    </xf>
    <xf numFmtId="0" fontId="15" fillId="30" borderId="1" xfId="2" applyFont="1" applyFill="1" applyBorder="1" applyAlignment="1">
      <alignment horizontal="left" vertical="top" wrapText="1"/>
    </xf>
    <xf numFmtId="165" fontId="15" fillId="30" borderId="2" xfId="2" applyNumberFormat="1" applyFont="1" applyFill="1" applyBorder="1" applyAlignment="1">
      <alignment vertical="top"/>
    </xf>
    <xf numFmtId="0" fontId="15" fillId="30" borderId="3" xfId="2" applyFont="1" applyFill="1" applyBorder="1" applyAlignment="1">
      <alignment horizontal="center" vertical="top"/>
    </xf>
    <xf numFmtId="0" fontId="15" fillId="30" borderId="1" xfId="2" applyFont="1" applyFill="1" applyBorder="1" applyAlignment="1">
      <alignment vertical="top"/>
    </xf>
    <xf numFmtId="165" fontId="15" fillId="30" borderId="1" xfId="2" applyNumberFormat="1" applyFont="1" applyFill="1" applyBorder="1" applyAlignment="1">
      <alignment vertical="top"/>
    </xf>
    <xf numFmtId="41" fontId="16" fillId="30" borderId="1" xfId="1" applyFont="1" applyFill="1" applyBorder="1" applyAlignment="1">
      <alignment vertical="top"/>
    </xf>
    <xf numFmtId="165" fontId="6" fillId="20" borderId="2" xfId="2" applyNumberFormat="1" applyFont="1" applyFill="1" applyBorder="1" applyAlignment="1">
      <alignment vertical="top"/>
    </xf>
    <xf numFmtId="0" fontId="6" fillId="20" borderId="3" xfId="2" applyFont="1" applyFill="1" applyBorder="1" applyAlignment="1">
      <alignment horizontal="center" vertical="top"/>
    </xf>
    <xf numFmtId="41" fontId="10" fillId="0" borderId="1" xfId="1" applyFont="1" applyBorder="1" applyAlignment="1">
      <alignment vertical="top" wrapText="1"/>
    </xf>
    <xf numFmtId="1" fontId="10" fillId="0" borderId="1" xfId="1" applyNumberFormat="1" applyFont="1" applyBorder="1" applyAlignment="1">
      <alignment horizontal="center" vertical="top"/>
    </xf>
    <xf numFmtId="0" fontId="6" fillId="31" borderId="1" xfId="2" applyFont="1" applyFill="1" applyBorder="1" applyAlignment="1">
      <alignment horizontal="center" vertical="top"/>
    </xf>
    <xf numFmtId="0" fontId="6" fillId="31" borderId="1" xfId="2" applyFont="1" applyFill="1" applyBorder="1" applyAlignment="1">
      <alignment vertical="top" wrapText="1"/>
    </xf>
    <xf numFmtId="165" fontId="6" fillId="31" borderId="1" xfId="2" applyNumberFormat="1" applyFont="1" applyFill="1" applyBorder="1" applyAlignment="1">
      <alignment vertical="top"/>
    </xf>
    <xf numFmtId="165" fontId="6" fillId="31" borderId="2" xfId="2" applyNumberFormat="1" applyFont="1" applyFill="1" applyBorder="1" applyAlignment="1">
      <alignment vertical="top"/>
    </xf>
    <xf numFmtId="0" fontId="6" fillId="31" borderId="3" xfId="2" applyFont="1" applyFill="1" applyBorder="1" applyAlignment="1">
      <alignment horizontal="center" vertical="top"/>
    </xf>
    <xf numFmtId="41" fontId="17" fillId="31" borderId="1" xfId="1" applyFont="1" applyFill="1" applyBorder="1" applyAlignment="1">
      <alignment vertical="top"/>
    </xf>
    <xf numFmtId="164" fontId="18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41" fontId="16" fillId="9" borderId="12" xfId="1" applyFont="1" applyFill="1" applyBorder="1" applyAlignment="1">
      <alignment vertical="top"/>
    </xf>
    <xf numFmtId="0" fontId="15" fillId="32" borderId="1" xfId="2" applyFont="1" applyFill="1" applyBorder="1" applyAlignment="1">
      <alignment horizontal="center" vertical="top"/>
    </xf>
    <xf numFmtId="0" fontId="15" fillId="32" borderId="1" xfId="2" applyFont="1" applyFill="1" applyBorder="1" applyAlignment="1">
      <alignment vertical="top" wrapText="1"/>
    </xf>
    <xf numFmtId="165" fontId="15" fillId="32" borderId="1" xfId="2" applyNumberFormat="1" applyFont="1" applyFill="1" applyBorder="1" applyAlignment="1">
      <alignment vertical="top"/>
    </xf>
    <xf numFmtId="165" fontId="15" fillId="32" borderId="2" xfId="2" applyNumberFormat="1" applyFont="1" applyFill="1" applyBorder="1" applyAlignment="1">
      <alignment vertical="top"/>
    </xf>
    <xf numFmtId="0" fontId="15" fillId="32" borderId="3" xfId="2" applyFont="1" applyFill="1" applyBorder="1" applyAlignment="1">
      <alignment horizontal="center" vertical="top"/>
    </xf>
    <xf numFmtId="41" fontId="16" fillId="32" borderId="1" xfId="1" applyFont="1" applyFill="1" applyBorder="1" applyAlignment="1">
      <alignment vertical="top"/>
    </xf>
    <xf numFmtId="167" fontId="17" fillId="20" borderId="1" xfId="2" applyNumberFormat="1" applyFont="1" applyFill="1" applyBorder="1" applyAlignment="1">
      <alignment vertical="top"/>
    </xf>
    <xf numFmtId="167" fontId="16" fillId="21" borderId="12" xfId="2" applyNumberFormat="1" applyFont="1" applyFill="1" applyBorder="1" applyAlignment="1">
      <alignment vertical="top"/>
    </xf>
    <xf numFmtId="167" fontId="17" fillId="13" borderId="1" xfId="2" applyNumberFormat="1" applyFont="1" applyFill="1" applyBorder="1" applyAlignment="1">
      <alignment vertical="top"/>
    </xf>
    <xf numFmtId="0" fontId="6" fillId="33" borderId="1" xfId="2" applyFont="1" applyFill="1" applyBorder="1" applyAlignment="1">
      <alignment horizontal="center" vertical="top"/>
    </xf>
    <xf numFmtId="0" fontId="6" fillId="33" borderId="1" xfId="2" applyFont="1" applyFill="1" applyBorder="1" applyAlignment="1">
      <alignment vertical="top" wrapText="1"/>
    </xf>
    <xf numFmtId="165" fontId="6" fillId="33" borderId="1" xfId="2" applyNumberFormat="1" applyFont="1" applyFill="1" applyBorder="1" applyAlignment="1">
      <alignment vertical="top"/>
    </xf>
    <xf numFmtId="165" fontId="6" fillId="33" borderId="2" xfId="2" applyNumberFormat="1" applyFont="1" applyFill="1" applyBorder="1" applyAlignment="1">
      <alignment vertical="top"/>
    </xf>
    <xf numFmtId="0" fontId="6" fillId="33" borderId="3" xfId="2" applyFont="1" applyFill="1" applyBorder="1" applyAlignment="1">
      <alignment horizontal="center" vertical="top"/>
    </xf>
    <xf numFmtId="41" fontId="17" fillId="33" borderId="1" xfId="1" applyFont="1" applyFill="1" applyBorder="1" applyAlignment="1">
      <alignment vertical="top"/>
    </xf>
    <xf numFmtId="165" fontId="17" fillId="29" borderId="2" xfId="2" applyNumberFormat="1" applyFont="1" applyFill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2" fillId="2" borderId="1" xfId="2" applyFont="1" applyFill="1" applyBorder="1" applyAlignment="1">
      <alignment horizontal="center" vertical="top"/>
    </xf>
    <xf numFmtId="0" fontId="3" fillId="0" borderId="0" xfId="2" applyFont="1" applyAlignment="1">
      <alignment vertical="top" wrapText="1"/>
    </xf>
    <xf numFmtId="0" fontId="3" fillId="0" borderId="0" xfId="2" applyFont="1" applyAlignment="1">
      <alignment horizontal="center" vertical="top"/>
    </xf>
    <xf numFmtId="165" fontId="3" fillId="0" borderId="0" xfId="2" applyNumberFormat="1" applyFont="1" applyAlignment="1">
      <alignment vertical="top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left" vertical="top"/>
    </xf>
    <xf numFmtId="0" fontId="5" fillId="0" borderId="0" xfId="2"/>
    <xf numFmtId="3" fontId="3" fillId="0" borderId="0" xfId="2" applyNumberFormat="1" applyFont="1"/>
    <xf numFmtId="41" fontId="3" fillId="0" borderId="0" xfId="2" applyNumberFormat="1" applyFont="1"/>
    <xf numFmtId="168" fontId="3" fillId="0" borderId="0" xfId="2" applyNumberFormat="1" applyFont="1"/>
    <xf numFmtId="165" fontId="18" fillId="17" borderId="1" xfId="2" applyNumberFormat="1" applyFont="1" applyFill="1" applyBorder="1" applyAlignment="1">
      <alignment vertical="top"/>
    </xf>
  </cellXfs>
  <cellStyles count="3">
    <cellStyle name="Comma [0]" xfId="1" builtinId="6"/>
    <cellStyle name="Normal" xfId="0" builtinId="0"/>
    <cellStyle name="Normal 2 2" xfId="2" xr:uid="{3F17DDE5-77AD-47FA-A287-5288330E14CB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-* #,##0_-;\-* #,##0_-;_-* &quot;-&quot;_-;_-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-* #,##0_-;\-* #,##0_-;_-* &quot;-&quot;_-;_-@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-* #,##0_-;\-* #,##0_-;_-* &quot;-&quot;_-;_-@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-* #,##0_-;\-* #,##0_-;_-* &quot;-&quot;_-;_-@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-* #,##0_-;\-* #,##0_-;_-* &quot;-&quot;_-;_-@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1084729</xdr:colOff>
      <xdr:row>611</xdr:row>
      <xdr:rowOff>53788</xdr:rowOff>
    </xdr:from>
    <xdr:to>
      <xdr:col>13</xdr:col>
      <xdr:colOff>421341</xdr:colOff>
      <xdr:row>613</xdr:row>
      <xdr:rowOff>161364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2890E6-661F-46A9-9AA1-336A288180F6}"/>
            </a:ext>
          </a:extLst>
        </xdr:cNvPr>
        <xdr:cNvSpPr txBox="1"/>
      </xdr:nvSpPr>
      <xdr:spPr>
        <a:xfrm>
          <a:off x="15750988" y="67513200"/>
          <a:ext cx="1559859" cy="448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Ditandatangani</a:t>
          </a:r>
          <a:r>
            <a:rPr lang="en-GB" sz="1050" baseline="0">
              <a:latin typeface="Arial" panose="020B0604020202020204" pitchFamily="34" charset="0"/>
              <a:cs typeface="Arial" panose="020B0604020202020204" pitchFamily="34" charset="0"/>
            </a:rPr>
            <a:t> secara</a:t>
          </a:r>
        </a:p>
        <a:p>
          <a:r>
            <a:rPr lang="en-GB" sz="1050" baseline="0">
              <a:latin typeface="Arial" panose="020B0604020202020204" pitchFamily="34" charset="0"/>
              <a:cs typeface="Arial" panose="020B0604020202020204" pitchFamily="34" charset="0"/>
            </a:rPr>
            <a:t>elektronik</a:t>
          </a:r>
          <a:endParaRPr lang="en-GB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14</xdr:col>
      <xdr:colOff>991881</xdr:colOff>
      <xdr:row>608</xdr:row>
      <xdr:rowOff>79402</xdr:rowOff>
    </xdr:from>
    <xdr:to>
      <xdr:col>18</xdr:col>
      <xdr:colOff>60945</xdr:colOff>
      <xdr:row>613</xdr:row>
      <xdr:rowOff>98602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0BC53-6667-41F6-A9F9-CEEE1F9A4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853161" y="66800122"/>
          <a:ext cx="3215689" cy="8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u.pusdik" id="{7B2DFC3E-1A5C-4AE4-A816-F5E196EEB34A}" userId="S::keu.pusdik@365user.net::4d965a21-8338-4854-a8c5-f04c2ca1b6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68A16-A761-4BF6-8426-E479BD412ADC}" name="perbaikan_revisi" displayName="perbaikan_revisi" ref="A6:O605" totalsRowShown="0">
  <autoFilter ref="A6:O605" xr:uid="{19E1C737-1421-431E-8E7D-65BA82BB380C}">
    <filterColumn colId="14">
      <filters blank="1">
        <filter val="7"/>
        <filter val="Revisi"/>
      </filters>
    </filterColumn>
  </autoFilter>
  <tableColumns count="15">
    <tableColumn id="1" xr3:uid="{FD92975F-B151-4D6A-9C7C-8C8E79A14D5F}" name="Column1" dataDxfId="14" dataCellStyle="Normal 2 2"/>
    <tableColumn id="2" xr3:uid="{202D38C2-763A-45A1-B563-2B447DA58A78}" name="KODE" dataDxfId="13" dataCellStyle="Normal 2 2"/>
    <tableColumn id="3" xr3:uid="{D942E367-BB9A-4864-88E0-352354DA3689}" name="URAIAN" dataDxfId="12" dataCellStyle="Normal 2 2"/>
    <tableColumn id="4" xr3:uid="{3535568A-C734-4443-AF30-C82C9D73AB92}" name="VOL" dataDxfId="11" dataCellStyle="Normal 2 2"/>
    <tableColumn id="5" xr3:uid="{13AD3D8F-6E3F-4B45-9B6A-91EE8270692C}" name="SATUAN" dataDxfId="10" dataCellStyle="Normal 2 2"/>
    <tableColumn id="6" xr3:uid="{BB463598-38FC-4373-AE63-D7AD5E51DF62}" name="H. SATUAN" dataDxfId="9" dataCellStyle="Normal 2 2"/>
    <tableColumn id="7" xr3:uid="{A92B6E94-353D-4A20-B1C7-4C1EBCB2F46A}" name="JUMLAH" dataDxfId="8" dataCellStyle="Normal 2 2">
      <calculatedColumnFormula>ROUNDDOWN(D7*F7,-3)</calculatedColumnFormula>
    </tableColumn>
    <tableColumn id="8" xr3:uid="{00298B27-3DC1-4EE5-9D74-901871824995}" name="KODE " dataDxfId="7" dataCellStyle="Normal 2 2"/>
    <tableColumn id="9" xr3:uid="{1EA9E420-9C9C-40DD-BCB7-7FE6625B089C}" name="URAIAN " dataDxfId="6" dataCellStyle="Normal 2 2"/>
    <tableColumn id="10" xr3:uid="{A93756AA-3E35-4924-9D2F-F595E4DD5E19}" name="VOL " dataDxfId="5" dataCellStyle="Normal 2 2"/>
    <tableColumn id="11" xr3:uid="{9F7CDB7C-3C8F-48EE-8C34-7FEA2EFC7EEA}" name="SATUAN " dataDxfId="4" dataCellStyle="Normal 2 2"/>
    <tableColumn id="12" xr3:uid="{2617AFA4-995E-42D5-B7FC-7CC04CC70E0A}" name="H. SATUAN " dataDxfId="3" dataCellStyle="Normal 2 2"/>
    <tableColumn id="13" xr3:uid="{330E86DB-4F8F-4B8D-9619-4B1EA2AB13F5}" name="JUMLAH " dataDxfId="2" dataCellStyle="Normal 2 2">
      <calculatedColumnFormula>ROUNDDOWN(J7*L7,-3)</calculatedColumnFormula>
    </tableColumn>
    <tableColumn id="14" xr3:uid="{A25D39EA-F72E-4B29-9301-4742F107F05F}" name="+/-" dataDxfId="1" dataCellStyle="Comma [0]">
      <calculatedColumnFormula>G7-M7</calculatedColumnFormula>
    </tableColumn>
    <tableColumn id="15" xr3:uid="{6403AC9A-08AB-46F5-B0B8-222E65F5DDA9}" name="Status Revisi" dataDxfId="0" dataCellStyle="Normal 2 2">
      <calculatedColumnFormula>IF(AND(ISBLANK(H7),N7&lt;&gt;0),"Rev","")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4" dT="2023-01-17T04:55:41.30" personId="{7B2DFC3E-1A5C-4AE4-A816-F5E196EEB34A}" id="{77F0C579-AD5C-45B3-9AEB-E6498E99CF09}">
    <text>Output :
Buku Kurikulum
Kajian Kurikulum prodi spesifik
Penyusunan skema prestasi taruna
Penyusunan buku pembelajaran digital</text>
  </threadedComment>
  <threadedComment ref="I24" dT="2023-01-17T04:57:03.64" personId="{7B2DFC3E-1A5C-4AE4-A816-F5E196EEB34A}" id="{1B0305E2-34D4-465A-A39C-FEB60CFFFA10}">
    <text xml:space="preserve">Output :
Pedoman pembelajaran diluar kampus
Pedoman PKL
Reviu pedoman kewirausahaan
</text>
  </threadedComment>
  <threadedComment ref="I42" dT="2023-01-17T04:08:49.58" personId="{7B2DFC3E-1A5C-4AE4-A816-F5E196EEB34A}" id="{636F5B9B-687A-4D7C-B742-2F9684A2096B}">
    <text>Pedoman Penerimaan Peserta Didik dan Pedoman Pakaian seragam</text>
  </threadedComment>
  <threadedComment ref="I44" dT="2023-01-17T04:06:48.98" personId="{7B2DFC3E-1A5C-4AE4-A816-F5E196EEB34A}" id="{76738AC6-4FE2-44E2-A0F6-539DEDA73CB7}">
    <text>Mengakomodir kajian kebutuhan tenaga kerja</text>
  </threadedComment>
  <threadedComment ref="I58" dT="2023-01-17T07:15:50.91" personId="{7B2DFC3E-1A5C-4AE4-A816-F5E196EEB34A}" id="{BE1A5EA7-F61D-4292-82F1-49815CB5AF6E}">
    <text>Output :
1. Dokumen PSDKU</text>
  </threadedComment>
  <threadedComment ref="I58" dT="2023-01-17T07:18:10.30" personId="{7B2DFC3E-1A5C-4AE4-A816-F5E196EEB34A}" id="{6C90B839-8FB3-45D7-840E-A5592284BD9E}" parentId="{BE1A5EA7-F61D-4292-82F1-49815CB5AF6E}">
    <text>Output :
1. Dokumen PSDKU
2. Dokumen persiapan penggabungan Politeknik KP
3. Fasilitasi TL PP PTKL</text>
  </threadedComment>
  <threadedComment ref="I73" dT="2023-01-17T07:18:59.42" personId="{7B2DFC3E-1A5C-4AE4-A816-F5E196EEB34A}" id="{B6FB7916-45EF-4258-984C-04D0D15682B5}">
    <text>Output :
1 Pedoman Mutu Pendidikan KP</text>
  </threadedComment>
  <threadedComment ref="I116" dT="2023-01-17T07:39:16.20" personId="{7B2DFC3E-1A5C-4AE4-A816-F5E196EEB34A}" id="{3DFD02E7-639C-4897-AD6C-C937546E1402}">
    <text>Dikurangi 100 juta</text>
  </threadedComment>
  <threadedComment ref="I129" dT="2023-01-17T07:39:16.20" personId="{7B2DFC3E-1A5C-4AE4-A816-F5E196EEB34A}" id="{4C1392AF-23B9-4EA6-918B-16C1157CFA50}">
    <text>Dikurangi 100 juta</text>
  </threadedComment>
  <threadedComment ref="M155" dT="2023-01-18T09:51:38.83" personId="{7B2DFC3E-1A5C-4AE4-A816-F5E196EEB34A}" id="{1CA5F981-A639-4455-B370-7A829010D009}">
    <text>Pagu Menjadi 472 Juta</text>
  </threadedComment>
  <threadedComment ref="M164" dT="2023-01-18T08:34:06.16" personId="{7B2DFC3E-1A5C-4AE4-A816-F5E196EEB34A}" id="{A232CF13-0F02-4EC5-A781-971B59E69B31}">
    <text>Pagu Menjadi 58 juta</text>
  </threadedComment>
  <threadedComment ref="I231" dT="2023-01-17T04:07:31.19" personId="{7B2DFC3E-1A5C-4AE4-A816-F5E196EEB34A}" id="{26B19DAE-B03D-4AA6-BF2C-FDB5EFAC242A}">
    <text>Mengakomodir kajian serapan tenaga kerja</text>
  </threadedComment>
  <threadedComment ref="I241" dT="2023-01-17T04:48:04.35" personId="{7B2DFC3E-1A5C-4AE4-A816-F5E196EEB34A}" id="{62B0AFBB-EEFD-48EC-8756-0148B2B7A04F}">
    <text>Workshop Kurikulum Prodi Teknis dan Spesifik</text>
  </threadedComment>
  <threadedComment ref="M283" dT="2023-01-13T09:16:57.89" personId="{7B2DFC3E-1A5C-4AE4-A816-F5E196EEB34A}" id="{0A1849A6-7DDC-45BB-A03C-E1BDFD771F7E}">
    <text>Realisasi TA. 2022 : Rp56.114.700</text>
  </threadedComment>
  <threadedComment ref="C291" dT="2022-12-25T08:43:40.33" personId="{7B2DFC3E-1A5C-4AE4-A816-F5E196EEB34A}" id="{C89BD49E-1B5A-4487-944C-91F023C3FC9E}">
    <text>Tidak sesuai dengan urutan di Laporan Cetak POK</text>
  </threadedComment>
  <threadedComment ref="I291" dT="2022-12-25T08:43:40.33" personId="{7B2DFC3E-1A5C-4AE4-A816-F5E196EEB34A}" id="{D303987B-2AEF-4582-95FA-54216A903252}">
    <text>Tidak sesuai dengan urutan di Laporan Cetak POK</text>
  </threadedComment>
  <threadedComment ref="C336" dT="2022-12-26T01:31:02.60" personId="{7B2DFC3E-1A5C-4AE4-A816-F5E196EEB34A}" id="{92370ABC-70A4-410D-8D5F-D1D0EB950DA6}">
    <text>Tidak sesuai urutan laporan cetak POK dari SAKTI</text>
  </threadedComment>
  <threadedComment ref="I336" dT="2022-12-26T01:31:02.60" personId="{7B2DFC3E-1A5C-4AE4-A816-F5E196EEB34A}" id="{4EB2A0E9-D555-4B5D-9C54-992DBE247953}">
    <text>Tidak sesuai urutan laporan cetak POK dari SAKTI</text>
  </threadedComment>
  <threadedComment ref="I346" dT="2023-01-17T07:39:46.01" personId="{7B2DFC3E-1A5C-4AE4-A816-F5E196EEB34A}" id="{B2D6263D-8466-4399-AD52-B759F575CFDB}">
    <text>Dikurangi 100 juta</text>
  </threadedComment>
  <threadedComment ref="I346" dT="2023-01-17T08:00:09.52" personId="{7B2DFC3E-1A5C-4AE4-A816-F5E196EEB34A}" id="{8B1AA8FC-586D-465E-A7F8-23B6584E4907}" parentId="{B2D6263D-8466-4399-AD52-B759F575CFDB}">
    <text>Disisakan 100 juta</text>
  </threadedComment>
  <threadedComment ref="I442" dT="2023-01-17T08:06:43.88" personId="{7B2DFC3E-1A5C-4AE4-A816-F5E196EEB34A}" id="{4F0D99B6-D248-4B79-8E27-7AC63F1370D2}">
    <text>Menjadi pagu 200 juta</text>
  </threadedComment>
  <threadedComment ref="I526" dT="2023-01-17T07:14:30.47" personId="{7B2DFC3E-1A5C-4AE4-A816-F5E196EEB34A}" id="{27D87F01-6C07-4A1C-9042-D98FE564FF77}">
    <text xml:space="preserve">Output :
1. Dokumen PSDKU
2.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8C2A-3AA2-4F7D-9C1B-CF81D46963EF}">
  <sheetPr>
    <tabColor rgb="FF7030A0"/>
    <pageSetUpPr fitToPage="1"/>
  </sheetPr>
  <dimension ref="A1:T1007"/>
  <sheetViews>
    <sheetView showGridLines="0" tabSelected="1" view="pageBreakPreview" topLeftCell="D316" zoomScale="85" zoomScaleNormal="70" zoomScaleSheetLayoutView="85" workbookViewId="0">
      <selection activeCell="I304" sqref="I304"/>
    </sheetView>
  </sheetViews>
  <sheetFormatPr defaultColWidth="14" defaultRowHeight="13.8" x14ac:dyDescent="0.25"/>
  <cols>
    <col min="1" max="1" width="33.21875" style="314" hidden="1" customWidth="1"/>
    <col min="2" max="2" width="14.33203125" style="56" customWidth="1"/>
    <col min="3" max="3" width="53.88671875" style="56" customWidth="1"/>
    <col min="4" max="4" width="6.5546875" style="56" customWidth="1"/>
    <col min="5" max="5" width="14.33203125" style="56" customWidth="1"/>
    <col min="6" max="6" width="13.44140625" style="56" customWidth="1"/>
    <col min="7" max="7" width="16.33203125" style="56" bestFit="1" customWidth="1"/>
    <col min="8" max="8" width="16.5546875" style="56" customWidth="1"/>
    <col min="9" max="9" width="53.88671875" style="56" customWidth="1"/>
    <col min="10" max="10" width="13.21875" style="56" customWidth="1"/>
    <col min="11" max="11" width="11.21875" style="56" customWidth="1"/>
    <col min="12" max="12" width="16.109375" style="56" customWidth="1"/>
    <col min="13" max="13" width="16.33203125" style="56" customWidth="1"/>
    <col min="14" max="14" width="14.21875" style="36" customWidth="1"/>
    <col min="15" max="15" width="18.5546875" style="55" customWidth="1"/>
    <col min="16" max="16384" width="14" style="36"/>
  </cols>
  <sheetData>
    <row r="1" spans="1:15" s="4" customFormat="1" ht="13.2" x14ac:dyDescent="0.25">
      <c r="A1" s="1"/>
      <c r="B1" s="2" t="s">
        <v>0</v>
      </c>
      <c r="C1" s="3"/>
      <c r="D1" s="3"/>
      <c r="E1" s="3"/>
      <c r="F1" s="3"/>
      <c r="G1" s="3"/>
      <c r="H1" s="2"/>
      <c r="I1" s="3"/>
      <c r="J1" s="3"/>
      <c r="K1" s="3"/>
      <c r="L1" s="3"/>
      <c r="O1" s="5"/>
    </row>
    <row r="2" spans="1:15" s="4" customFormat="1" ht="13.2" x14ac:dyDescent="0.25">
      <c r="A2" s="1"/>
      <c r="B2" s="2" t="s">
        <v>1</v>
      </c>
      <c r="C2" s="3"/>
      <c r="D2" s="3"/>
      <c r="E2" s="3"/>
      <c r="F2" s="3"/>
      <c r="G2" s="3"/>
      <c r="H2" s="6"/>
      <c r="I2" s="7"/>
      <c r="J2" s="3"/>
      <c r="K2" s="3"/>
      <c r="L2" s="8"/>
      <c r="N2" s="9"/>
      <c r="O2" s="3"/>
    </row>
    <row r="3" spans="1:15" s="4" customFormat="1" ht="13.2" x14ac:dyDescent="0.25">
      <c r="A3" s="1"/>
      <c r="B3" s="2" t="s">
        <v>2</v>
      </c>
      <c r="C3" s="10"/>
      <c r="D3" s="10"/>
      <c r="E3" s="10"/>
      <c r="F3" s="10"/>
      <c r="G3" s="10"/>
      <c r="H3" s="2"/>
      <c r="I3" s="10"/>
      <c r="J3" s="11"/>
      <c r="K3" s="10"/>
      <c r="M3" s="12"/>
      <c r="N3" s="9"/>
      <c r="O3" s="13"/>
    </row>
    <row r="4" spans="1:15" s="4" customFormat="1" ht="13.2" x14ac:dyDescent="0.25">
      <c r="A4" s="1"/>
      <c r="B4" s="2"/>
      <c r="C4" s="10"/>
      <c r="D4" s="10"/>
      <c r="E4" s="10"/>
      <c r="F4" s="10"/>
      <c r="G4" s="10"/>
      <c r="H4" s="2"/>
      <c r="I4" s="10"/>
      <c r="J4" s="14"/>
      <c r="K4" s="15"/>
      <c r="L4" s="16"/>
      <c r="M4" s="16"/>
      <c r="N4" s="12"/>
      <c r="O4" s="17"/>
    </row>
    <row r="5" spans="1:15" s="26" customFormat="1" x14ac:dyDescent="0.25">
      <c r="A5" s="18"/>
      <c r="B5" s="19" t="s">
        <v>3</v>
      </c>
      <c r="C5" s="20"/>
      <c r="D5" s="21"/>
      <c r="E5" s="21"/>
      <c r="F5" s="21"/>
      <c r="G5" s="21"/>
      <c r="H5" s="22" t="s">
        <v>4</v>
      </c>
      <c r="I5" s="23"/>
      <c r="J5" s="24"/>
      <c r="K5" s="24"/>
      <c r="L5" s="24"/>
      <c r="M5" s="25"/>
      <c r="O5" s="27"/>
    </row>
    <row r="6" spans="1:15" x14ac:dyDescent="0.25">
      <c r="A6" s="28" t="s">
        <v>5</v>
      </c>
      <c r="B6" s="29" t="s">
        <v>6</v>
      </c>
      <c r="C6" s="30" t="s">
        <v>7</v>
      </c>
      <c r="D6" s="29" t="s">
        <v>8</v>
      </c>
      <c r="E6" s="29" t="s">
        <v>9</v>
      </c>
      <c r="F6" s="31" t="s">
        <v>10</v>
      </c>
      <c r="G6" s="32" t="s">
        <v>11</v>
      </c>
      <c r="H6" s="33" t="s">
        <v>12</v>
      </c>
      <c r="I6" s="30" t="s">
        <v>13</v>
      </c>
      <c r="J6" s="29" t="s">
        <v>14</v>
      </c>
      <c r="K6" s="29" t="s">
        <v>15</v>
      </c>
      <c r="L6" s="31" t="s">
        <v>16</v>
      </c>
      <c r="M6" s="31" t="s">
        <v>17</v>
      </c>
      <c r="N6" s="34" t="s">
        <v>18</v>
      </c>
      <c r="O6" s="35" t="s">
        <v>19</v>
      </c>
    </row>
    <row r="7" spans="1:15" s="44" customFormat="1" ht="13.2" x14ac:dyDescent="0.25">
      <c r="A7" s="37"/>
      <c r="B7" s="38">
        <v>1</v>
      </c>
      <c r="C7" s="38">
        <v>2</v>
      </c>
      <c r="D7" s="39">
        <v>3</v>
      </c>
      <c r="E7" s="39">
        <v>4</v>
      </c>
      <c r="F7" s="38">
        <v>5</v>
      </c>
      <c r="G7" s="40">
        <v>6</v>
      </c>
      <c r="H7" s="41">
        <v>1</v>
      </c>
      <c r="I7" s="38">
        <v>2</v>
      </c>
      <c r="J7" s="39">
        <v>3</v>
      </c>
      <c r="K7" s="39">
        <v>4</v>
      </c>
      <c r="L7" s="38">
        <v>5</v>
      </c>
      <c r="M7" s="38">
        <v>6</v>
      </c>
      <c r="N7" s="42">
        <v>7</v>
      </c>
      <c r="O7" s="43">
        <v>7</v>
      </c>
    </row>
    <row r="8" spans="1:15" ht="13.2" x14ac:dyDescent="0.25">
      <c r="A8" s="45"/>
      <c r="B8" s="46"/>
      <c r="C8" s="47" t="s">
        <v>20</v>
      </c>
      <c r="D8" s="48"/>
      <c r="E8" s="48"/>
      <c r="F8" s="49"/>
      <c r="G8" s="50">
        <f>SUM(G9,G105)</f>
        <v>23288180000</v>
      </c>
      <c r="H8" s="51"/>
      <c r="I8" s="47" t="s">
        <v>20</v>
      </c>
      <c r="J8" s="48"/>
      <c r="K8" s="48"/>
      <c r="L8" s="49"/>
      <c r="M8" s="52">
        <f>SUM(M9,M105)</f>
        <v>23288180000</v>
      </c>
      <c r="N8" s="53">
        <f>SUM(N9,N105)</f>
        <v>0</v>
      </c>
      <c r="O8" s="54"/>
    </row>
    <row r="9" spans="1:15" ht="13.2" x14ac:dyDescent="0.25">
      <c r="A9" s="56" t="s">
        <v>21</v>
      </c>
      <c r="B9" s="57" t="s">
        <v>21</v>
      </c>
      <c r="C9" s="58" t="s">
        <v>22</v>
      </c>
      <c r="D9" s="57"/>
      <c r="E9" s="57"/>
      <c r="F9" s="59"/>
      <c r="G9" s="60">
        <f>G10</f>
        <v>1000000000</v>
      </c>
      <c r="H9" s="61" t="s">
        <v>21</v>
      </c>
      <c r="I9" s="58" t="s">
        <v>22</v>
      </c>
      <c r="J9" s="57"/>
      <c r="K9" s="57"/>
      <c r="L9" s="59"/>
      <c r="M9" s="59">
        <f t="shared" ref="M9:N11" si="0">M10</f>
        <v>1000000000</v>
      </c>
      <c r="N9" s="62">
        <f t="shared" si="0"/>
        <v>0</v>
      </c>
      <c r="O9" s="63"/>
    </row>
    <row r="10" spans="1:15" ht="13.2" x14ac:dyDescent="0.25">
      <c r="A10" s="56" t="s">
        <v>23</v>
      </c>
      <c r="B10" s="64" t="s">
        <v>24</v>
      </c>
      <c r="C10" s="65" t="s">
        <v>25</v>
      </c>
      <c r="D10" s="64"/>
      <c r="E10" s="64"/>
      <c r="F10" s="66"/>
      <c r="G10" s="67">
        <f>G11</f>
        <v>1000000000</v>
      </c>
      <c r="H10" s="68" t="s">
        <v>24</v>
      </c>
      <c r="I10" s="65" t="s">
        <v>25</v>
      </c>
      <c r="J10" s="64"/>
      <c r="K10" s="64"/>
      <c r="L10" s="66"/>
      <c r="M10" s="66">
        <f t="shared" si="0"/>
        <v>1000000000</v>
      </c>
      <c r="N10" s="69">
        <f t="shared" si="0"/>
        <v>0</v>
      </c>
      <c r="O10" s="63"/>
    </row>
    <row r="11" spans="1:15" ht="13.2" x14ac:dyDescent="0.25">
      <c r="A11" s="56" t="s">
        <v>26</v>
      </c>
      <c r="B11" s="70" t="s">
        <v>27</v>
      </c>
      <c r="C11" s="71" t="s">
        <v>28</v>
      </c>
      <c r="D11" s="70">
        <v>5</v>
      </c>
      <c r="E11" s="72" t="s">
        <v>29</v>
      </c>
      <c r="F11" s="73"/>
      <c r="G11" s="74">
        <f>G12</f>
        <v>1000000000</v>
      </c>
      <c r="H11" s="75" t="s">
        <v>27</v>
      </c>
      <c r="I11" s="71" t="s">
        <v>28</v>
      </c>
      <c r="J11" s="70">
        <v>5</v>
      </c>
      <c r="K11" s="76" t="s">
        <v>29</v>
      </c>
      <c r="L11" s="76"/>
      <c r="M11" s="77">
        <f t="shared" si="0"/>
        <v>1000000000</v>
      </c>
      <c r="N11" s="78">
        <f t="shared" si="0"/>
        <v>0</v>
      </c>
      <c r="O11" s="63"/>
    </row>
    <row r="12" spans="1:15" ht="26.4" x14ac:dyDescent="0.25">
      <c r="A12" s="56" t="s">
        <v>30</v>
      </c>
      <c r="B12" s="79" t="s">
        <v>31</v>
      </c>
      <c r="C12" s="80" t="s">
        <v>32</v>
      </c>
      <c r="D12" s="79">
        <v>5</v>
      </c>
      <c r="E12" s="79" t="s">
        <v>33</v>
      </c>
      <c r="F12" s="81"/>
      <c r="G12" s="82">
        <f>SUM(G13,G34,G57,G83)</f>
        <v>1000000000</v>
      </c>
      <c r="H12" s="83" t="s">
        <v>31</v>
      </c>
      <c r="I12" s="80" t="s">
        <v>32</v>
      </c>
      <c r="J12" s="79">
        <v>5</v>
      </c>
      <c r="K12" s="79" t="s">
        <v>33</v>
      </c>
      <c r="L12" s="81"/>
      <c r="M12" s="81">
        <f>SUM(M13,M34,M57,M83)</f>
        <v>1000000000</v>
      </c>
      <c r="N12" s="84">
        <f>SUM(N13,N34,N57,N83)</f>
        <v>0</v>
      </c>
      <c r="O12" s="63"/>
    </row>
    <row r="13" spans="1:15" ht="13.2" x14ac:dyDescent="0.25">
      <c r="A13" s="56" t="s">
        <v>34</v>
      </c>
      <c r="B13" s="85" t="s">
        <v>35</v>
      </c>
      <c r="C13" s="86" t="s">
        <v>36</v>
      </c>
      <c r="D13" s="85"/>
      <c r="E13" s="85" t="s">
        <v>37</v>
      </c>
      <c r="F13" s="87"/>
      <c r="G13" s="88">
        <f>SUM(G14,G24)</f>
        <v>186192000</v>
      </c>
      <c r="H13" s="89" t="s">
        <v>35</v>
      </c>
      <c r="I13" s="86" t="s">
        <v>36</v>
      </c>
      <c r="J13" s="85"/>
      <c r="K13" s="85" t="s">
        <v>37</v>
      </c>
      <c r="L13" s="87"/>
      <c r="M13" s="87">
        <f>SUM(M14,M24)</f>
        <v>186192000</v>
      </c>
      <c r="N13" s="90">
        <f>SUM(N14,N24)</f>
        <v>0</v>
      </c>
      <c r="O13" s="63"/>
    </row>
    <row r="14" spans="1:15" ht="13.2" x14ac:dyDescent="0.25">
      <c r="A14" s="56" t="s">
        <v>38</v>
      </c>
      <c r="B14" s="91" t="s">
        <v>39</v>
      </c>
      <c r="C14" s="92" t="s">
        <v>40</v>
      </c>
      <c r="D14" s="91"/>
      <c r="E14" s="91"/>
      <c r="F14" s="93"/>
      <c r="G14" s="94">
        <f>SUM(G15,G20,G22)</f>
        <v>131673000</v>
      </c>
      <c r="H14" s="95" t="s">
        <v>39</v>
      </c>
      <c r="I14" s="92" t="s">
        <v>40</v>
      </c>
      <c r="J14" s="91"/>
      <c r="K14" s="91"/>
      <c r="L14" s="93"/>
      <c r="M14" s="93">
        <f>SUM(M15,M20,M22)</f>
        <v>131673000</v>
      </c>
      <c r="N14" s="96">
        <f>SUM(N15,N20,N22)</f>
        <v>0</v>
      </c>
      <c r="O14" s="63"/>
    </row>
    <row r="15" spans="1:15" ht="13.2" x14ac:dyDescent="0.25">
      <c r="A15" s="56" t="s">
        <v>41</v>
      </c>
      <c r="B15" s="97" t="s">
        <v>42</v>
      </c>
      <c r="C15" s="98" t="s">
        <v>43</v>
      </c>
      <c r="D15" s="97"/>
      <c r="E15" s="97"/>
      <c r="F15" s="99"/>
      <c r="G15" s="100">
        <f>SUM(G16:G19)</f>
        <v>48225000</v>
      </c>
      <c r="H15" s="101" t="s">
        <v>42</v>
      </c>
      <c r="I15" s="98" t="s">
        <v>43</v>
      </c>
      <c r="J15" s="97"/>
      <c r="K15" s="97"/>
      <c r="L15" s="99"/>
      <c r="M15" s="99">
        <f>SUM(M16:M19)</f>
        <v>48225000</v>
      </c>
      <c r="N15" s="102">
        <f>SUM(N16:N19)</f>
        <v>0</v>
      </c>
      <c r="O15" s="63"/>
    </row>
    <row r="16" spans="1:15" ht="13.2" x14ac:dyDescent="0.25">
      <c r="A16" s="56" t="s">
        <v>44</v>
      </c>
      <c r="B16" s="103"/>
      <c r="C16" s="104" t="s">
        <v>45</v>
      </c>
      <c r="D16" s="103">
        <v>503</v>
      </c>
      <c r="E16" s="103" t="s">
        <v>46</v>
      </c>
      <c r="F16" s="105">
        <v>75000</v>
      </c>
      <c r="G16" s="106">
        <f>ROUNDDOWN(D16*F16,-3)</f>
        <v>37725000</v>
      </c>
      <c r="H16" s="107"/>
      <c r="I16" s="108" t="s">
        <v>45</v>
      </c>
      <c r="J16" s="109">
        <v>533</v>
      </c>
      <c r="K16" s="109" t="s">
        <v>46</v>
      </c>
      <c r="L16" s="110">
        <v>75000</v>
      </c>
      <c r="M16" s="111">
        <f>ROUNDDOWN(J16*L16,-3)</f>
        <v>39975000</v>
      </c>
      <c r="N16" s="112">
        <f>G16-M16</f>
        <v>-2250000</v>
      </c>
      <c r="O16" s="113" t="str">
        <f>IF(AND(ISBLANK(H16),N16&lt;&gt;0),"Revisi","")</f>
        <v>Revisi</v>
      </c>
    </row>
    <row r="17" spans="1:15" ht="13.2" x14ac:dyDescent="0.25">
      <c r="A17" s="56" t="s">
        <v>47</v>
      </c>
      <c r="B17" s="103"/>
      <c r="C17" s="104" t="s">
        <v>48</v>
      </c>
      <c r="D17" s="103">
        <v>3</v>
      </c>
      <c r="E17" s="103" t="s">
        <v>49</v>
      </c>
      <c r="F17" s="105">
        <v>1000000</v>
      </c>
      <c r="G17" s="106">
        <f>ROUNDDOWN(D17*F17,-3)</f>
        <v>3000000</v>
      </c>
      <c r="H17" s="107"/>
      <c r="I17" s="108" t="s">
        <v>48</v>
      </c>
      <c r="J17" s="109">
        <v>1</v>
      </c>
      <c r="K17" s="109" t="s">
        <v>49</v>
      </c>
      <c r="L17" s="111">
        <v>750000</v>
      </c>
      <c r="M17" s="111">
        <f>ROUNDDOWN(J17*L17,-3)</f>
        <v>750000</v>
      </c>
      <c r="N17" s="112">
        <f t="shared" ref="N17:N19" si="1">G17-M17</f>
        <v>2250000</v>
      </c>
      <c r="O17" s="113" t="str">
        <f>IF(AND(ISBLANK(H17),N17&lt;&gt;0),"Revisi","")</f>
        <v>Revisi</v>
      </c>
    </row>
    <row r="18" spans="1:15" ht="13.2" x14ac:dyDescent="0.25">
      <c r="A18" s="56" t="s">
        <v>50</v>
      </c>
      <c r="B18" s="103"/>
      <c r="C18" s="104" t="s">
        <v>51</v>
      </c>
      <c r="D18" s="103">
        <v>3</v>
      </c>
      <c r="E18" s="103" t="s">
        <v>49</v>
      </c>
      <c r="F18" s="105">
        <v>1500000</v>
      </c>
      <c r="G18" s="106">
        <f>ROUNDDOWN(D18*F18,-3)</f>
        <v>4500000</v>
      </c>
      <c r="H18" s="107"/>
      <c r="I18" s="104" t="s">
        <v>51</v>
      </c>
      <c r="J18" s="103">
        <v>3</v>
      </c>
      <c r="K18" s="103" t="s">
        <v>49</v>
      </c>
      <c r="L18" s="105">
        <v>1500000</v>
      </c>
      <c r="M18" s="105">
        <f>ROUNDDOWN(J18*L18,-3)</f>
        <v>4500000</v>
      </c>
      <c r="N18" s="114">
        <f t="shared" si="1"/>
        <v>0</v>
      </c>
      <c r="O18" s="113" t="str">
        <f t="shared" ref="O18:O19" si="2">IF(AND(ISBLANK(H18),N18&lt;&gt;0),"Rev detil","")</f>
        <v/>
      </c>
    </row>
    <row r="19" spans="1:15" ht="13.2" x14ac:dyDescent="0.25">
      <c r="A19" s="56" t="s">
        <v>52</v>
      </c>
      <c r="B19" s="103"/>
      <c r="C19" s="104" t="s">
        <v>53</v>
      </c>
      <c r="D19" s="103">
        <v>3</v>
      </c>
      <c r="E19" s="103" t="s">
        <v>49</v>
      </c>
      <c r="F19" s="105">
        <v>1000000</v>
      </c>
      <c r="G19" s="106">
        <f>ROUNDDOWN(D19*F19,-3)</f>
        <v>3000000</v>
      </c>
      <c r="H19" s="107"/>
      <c r="I19" s="104" t="s">
        <v>53</v>
      </c>
      <c r="J19" s="103">
        <v>3</v>
      </c>
      <c r="K19" s="103" t="s">
        <v>49</v>
      </c>
      <c r="L19" s="105">
        <v>1000000</v>
      </c>
      <c r="M19" s="105">
        <f>ROUNDDOWN(J19*L19,-3)</f>
        <v>3000000</v>
      </c>
      <c r="N19" s="114">
        <f t="shared" si="1"/>
        <v>0</v>
      </c>
      <c r="O19" s="113" t="str">
        <f t="shared" si="2"/>
        <v/>
      </c>
    </row>
    <row r="20" spans="1:15" ht="13.2" x14ac:dyDescent="0.25">
      <c r="A20" s="56" t="s">
        <v>54</v>
      </c>
      <c r="B20" s="97" t="s">
        <v>55</v>
      </c>
      <c r="C20" s="98" t="s">
        <v>56</v>
      </c>
      <c r="D20" s="97"/>
      <c r="E20" s="97"/>
      <c r="F20" s="99"/>
      <c r="G20" s="100">
        <f>G21</f>
        <v>16000000</v>
      </c>
      <c r="H20" s="101" t="s">
        <v>55</v>
      </c>
      <c r="I20" s="98" t="s">
        <v>56</v>
      </c>
      <c r="J20" s="97"/>
      <c r="K20" s="97"/>
      <c r="L20" s="99"/>
      <c r="M20" s="99">
        <f>M21</f>
        <v>16000000</v>
      </c>
      <c r="N20" s="102">
        <f>N21</f>
        <v>0</v>
      </c>
      <c r="O20" s="63"/>
    </row>
    <row r="21" spans="1:15" ht="13.2" hidden="1" x14ac:dyDescent="0.25">
      <c r="A21" s="56" t="s">
        <v>57</v>
      </c>
      <c r="B21" s="103"/>
      <c r="C21" s="104" t="s">
        <v>58</v>
      </c>
      <c r="D21" s="103">
        <v>16</v>
      </c>
      <c r="E21" s="103" t="s">
        <v>59</v>
      </c>
      <c r="F21" s="105">
        <v>1000000</v>
      </c>
      <c r="G21" s="106">
        <f>ROUNDDOWN(D21*F21,-3)</f>
        <v>16000000</v>
      </c>
      <c r="H21" s="107"/>
      <c r="I21" s="104" t="s">
        <v>58</v>
      </c>
      <c r="J21" s="103">
        <v>16</v>
      </c>
      <c r="K21" s="103" t="s">
        <v>59</v>
      </c>
      <c r="L21" s="105">
        <v>1000000</v>
      </c>
      <c r="M21" s="105">
        <f>ROUNDDOWN(J21*L21,-3)</f>
        <v>16000000</v>
      </c>
      <c r="N21" s="114">
        <f>G21-M21</f>
        <v>0</v>
      </c>
      <c r="O21" s="113" t="s">
        <v>985</v>
      </c>
    </row>
    <row r="22" spans="1:15" ht="13.2" x14ac:dyDescent="0.25">
      <c r="A22" s="56" t="s">
        <v>60</v>
      </c>
      <c r="B22" s="97" t="s">
        <v>61</v>
      </c>
      <c r="C22" s="98" t="s">
        <v>62</v>
      </c>
      <c r="D22" s="97"/>
      <c r="E22" s="97"/>
      <c r="F22" s="99"/>
      <c r="G22" s="100">
        <f>G23</f>
        <v>67448000</v>
      </c>
      <c r="H22" s="101" t="s">
        <v>61</v>
      </c>
      <c r="I22" s="98" t="s">
        <v>62</v>
      </c>
      <c r="J22" s="97"/>
      <c r="K22" s="97"/>
      <c r="L22" s="99"/>
      <c r="M22" s="99">
        <f>M23</f>
        <v>67448000</v>
      </c>
      <c r="N22" s="102">
        <f>N23</f>
        <v>0</v>
      </c>
      <c r="O22" s="63"/>
    </row>
    <row r="23" spans="1:15" ht="26.4" hidden="1" x14ac:dyDescent="0.25">
      <c r="A23" s="56" t="s">
        <v>63</v>
      </c>
      <c r="B23" s="103"/>
      <c r="C23" s="104" t="s">
        <v>64</v>
      </c>
      <c r="D23" s="103">
        <v>13</v>
      </c>
      <c r="E23" s="103" t="s">
        <v>46</v>
      </c>
      <c r="F23" s="105">
        <v>5188308</v>
      </c>
      <c r="G23" s="106">
        <f>ROUNDDOWN(D23*F23,-3)</f>
        <v>67448000</v>
      </c>
      <c r="H23" s="107"/>
      <c r="I23" s="104" t="s">
        <v>64</v>
      </c>
      <c r="J23" s="103">
        <v>13</v>
      </c>
      <c r="K23" s="103" t="s">
        <v>46</v>
      </c>
      <c r="L23" s="105">
        <v>5188308</v>
      </c>
      <c r="M23" s="105">
        <f>ROUNDDOWN(J23*L23,-3)</f>
        <v>67448000</v>
      </c>
      <c r="N23" s="114">
        <f>G23-M23</f>
        <v>0</v>
      </c>
      <c r="O23" s="113" t="s">
        <v>985</v>
      </c>
    </row>
    <row r="24" spans="1:15" ht="13.2" x14ac:dyDescent="0.25">
      <c r="A24" s="56" t="s">
        <v>65</v>
      </c>
      <c r="B24" s="91" t="s">
        <v>66</v>
      </c>
      <c r="C24" s="92" t="s">
        <v>67</v>
      </c>
      <c r="D24" s="91"/>
      <c r="E24" s="91"/>
      <c r="F24" s="93"/>
      <c r="G24" s="94">
        <f>SUM(G25,G30,G32)</f>
        <v>54519000</v>
      </c>
      <c r="H24" s="95" t="s">
        <v>66</v>
      </c>
      <c r="I24" s="92" t="s">
        <v>67</v>
      </c>
      <c r="J24" s="91"/>
      <c r="K24" s="91"/>
      <c r="L24" s="93"/>
      <c r="M24" s="93">
        <f>SUM(M25,M30,M32)</f>
        <v>54519000</v>
      </c>
      <c r="N24" s="96">
        <f>SUM(N25,N30,N32)</f>
        <v>0</v>
      </c>
      <c r="O24" s="63"/>
    </row>
    <row r="25" spans="1:15" ht="13.2" hidden="1" x14ac:dyDescent="0.25">
      <c r="A25" s="56" t="s">
        <v>68</v>
      </c>
      <c r="B25" s="97" t="s">
        <v>42</v>
      </c>
      <c r="C25" s="98" t="s">
        <v>43</v>
      </c>
      <c r="D25" s="97"/>
      <c r="E25" s="97"/>
      <c r="F25" s="99"/>
      <c r="G25" s="100">
        <f>SUM(G26:G29)</f>
        <v>17500000</v>
      </c>
      <c r="H25" s="101" t="s">
        <v>42</v>
      </c>
      <c r="I25" s="98" t="s">
        <v>43</v>
      </c>
      <c r="J25" s="97"/>
      <c r="K25" s="97"/>
      <c r="L25" s="99"/>
      <c r="M25" s="99">
        <f>SUM(M26:M29)</f>
        <v>17500000</v>
      </c>
      <c r="N25" s="102">
        <f>SUM(N26:N29)</f>
        <v>0</v>
      </c>
      <c r="O25" s="113" t="s">
        <v>985</v>
      </c>
    </row>
    <row r="26" spans="1:15" ht="13.2" hidden="1" x14ac:dyDescent="0.25">
      <c r="A26" s="56" t="s">
        <v>69</v>
      </c>
      <c r="B26" s="103"/>
      <c r="C26" s="104" t="s">
        <v>45</v>
      </c>
      <c r="D26" s="103">
        <v>140</v>
      </c>
      <c r="E26" s="103" t="s">
        <v>46</v>
      </c>
      <c r="F26" s="105">
        <v>75000</v>
      </c>
      <c r="G26" s="106">
        <f>ROUNDDOWN(D26*F26,-3)</f>
        <v>10500000</v>
      </c>
      <c r="H26" s="107"/>
      <c r="I26" s="104" t="s">
        <v>45</v>
      </c>
      <c r="J26" s="103">
        <v>140</v>
      </c>
      <c r="K26" s="103" t="s">
        <v>46</v>
      </c>
      <c r="L26" s="105">
        <v>75000</v>
      </c>
      <c r="M26" s="105">
        <f>ROUNDDOWN(J26*L26,-3)</f>
        <v>10500000</v>
      </c>
      <c r="N26" s="114">
        <f t="shared" ref="N26:N29" si="3">G26-M26</f>
        <v>0</v>
      </c>
      <c r="O26" s="113" t="s">
        <v>985</v>
      </c>
    </row>
    <row r="27" spans="1:15" ht="13.2" hidden="1" x14ac:dyDescent="0.25">
      <c r="A27" s="56" t="s">
        <v>70</v>
      </c>
      <c r="B27" s="103"/>
      <c r="C27" s="104" t="s">
        <v>48</v>
      </c>
      <c r="D27" s="103">
        <v>2</v>
      </c>
      <c r="E27" s="103" t="s">
        <v>49</v>
      </c>
      <c r="F27" s="105">
        <v>1000000</v>
      </c>
      <c r="G27" s="106">
        <f>ROUNDDOWN(D27*F27,-3)</f>
        <v>2000000</v>
      </c>
      <c r="H27" s="107"/>
      <c r="I27" s="104" t="s">
        <v>48</v>
      </c>
      <c r="J27" s="103">
        <v>2</v>
      </c>
      <c r="K27" s="103" t="s">
        <v>49</v>
      </c>
      <c r="L27" s="105">
        <v>1000000</v>
      </c>
      <c r="M27" s="105">
        <f>ROUNDDOWN(J27*L27,-3)</f>
        <v>2000000</v>
      </c>
      <c r="N27" s="114">
        <f t="shared" si="3"/>
        <v>0</v>
      </c>
      <c r="O27" s="113" t="s">
        <v>985</v>
      </c>
    </row>
    <row r="28" spans="1:15" ht="13.2" hidden="1" x14ac:dyDescent="0.25">
      <c r="A28" s="56" t="s">
        <v>71</v>
      </c>
      <c r="B28" s="103"/>
      <c r="C28" s="104" t="s">
        <v>51</v>
      </c>
      <c r="D28" s="103">
        <v>2</v>
      </c>
      <c r="E28" s="103" t="s">
        <v>49</v>
      </c>
      <c r="F28" s="105">
        <v>1500000</v>
      </c>
      <c r="G28" s="106">
        <f>ROUNDDOWN(D28*F28,-3)</f>
        <v>3000000</v>
      </c>
      <c r="H28" s="107"/>
      <c r="I28" s="104" t="s">
        <v>51</v>
      </c>
      <c r="J28" s="103">
        <v>2</v>
      </c>
      <c r="K28" s="103" t="s">
        <v>49</v>
      </c>
      <c r="L28" s="105">
        <v>1500000</v>
      </c>
      <c r="M28" s="105">
        <f>ROUNDDOWN(J28*L28,-3)</f>
        <v>3000000</v>
      </c>
      <c r="N28" s="114">
        <f t="shared" si="3"/>
        <v>0</v>
      </c>
      <c r="O28" s="113" t="s">
        <v>985</v>
      </c>
    </row>
    <row r="29" spans="1:15" ht="13.2" hidden="1" x14ac:dyDescent="0.25">
      <c r="A29" s="56" t="s">
        <v>72</v>
      </c>
      <c r="B29" s="103"/>
      <c r="C29" s="104" t="s">
        <v>53</v>
      </c>
      <c r="D29" s="103">
        <v>2</v>
      </c>
      <c r="E29" s="103" t="s">
        <v>49</v>
      </c>
      <c r="F29" s="105">
        <v>1000000</v>
      </c>
      <c r="G29" s="106">
        <f>ROUNDDOWN(D29*F29,-3)</f>
        <v>2000000</v>
      </c>
      <c r="H29" s="107"/>
      <c r="I29" s="104" t="s">
        <v>53</v>
      </c>
      <c r="J29" s="103">
        <v>2</v>
      </c>
      <c r="K29" s="103" t="s">
        <v>49</v>
      </c>
      <c r="L29" s="105">
        <v>1000000</v>
      </c>
      <c r="M29" s="105">
        <f>ROUNDDOWN(J29*L29,-3)</f>
        <v>2000000</v>
      </c>
      <c r="N29" s="114">
        <f t="shared" si="3"/>
        <v>0</v>
      </c>
      <c r="O29" s="113" t="s">
        <v>985</v>
      </c>
    </row>
    <row r="30" spans="1:15" ht="13.2" hidden="1" x14ac:dyDescent="0.25">
      <c r="A30" s="56" t="s">
        <v>73</v>
      </c>
      <c r="B30" s="97" t="s">
        <v>55</v>
      </c>
      <c r="C30" s="98" t="s">
        <v>56</v>
      </c>
      <c r="D30" s="97"/>
      <c r="E30" s="97"/>
      <c r="F30" s="99"/>
      <c r="G30" s="100">
        <f>G31</f>
        <v>5000000</v>
      </c>
      <c r="H30" s="101" t="s">
        <v>55</v>
      </c>
      <c r="I30" s="98" t="s">
        <v>56</v>
      </c>
      <c r="J30" s="97"/>
      <c r="K30" s="97"/>
      <c r="L30" s="99"/>
      <c r="M30" s="99">
        <f>M31</f>
        <v>5000000</v>
      </c>
      <c r="N30" s="102">
        <f>N31</f>
        <v>0</v>
      </c>
      <c r="O30" s="113" t="s">
        <v>985</v>
      </c>
    </row>
    <row r="31" spans="1:15" ht="13.2" hidden="1" x14ac:dyDescent="0.25">
      <c r="A31" s="56" t="s">
        <v>74</v>
      </c>
      <c r="B31" s="103"/>
      <c r="C31" s="104" t="s">
        <v>58</v>
      </c>
      <c r="D31" s="103">
        <v>5</v>
      </c>
      <c r="E31" s="103" t="s">
        <v>59</v>
      </c>
      <c r="F31" s="105">
        <v>1000000</v>
      </c>
      <c r="G31" s="106">
        <f>ROUNDDOWN(D31*F31,-3)</f>
        <v>5000000</v>
      </c>
      <c r="H31" s="107"/>
      <c r="I31" s="104" t="s">
        <v>58</v>
      </c>
      <c r="J31" s="103">
        <v>5</v>
      </c>
      <c r="K31" s="103" t="s">
        <v>59</v>
      </c>
      <c r="L31" s="105">
        <v>1000000</v>
      </c>
      <c r="M31" s="105">
        <f>ROUNDDOWN(J31*L31,-3)</f>
        <v>5000000</v>
      </c>
      <c r="N31" s="114">
        <f>G31-M31</f>
        <v>0</v>
      </c>
      <c r="O31" s="113" t="s">
        <v>985</v>
      </c>
    </row>
    <row r="32" spans="1:15" ht="13.2" hidden="1" x14ac:dyDescent="0.25">
      <c r="A32" s="56" t="s">
        <v>75</v>
      </c>
      <c r="B32" s="97" t="s">
        <v>61</v>
      </c>
      <c r="C32" s="98" t="s">
        <v>62</v>
      </c>
      <c r="D32" s="97"/>
      <c r="E32" s="97"/>
      <c r="F32" s="99"/>
      <c r="G32" s="100">
        <f>G33</f>
        <v>32019000</v>
      </c>
      <c r="H32" s="101" t="s">
        <v>61</v>
      </c>
      <c r="I32" s="98" t="s">
        <v>62</v>
      </c>
      <c r="J32" s="97"/>
      <c r="K32" s="97"/>
      <c r="L32" s="99"/>
      <c r="M32" s="99">
        <f>M33</f>
        <v>32019000</v>
      </c>
      <c r="N32" s="102">
        <f>N33</f>
        <v>0</v>
      </c>
      <c r="O32" s="113" t="s">
        <v>985</v>
      </c>
    </row>
    <row r="33" spans="1:15" ht="13.2" hidden="1" x14ac:dyDescent="0.25">
      <c r="A33" s="56" t="s">
        <v>76</v>
      </c>
      <c r="B33" s="103"/>
      <c r="C33" s="104" t="s">
        <v>77</v>
      </c>
      <c r="D33" s="103">
        <v>11</v>
      </c>
      <c r="E33" s="103" t="s">
        <v>46</v>
      </c>
      <c r="F33" s="105">
        <v>2910883</v>
      </c>
      <c r="G33" s="106">
        <f>ROUNDDOWN(D33*F33,-3)</f>
        <v>32019000</v>
      </c>
      <c r="H33" s="107"/>
      <c r="I33" s="104" t="s">
        <v>77</v>
      </c>
      <c r="J33" s="103">
        <v>11</v>
      </c>
      <c r="K33" s="103" t="s">
        <v>46</v>
      </c>
      <c r="L33" s="105">
        <v>2910883</v>
      </c>
      <c r="M33" s="105">
        <f>ROUNDDOWN(J33*L33,-3)</f>
        <v>32019000</v>
      </c>
      <c r="N33" s="115">
        <f>G33-M33</f>
        <v>0</v>
      </c>
      <c r="O33" s="113" t="s">
        <v>985</v>
      </c>
    </row>
    <row r="34" spans="1:15" ht="13.2" x14ac:dyDescent="0.25">
      <c r="A34" s="56" t="s">
        <v>78</v>
      </c>
      <c r="B34" s="116" t="s">
        <v>79</v>
      </c>
      <c r="C34" s="117" t="s">
        <v>80</v>
      </c>
      <c r="D34" s="116"/>
      <c r="E34" s="116" t="s">
        <v>37</v>
      </c>
      <c r="F34" s="118"/>
      <c r="G34" s="119">
        <f>SUM(G35,G47)</f>
        <v>118802000</v>
      </c>
      <c r="H34" s="120" t="s">
        <v>79</v>
      </c>
      <c r="I34" s="117" t="s">
        <v>80</v>
      </c>
      <c r="J34" s="116"/>
      <c r="K34" s="116" t="s">
        <v>37</v>
      </c>
      <c r="L34" s="118"/>
      <c r="M34" s="118">
        <f>SUM(M35,M47)</f>
        <v>118802000</v>
      </c>
      <c r="N34" s="121">
        <f>SUM(N35,N47)</f>
        <v>0</v>
      </c>
      <c r="O34" s="63"/>
    </row>
    <row r="35" spans="1:15" ht="13.2" x14ac:dyDescent="0.25">
      <c r="A35" s="56" t="s">
        <v>81</v>
      </c>
      <c r="B35" s="91" t="s">
        <v>39</v>
      </c>
      <c r="C35" s="92" t="s">
        <v>82</v>
      </c>
      <c r="D35" s="91"/>
      <c r="E35" s="91"/>
      <c r="F35" s="93"/>
      <c r="G35" s="94">
        <f>SUM(G36,G45)</f>
        <v>35050000</v>
      </c>
      <c r="H35" s="95" t="s">
        <v>39</v>
      </c>
      <c r="I35" s="92" t="s">
        <v>82</v>
      </c>
      <c r="J35" s="91"/>
      <c r="K35" s="91"/>
      <c r="L35" s="93"/>
      <c r="M35" s="93">
        <f>SUM(M36,M41,M43,M45)</f>
        <v>35050000</v>
      </c>
      <c r="N35" s="96">
        <f>SUM(N36,N41,N43,N45)</f>
        <v>0</v>
      </c>
      <c r="O35" s="63"/>
    </row>
    <row r="36" spans="1:15" ht="13.2" hidden="1" x14ac:dyDescent="0.25">
      <c r="A36" s="56" t="s">
        <v>83</v>
      </c>
      <c r="B36" s="97" t="s">
        <v>42</v>
      </c>
      <c r="C36" s="98" t="s">
        <v>43</v>
      </c>
      <c r="D36" s="97"/>
      <c r="E36" s="97"/>
      <c r="F36" s="99"/>
      <c r="G36" s="100">
        <f>SUM(G37:G40)</f>
        <v>11050000</v>
      </c>
      <c r="H36" s="101" t="s">
        <v>42</v>
      </c>
      <c r="I36" s="98" t="s">
        <v>43</v>
      </c>
      <c r="J36" s="97"/>
      <c r="K36" s="97"/>
      <c r="L36" s="99"/>
      <c r="M36" s="99">
        <f>SUM(M37:M40)</f>
        <v>11050000</v>
      </c>
      <c r="N36" s="102">
        <f>SUM(N37:N40)</f>
        <v>0</v>
      </c>
      <c r="O36" s="113" t="s">
        <v>985</v>
      </c>
    </row>
    <row r="37" spans="1:15" ht="13.2" hidden="1" x14ac:dyDescent="0.25">
      <c r="A37" s="56" t="s">
        <v>84</v>
      </c>
      <c r="B37" s="103"/>
      <c r="C37" s="104" t="s">
        <v>45</v>
      </c>
      <c r="D37" s="103">
        <v>100</v>
      </c>
      <c r="E37" s="103" t="s">
        <v>46</v>
      </c>
      <c r="F37" s="105">
        <v>75000</v>
      </c>
      <c r="G37" s="106">
        <f>ROUNDDOWN(D37*F37,-3)</f>
        <v>7500000</v>
      </c>
      <c r="H37" s="107"/>
      <c r="I37" s="104" t="s">
        <v>45</v>
      </c>
      <c r="J37" s="103">
        <v>100</v>
      </c>
      <c r="K37" s="103" t="s">
        <v>46</v>
      </c>
      <c r="L37" s="105">
        <v>75000</v>
      </c>
      <c r="M37" s="105">
        <f>ROUNDDOWN(J37*L37,-3)</f>
        <v>7500000</v>
      </c>
      <c r="N37" s="114">
        <f t="shared" ref="N37:N40" si="4">G37-M37</f>
        <v>0</v>
      </c>
      <c r="O37" s="113" t="s">
        <v>985</v>
      </c>
    </row>
    <row r="38" spans="1:15" ht="13.2" hidden="1" x14ac:dyDescent="0.25">
      <c r="A38" s="56" t="s">
        <v>85</v>
      </c>
      <c r="B38" s="103"/>
      <c r="C38" s="104" t="s">
        <v>86</v>
      </c>
      <c r="D38" s="103">
        <v>1</v>
      </c>
      <c r="E38" s="103" t="s">
        <v>49</v>
      </c>
      <c r="F38" s="105">
        <v>1500000</v>
      </c>
      <c r="G38" s="106">
        <f>ROUNDDOWN(D38*F38,-3)</f>
        <v>1500000</v>
      </c>
      <c r="H38" s="107"/>
      <c r="I38" s="104" t="s">
        <v>86</v>
      </c>
      <c r="J38" s="103">
        <v>1</v>
      </c>
      <c r="K38" s="103" t="s">
        <v>49</v>
      </c>
      <c r="L38" s="105">
        <v>1500000</v>
      </c>
      <c r="M38" s="105">
        <f>ROUNDDOWN(J38*L38,-3)</f>
        <v>1500000</v>
      </c>
      <c r="N38" s="114">
        <f t="shared" si="4"/>
        <v>0</v>
      </c>
      <c r="O38" s="113" t="s">
        <v>985</v>
      </c>
    </row>
    <row r="39" spans="1:15" ht="13.2" hidden="1" x14ac:dyDescent="0.25">
      <c r="A39" s="56" t="s">
        <v>87</v>
      </c>
      <c r="B39" s="103"/>
      <c r="C39" s="104" t="s">
        <v>88</v>
      </c>
      <c r="D39" s="103">
        <v>1</v>
      </c>
      <c r="E39" s="103" t="s">
        <v>49</v>
      </c>
      <c r="F39" s="105">
        <v>1000000</v>
      </c>
      <c r="G39" s="106">
        <f>ROUNDDOWN(D39*F39,-3)</f>
        <v>1000000</v>
      </c>
      <c r="H39" s="107"/>
      <c r="I39" s="104" t="s">
        <v>88</v>
      </c>
      <c r="J39" s="103">
        <v>1</v>
      </c>
      <c r="K39" s="103" t="s">
        <v>49</v>
      </c>
      <c r="L39" s="105">
        <v>1000000</v>
      </c>
      <c r="M39" s="105">
        <f>ROUNDDOWN(J39*L39,-3)</f>
        <v>1000000</v>
      </c>
      <c r="N39" s="114">
        <f t="shared" si="4"/>
        <v>0</v>
      </c>
      <c r="O39" s="113" t="s">
        <v>985</v>
      </c>
    </row>
    <row r="40" spans="1:15" ht="13.2" hidden="1" x14ac:dyDescent="0.25">
      <c r="A40" s="56" t="s">
        <v>89</v>
      </c>
      <c r="B40" s="103"/>
      <c r="C40" s="104" t="s">
        <v>90</v>
      </c>
      <c r="D40" s="103">
        <v>3</v>
      </c>
      <c r="E40" s="103" t="s">
        <v>91</v>
      </c>
      <c r="F40" s="105">
        <v>350000</v>
      </c>
      <c r="G40" s="106">
        <f>ROUNDDOWN(D40*F40,-3)</f>
        <v>1050000</v>
      </c>
      <c r="H40" s="107"/>
      <c r="I40" s="104" t="s">
        <v>90</v>
      </c>
      <c r="J40" s="103">
        <v>3</v>
      </c>
      <c r="K40" s="103" t="s">
        <v>91</v>
      </c>
      <c r="L40" s="105">
        <v>350000</v>
      </c>
      <c r="M40" s="105">
        <f>ROUNDDOWN(J40*L40,-3)</f>
        <v>1050000</v>
      </c>
      <c r="N40" s="114">
        <f t="shared" si="4"/>
        <v>0</v>
      </c>
      <c r="O40" s="113" t="s">
        <v>985</v>
      </c>
    </row>
    <row r="41" spans="1:15" ht="13.2" hidden="1" x14ac:dyDescent="0.25">
      <c r="A41" s="56" t="s">
        <v>83</v>
      </c>
      <c r="B41" s="103"/>
      <c r="C41" s="104"/>
      <c r="D41" s="103"/>
      <c r="E41" s="103"/>
      <c r="F41" s="105"/>
      <c r="G41" s="106"/>
      <c r="H41" s="101" t="s">
        <v>92</v>
      </c>
      <c r="I41" s="98" t="s">
        <v>93</v>
      </c>
      <c r="J41" s="97"/>
      <c r="K41" s="97"/>
      <c r="L41" s="99"/>
      <c r="M41" s="99">
        <f>M42</f>
        <v>0</v>
      </c>
      <c r="N41" s="102">
        <f>N42</f>
        <v>0</v>
      </c>
      <c r="O41" s="113" t="s">
        <v>985</v>
      </c>
    </row>
    <row r="42" spans="1:15" ht="13.2" hidden="1" x14ac:dyDescent="0.25">
      <c r="A42" s="56"/>
      <c r="B42" s="103"/>
      <c r="C42" s="104"/>
      <c r="D42" s="103"/>
      <c r="E42" s="103"/>
      <c r="F42" s="105"/>
      <c r="G42" s="106"/>
      <c r="H42" s="107"/>
      <c r="I42" s="104" t="s">
        <v>94</v>
      </c>
      <c r="J42" s="122">
        <v>0</v>
      </c>
      <c r="K42" s="103" t="s">
        <v>49</v>
      </c>
      <c r="L42" s="105">
        <v>31000000</v>
      </c>
      <c r="M42" s="105">
        <f>ROUNDDOWN(J42*L42,-3)</f>
        <v>0</v>
      </c>
      <c r="N42" s="114">
        <f>G42-M42</f>
        <v>0</v>
      </c>
      <c r="O42" s="113" t="s">
        <v>985</v>
      </c>
    </row>
    <row r="43" spans="1:15" ht="13.2" hidden="1" x14ac:dyDescent="0.25">
      <c r="A43" s="56" t="s">
        <v>95</v>
      </c>
      <c r="B43" s="103"/>
      <c r="C43" s="104"/>
      <c r="D43" s="103"/>
      <c r="E43" s="103"/>
      <c r="F43" s="105"/>
      <c r="G43" s="106"/>
      <c r="H43" s="123" t="s">
        <v>55</v>
      </c>
      <c r="I43" s="124" t="s">
        <v>56</v>
      </c>
      <c r="J43" s="125"/>
      <c r="K43" s="126"/>
      <c r="L43" s="127"/>
      <c r="M43" s="127">
        <f>M44</f>
        <v>0</v>
      </c>
      <c r="N43" s="128">
        <f>N44</f>
        <v>0</v>
      </c>
      <c r="O43" s="113" t="s">
        <v>985</v>
      </c>
    </row>
    <row r="44" spans="1:15" ht="13.2" hidden="1" x14ac:dyDescent="0.25">
      <c r="A44" s="56"/>
      <c r="B44" s="103"/>
      <c r="C44" s="104"/>
      <c r="D44" s="103"/>
      <c r="E44" s="103"/>
      <c r="F44" s="105"/>
      <c r="G44" s="106"/>
      <c r="H44" s="107"/>
      <c r="I44" s="104" t="s">
        <v>58</v>
      </c>
      <c r="J44" s="122">
        <v>0</v>
      </c>
      <c r="K44" s="103" t="s">
        <v>59</v>
      </c>
      <c r="L44" s="105">
        <v>1000000</v>
      </c>
      <c r="M44" s="105">
        <f>ROUNDDOWN(J44*L44,-3)</f>
        <v>0</v>
      </c>
      <c r="N44" s="114">
        <f>G44-M44</f>
        <v>0</v>
      </c>
      <c r="O44" s="113" t="s">
        <v>985</v>
      </c>
    </row>
    <row r="45" spans="1:15" ht="13.2" hidden="1" x14ac:dyDescent="0.25">
      <c r="A45" s="56" t="s">
        <v>96</v>
      </c>
      <c r="B45" s="129" t="s">
        <v>61</v>
      </c>
      <c r="C45" s="130" t="s">
        <v>62</v>
      </c>
      <c r="D45" s="129"/>
      <c r="E45" s="129"/>
      <c r="F45" s="131"/>
      <c r="G45" s="132">
        <f>G46</f>
        <v>24000000</v>
      </c>
      <c r="H45" s="133" t="s">
        <v>61</v>
      </c>
      <c r="I45" s="130" t="s">
        <v>62</v>
      </c>
      <c r="J45" s="129"/>
      <c r="K45" s="129"/>
      <c r="L45" s="131"/>
      <c r="M45" s="131">
        <f>M46</f>
        <v>24000000</v>
      </c>
      <c r="N45" s="134">
        <f>N46</f>
        <v>0</v>
      </c>
      <c r="O45" s="113" t="s">
        <v>985</v>
      </c>
    </row>
    <row r="46" spans="1:15" ht="26.4" hidden="1" x14ac:dyDescent="0.25">
      <c r="A46" s="56" t="s">
        <v>97</v>
      </c>
      <c r="B46" s="103"/>
      <c r="C46" s="104" t="s">
        <v>98</v>
      </c>
      <c r="D46" s="103">
        <v>6</v>
      </c>
      <c r="E46" s="103" t="s">
        <v>46</v>
      </c>
      <c r="F46" s="105">
        <v>4000000</v>
      </c>
      <c r="G46" s="106">
        <f>ROUNDDOWN(D46*F46,-3)</f>
        <v>24000000</v>
      </c>
      <c r="H46" s="107"/>
      <c r="I46" s="104" t="s">
        <v>98</v>
      </c>
      <c r="J46" s="103">
        <v>6</v>
      </c>
      <c r="K46" s="103" t="s">
        <v>46</v>
      </c>
      <c r="L46" s="105">
        <v>4000000</v>
      </c>
      <c r="M46" s="105">
        <f>ROUNDDOWN(J46*L46,-3)</f>
        <v>24000000</v>
      </c>
      <c r="N46" s="114">
        <f>G46-M46</f>
        <v>0</v>
      </c>
      <c r="O46" s="113" t="s">
        <v>985</v>
      </c>
    </row>
    <row r="47" spans="1:15" ht="13.2" x14ac:dyDescent="0.25">
      <c r="A47" s="56" t="s">
        <v>99</v>
      </c>
      <c r="B47" s="135" t="s">
        <v>66</v>
      </c>
      <c r="C47" s="136" t="s">
        <v>100</v>
      </c>
      <c r="D47" s="135"/>
      <c r="E47" s="135"/>
      <c r="F47" s="137"/>
      <c r="G47" s="138">
        <f>SUM(G48,G53,G55)</f>
        <v>83752000</v>
      </c>
      <c r="H47" s="139" t="s">
        <v>66</v>
      </c>
      <c r="I47" s="136" t="s">
        <v>100</v>
      </c>
      <c r="J47" s="135"/>
      <c r="K47" s="135"/>
      <c r="L47" s="137"/>
      <c r="M47" s="137">
        <f>SUM(M48,M53,M55)</f>
        <v>83752000</v>
      </c>
      <c r="N47" s="140">
        <f>SUM(N48,N53,N55)</f>
        <v>0</v>
      </c>
      <c r="O47" s="63"/>
    </row>
    <row r="48" spans="1:15" ht="13.2" hidden="1" x14ac:dyDescent="0.25">
      <c r="A48" s="56" t="s">
        <v>101</v>
      </c>
      <c r="B48" s="129" t="s">
        <v>42</v>
      </c>
      <c r="C48" s="130" t="s">
        <v>43</v>
      </c>
      <c r="D48" s="129"/>
      <c r="E48" s="129"/>
      <c r="F48" s="131"/>
      <c r="G48" s="132">
        <f>SUM(G49:G52)</f>
        <v>13500000</v>
      </c>
      <c r="H48" s="133" t="s">
        <v>42</v>
      </c>
      <c r="I48" s="130" t="s">
        <v>43</v>
      </c>
      <c r="J48" s="129"/>
      <c r="K48" s="129"/>
      <c r="L48" s="131"/>
      <c r="M48" s="131">
        <f>SUM(M49:M52)</f>
        <v>13500000</v>
      </c>
      <c r="N48" s="134">
        <f>SUM(N49:N52)</f>
        <v>0</v>
      </c>
      <c r="O48" s="113" t="s">
        <v>985</v>
      </c>
    </row>
    <row r="49" spans="1:15" ht="13.2" hidden="1" x14ac:dyDescent="0.25">
      <c r="A49" s="56" t="s">
        <v>102</v>
      </c>
      <c r="B49" s="103"/>
      <c r="C49" s="104" t="s">
        <v>45</v>
      </c>
      <c r="D49" s="103">
        <v>100</v>
      </c>
      <c r="E49" s="103" t="s">
        <v>46</v>
      </c>
      <c r="F49" s="105">
        <v>75000</v>
      </c>
      <c r="G49" s="106">
        <f>ROUNDDOWN(D49*F49,-3)</f>
        <v>7500000</v>
      </c>
      <c r="H49" s="107"/>
      <c r="I49" s="104" t="s">
        <v>45</v>
      </c>
      <c r="J49" s="103">
        <v>100</v>
      </c>
      <c r="K49" s="103" t="s">
        <v>46</v>
      </c>
      <c r="L49" s="105">
        <v>75000</v>
      </c>
      <c r="M49" s="105">
        <f>ROUNDDOWN(J49*L49,-3)</f>
        <v>7500000</v>
      </c>
      <c r="N49" s="114">
        <f t="shared" ref="N49:N52" si="5">G49-M49</f>
        <v>0</v>
      </c>
      <c r="O49" s="113" t="s">
        <v>985</v>
      </c>
    </row>
    <row r="50" spans="1:15" ht="13.2" hidden="1" x14ac:dyDescent="0.25">
      <c r="A50" s="56" t="s">
        <v>103</v>
      </c>
      <c r="B50" s="103"/>
      <c r="C50" s="104" t="s">
        <v>86</v>
      </c>
      <c r="D50" s="103">
        <v>2</v>
      </c>
      <c r="E50" s="103" t="s">
        <v>49</v>
      </c>
      <c r="F50" s="105">
        <v>1500000</v>
      </c>
      <c r="G50" s="106">
        <f>ROUNDDOWN(D50*F50,-3)</f>
        <v>3000000</v>
      </c>
      <c r="H50" s="107"/>
      <c r="I50" s="104" t="s">
        <v>86</v>
      </c>
      <c r="J50" s="103">
        <v>2</v>
      </c>
      <c r="K50" s="103" t="s">
        <v>49</v>
      </c>
      <c r="L50" s="105">
        <v>1500000</v>
      </c>
      <c r="M50" s="105">
        <f>ROUNDDOWN(J50*L50,-3)</f>
        <v>3000000</v>
      </c>
      <c r="N50" s="114">
        <f t="shared" si="5"/>
        <v>0</v>
      </c>
      <c r="O50" s="113" t="s">
        <v>985</v>
      </c>
    </row>
    <row r="51" spans="1:15" ht="13.2" hidden="1" x14ac:dyDescent="0.25">
      <c r="A51" s="56" t="s">
        <v>104</v>
      </c>
      <c r="B51" s="103"/>
      <c r="C51" s="104" t="s">
        <v>88</v>
      </c>
      <c r="D51" s="103">
        <v>2</v>
      </c>
      <c r="E51" s="103" t="s">
        <v>49</v>
      </c>
      <c r="F51" s="105">
        <v>1000000</v>
      </c>
      <c r="G51" s="106">
        <f>ROUNDDOWN(D51*F51,-3)</f>
        <v>2000000</v>
      </c>
      <c r="H51" s="107"/>
      <c r="I51" s="104" t="s">
        <v>88</v>
      </c>
      <c r="J51" s="103">
        <v>2</v>
      </c>
      <c r="K51" s="103" t="s">
        <v>49</v>
      </c>
      <c r="L51" s="105">
        <v>1000000</v>
      </c>
      <c r="M51" s="105">
        <f>ROUNDDOWN(J51*L51,-3)</f>
        <v>2000000</v>
      </c>
      <c r="N51" s="114">
        <f t="shared" si="5"/>
        <v>0</v>
      </c>
      <c r="O51" s="113" t="s">
        <v>985</v>
      </c>
    </row>
    <row r="52" spans="1:15" ht="13.2" hidden="1" x14ac:dyDescent="0.25">
      <c r="A52" s="21" t="s">
        <v>105</v>
      </c>
      <c r="B52" s="103"/>
      <c r="C52" s="104" t="s">
        <v>106</v>
      </c>
      <c r="D52" s="103">
        <v>4</v>
      </c>
      <c r="E52" s="103" t="s">
        <v>91</v>
      </c>
      <c r="F52" s="105">
        <v>250000</v>
      </c>
      <c r="G52" s="106">
        <f>ROUNDDOWN(D52*F52,-3)</f>
        <v>1000000</v>
      </c>
      <c r="H52" s="107"/>
      <c r="I52" s="104" t="s">
        <v>106</v>
      </c>
      <c r="J52" s="103">
        <v>4</v>
      </c>
      <c r="K52" s="103" t="s">
        <v>91</v>
      </c>
      <c r="L52" s="105">
        <v>250000</v>
      </c>
      <c r="M52" s="105">
        <f>ROUNDDOWN(J52*L52,-3)</f>
        <v>1000000</v>
      </c>
      <c r="N52" s="114">
        <f t="shared" si="5"/>
        <v>0</v>
      </c>
      <c r="O52" s="113" t="s">
        <v>985</v>
      </c>
    </row>
    <row r="53" spans="1:15" ht="13.2" hidden="1" x14ac:dyDescent="0.25">
      <c r="A53" s="56" t="s">
        <v>107</v>
      </c>
      <c r="B53" s="126" t="s">
        <v>55</v>
      </c>
      <c r="C53" s="124" t="s">
        <v>56</v>
      </c>
      <c r="D53" s="126"/>
      <c r="E53" s="126"/>
      <c r="F53" s="127"/>
      <c r="G53" s="141">
        <f>G54</f>
        <v>4000000</v>
      </c>
      <c r="H53" s="123" t="s">
        <v>55</v>
      </c>
      <c r="I53" s="124" t="s">
        <v>56</v>
      </c>
      <c r="J53" s="126"/>
      <c r="K53" s="126"/>
      <c r="L53" s="127"/>
      <c r="M53" s="127">
        <f>M54</f>
        <v>4000000</v>
      </c>
      <c r="N53" s="128">
        <f>N54</f>
        <v>0</v>
      </c>
      <c r="O53" s="113" t="s">
        <v>985</v>
      </c>
    </row>
    <row r="54" spans="1:15" ht="13.2" hidden="1" x14ac:dyDescent="0.25">
      <c r="A54" s="56" t="s">
        <v>108</v>
      </c>
      <c r="B54" s="103"/>
      <c r="C54" s="104" t="s">
        <v>58</v>
      </c>
      <c r="D54" s="103">
        <v>4</v>
      </c>
      <c r="E54" s="103" t="s">
        <v>59</v>
      </c>
      <c r="F54" s="105">
        <v>1000000</v>
      </c>
      <c r="G54" s="106">
        <f>ROUNDDOWN(D54*F54,-3)</f>
        <v>4000000</v>
      </c>
      <c r="H54" s="107"/>
      <c r="I54" s="104" t="s">
        <v>58</v>
      </c>
      <c r="J54" s="103">
        <v>4</v>
      </c>
      <c r="K54" s="103" t="s">
        <v>59</v>
      </c>
      <c r="L54" s="105">
        <v>1000000</v>
      </c>
      <c r="M54" s="105">
        <f>ROUNDDOWN(J54*L54,-3)</f>
        <v>4000000</v>
      </c>
      <c r="N54" s="114">
        <f>G54-M54</f>
        <v>0</v>
      </c>
      <c r="O54" s="113" t="s">
        <v>985</v>
      </c>
    </row>
    <row r="55" spans="1:15" ht="13.2" hidden="1" x14ac:dyDescent="0.25">
      <c r="A55" s="56" t="s">
        <v>109</v>
      </c>
      <c r="B55" s="129" t="s">
        <v>61</v>
      </c>
      <c r="C55" s="130" t="s">
        <v>62</v>
      </c>
      <c r="D55" s="129"/>
      <c r="E55" s="129"/>
      <c r="F55" s="131"/>
      <c r="G55" s="132">
        <f>G56</f>
        <v>66252000</v>
      </c>
      <c r="H55" s="133" t="s">
        <v>61</v>
      </c>
      <c r="I55" s="130" t="s">
        <v>62</v>
      </c>
      <c r="J55" s="129"/>
      <c r="K55" s="129"/>
      <c r="L55" s="131"/>
      <c r="M55" s="131">
        <f>M56</f>
        <v>66252000</v>
      </c>
      <c r="N55" s="134">
        <f>N56</f>
        <v>0</v>
      </c>
      <c r="O55" s="113" t="s">
        <v>985</v>
      </c>
    </row>
    <row r="56" spans="1:15" ht="13.2" hidden="1" x14ac:dyDescent="0.25">
      <c r="A56" s="56" t="s">
        <v>110</v>
      </c>
      <c r="B56" s="103"/>
      <c r="C56" s="104" t="s">
        <v>111</v>
      </c>
      <c r="D56" s="103">
        <v>12</v>
      </c>
      <c r="E56" s="103" t="s">
        <v>46</v>
      </c>
      <c r="F56" s="105">
        <v>5521000</v>
      </c>
      <c r="G56" s="106">
        <f>ROUNDDOWN(D56*F56,-3)</f>
        <v>66252000</v>
      </c>
      <c r="H56" s="107"/>
      <c r="I56" s="104" t="s">
        <v>111</v>
      </c>
      <c r="J56" s="103">
        <v>12</v>
      </c>
      <c r="K56" s="103" t="s">
        <v>46</v>
      </c>
      <c r="L56" s="105">
        <v>5521000</v>
      </c>
      <c r="M56" s="105">
        <f>ROUNDDOWN(J56*L56,-3)</f>
        <v>66252000</v>
      </c>
      <c r="N56" s="114">
        <f>G56-M56</f>
        <v>0</v>
      </c>
      <c r="O56" s="113" t="s">
        <v>985</v>
      </c>
    </row>
    <row r="57" spans="1:15" ht="13.2" x14ac:dyDescent="0.25">
      <c r="A57" s="56" t="s">
        <v>112</v>
      </c>
      <c r="B57" s="142" t="s">
        <v>113</v>
      </c>
      <c r="C57" s="143" t="s">
        <v>114</v>
      </c>
      <c r="D57" s="142"/>
      <c r="E57" s="142" t="s">
        <v>37</v>
      </c>
      <c r="F57" s="144"/>
      <c r="G57" s="145">
        <f>SUM(G58,G73)</f>
        <v>475336000</v>
      </c>
      <c r="H57" s="146" t="s">
        <v>113</v>
      </c>
      <c r="I57" s="143" t="s">
        <v>114</v>
      </c>
      <c r="J57" s="142"/>
      <c r="K57" s="142" t="s">
        <v>37</v>
      </c>
      <c r="L57" s="144"/>
      <c r="M57" s="144">
        <f>SUM(M58,M73)</f>
        <v>475336000</v>
      </c>
      <c r="N57" s="147">
        <f>SUM(N58,N73)</f>
        <v>0</v>
      </c>
      <c r="O57" s="63"/>
    </row>
    <row r="58" spans="1:15" ht="13.2" x14ac:dyDescent="0.25">
      <c r="A58" s="56" t="s">
        <v>115</v>
      </c>
      <c r="B58" s="135" t="s">
        <v>39</v>
      </c>
      <c r="C58" s="136" t="s">
        <v>116</v>
      </c>
      <c r="D58" s="135"/>
      <c r="E58" s="135"/>
      <c r="F58" s="137"/>
      <c r="G58" s="138">
        <f>SUM(G59,G67,G69,G71)</f>
        <v>404820000</v>
      </c>
      <c r="H58" s="139" t="s">
        <v>39</v>
      </c>
      <c r="I58" s="136" t="s">
        <v>116</v>
      </c>
      <c r="J58" s="135"/>
      <c r="K58" s="135"/>
      <c r="L58" s="137"/>
      <c r="M58" s="137">
        <f>SUM(M59,M65,M67,M69,M71)</f>
        <v>404820000</v>
      </c>
      <c r="N58" s="140">
        <f>SUM(N59,N65,N67,N69,N71)</f>
        <v>0</v>
      </c>
      <c r="O58" s="63"/>
    </row>
    <row r="59" spans="1:15" ht="13.2" x14ac:dyDescent="0.25">
      <c r="A59" s="56" t="s">
        <v>117</v>
      </c>
      <c r="B59" s="129" t="s">
        <v>42</v>
      </c>
      <c r="C59" s="130" t="s">
        <v>43</v>
      </c>
      <c r="D59" s="129"/>
      <c r="E59" s="129"/>
      <c r="F59" s="131"/>
      <c r="G59" s="132">
        <f>SUM(G60:G64)</f>
        <v>74000000</v>
      </c>
      <c r="H59" s="133" t="s">
        <v>42</v>
      </c>
      <c r="I59" s="130" t="s">
        <v>43</v>
      </c>
      <c r="J59" s="129"/>
      <c r="K59" s="129"/>
      <c r="L59" s="131"/>
      <c r="M59" s="131">
        <f>SUM(M60:M64)</f>
        <v>43000000</v>
      </c>
      <c r="N59" s="134">
        <f>SUM(N60:N64)</f>
        <v>31000000</v>
      </c>
      <c r="O59" s="63"/>
    </row>
    <row r="60" spans="1:15" ht="13.2" x14ac:dyDescent="0.25">
      <c r="A60" s="56" t="s">
        <v>118</v>
      </c>
      <c r="B60" s="103"/>
      <c r="C60" s="104" t="s">
        <v>45</v>
      </c>
      <c r="D60" s="103">
        <v>200</v>
      </c>
      <c r="E60" s="103" t="s">
        <v>46</v>
      </c>
      <c r="F60" s="105">
        <v>75000</v>
      </c>
      <c r="G60" s="106">
        <f>ROUNDDOWN(D60*F60,-3)</f>
        <v>15000000</v>
      </c>
      <c r="H60" s="107"/>
      <c r="I60" s="104" t="s">
        <v>45</v>
      </c>
      <c r="J60" s="103">
        <v>200</v>
      </c>
      <c r="K60" s="103" t="s">
        <v>46</v>
      </c>
      <c r="L60" s="105">
        <v>75000</v>
      </c>
      <c r="M60" s="105">
        <f>ROUNDDOWN(J60*L60,-3)</f>
        <v>15000000</v>
      </c>
      <c r="N60" s="114">
        <f t="shared" ref="N60:N64" si="6">G60-M60</f>
        <v>0</v>
      </c>
      <c r="O60" s="113" t="str">
        <f t="shared" ref="O60:O63" si="7">IF(AND(ISBLANK(H60),N60&lt;&gt;0),"Rev detil","")</f>
        <v/>
      </c>
    </row>
    <row r="61" spans="1:15" ht="13.2" x14ac:dyDescent="0.25">
      <c r="A61" s="56" t="s">
        <v>119</v>
      </c>
      <c r="B61" s="103"/>
      <c r="C61" s="104" t="s">
        <v>48</v>
      </c>
      <c r="D61" s="103">
        <v>8</v>
      </c>
      <c r="E61" s="103" t="s">
        <v>49</v>
      </c>
      <c r="F61" s="105">
        <v>1000000</v>
      </c>
      <c r="G61" s="106">
        <f>ROUNDDOWN(D61*F61,-3)</f>
        <v>8000000</v>
      </c>
      <c r="H61" s="107"/>
      <c r="I61" s="104" t="s">
        <v>48</v>
      </c>
      <c r="J61" s="103">
        <v>8</v>
      </c>
      <c r="K61" s="103" t="s">
        <v>49</v>
      </c>
      <c r="L61" s="105">
        <v>1000000</v>
      </c>
      <c r="M61" s="105">
        <f>ROUNDDOWN(J61*L61,-3)</f>
        <v>8000000</v>
      </c>
      <c r="N61" s="114">
        <f t="shared" si="6"/>
        <v>0</v>
      </c>
      <c r="O61" s="113" t="str">
        <f t="shared" si="7"/>
        <v/>
      </c>
    </row>
    <row r="62" spans="1:15" ht="13.2" x14ac:dyDescent="0.25">
      <c r="A62" s="56" t="s">
        <v>120</v>
      </c>
      <c r="B62" s="103"/>
      <c r="C62" s="104" t="s">
        <v>51</v>
      </c>
      <c r="D62" s="103">
        <v>8</v>
      </c>
      <c r="E62" s="103" t="s">
        <v>49</v>
      </c>
      <c r="F62" s="105">
        <v>1500000</v>
      </c>
      <c r="G62" s="106">
        <f>ROUNDDOWN(D62*F62,-3)</f>
        <v>12000000</v>
      </c>
      <c r="H62" s="107"/>
      <c r="I62" s="104" t="s">
        <v>51</v>
      </c>
      <c r="J62" s="103">
        <v>8</v>
      </c>
      <c r="K62" s="103" t="s">
        <v>49</v>
      </c>
      <c r="L62" s="105">
        <v>1500000</v>
      </c>
      <c r="M62" s="105">
        <f>ROUNDDOWN(J62*L62,-3)</f>
        <v>12000000</v>
      </c>
      <c r="N62" s="114">
        <f t="shared" si="6"/>
        <v>0</v>
      </c>
      <c r="O62" s="113" t="str">
        <f t="shared" si="7"/>
        <v/>
      </c>
    </row>
    <row r="63" spans="1:15" ht="13.2" x14ac:dyDescent="0.25">
      <c r="A63" s="56" t="s">
        <v>121</v>
      </c>
      <c r="B63" s="103"/>
      <c r="C63" s="104" t="s">
        <v>53</v>
      </c>
      <c r="D63" s="103">
        <v>8</v>
      </c>
      <c r="E63" s="103" t="s">
        <v>49</v>
      </c>
      <c r="F63" s="105">
        <v>1000000</v>
      </c>
      <c r="G63" s="106">
        <f>ROUNDDOWN(D63*F63,-3)</f>
        <v>8000000</v>
      </c>
      <c r="H63" s="107"/>
      <c r="I63" s="104" t="s">
        <v>53</v>
      </c>
      <c r="J63" s="103">
        <v>8</v>
      </c>
      <c r="K63" s="103" t="s">
        <v>49</v>
      </c>
      <c r="L63" s="105">
        <v>1000000</v>
      </c>
      <c r="M63" s="105">
        <f>ROUNDDOWN(J63*L63,-3)</f>
        <v>8000000</v>
      </c>
      <c r="N63" s="114">
        <f t="shared" si="6"/>
        <v>0</v>
      </c>
      <c r="O63" s="113" t="str">
        <f t="shared" si="7"/>
        <v/>
      </c>
    </row>
    <row r="64" spans="1:15" ht="13.2" x14ac:dyDescent="0.25">
      <c r="A64" s="56" t="s">
        <v>122</v>
      </c>
      <c r="B64" s="103"/>
      <c r="C64" s="104" t="s">
        <v>123</v>
      </c>
      <c r="D64" s="103">
        <v>62</v>
      </c>
      <c r="E64" s="103" t="s">
        <v>124</v>
      </c>
      <c r="F64" s="105">
        <v>500000</v>
      </c>
      <c r="G64" s="106">
        <f>ROUNDDOWN(D64*F64,-3)</f>
        <v>31000000</v>
      </c>
      <c r="H64" s="107"/>
      <c r="I64" s="148"/>
      <c r="J64" s="149"/>
      <c r="K64" s="149"/>
      <c r="L64" s="150"/>
      <c r="M64" s="150"/>
      <c r="N64" s="112">
        <f t="shared" si="6"/>
        <v>31000000</v>
      </c>
      <c r="O64" s="113" t="str">
        <f>IF(AND(ISBLANK(H64),N64&lt;&gt;0),"Revisi","")</f>
        <v>Revisi</v>
      </c>
    </row>
    <row r="65" spans="1:15" ht="13.2" x14ac:dyDescent="0.25">
      <c r="A65" s="56" t="s">
        <v>125</v>
      </c>
      <c r="B65" s="103"/>
      <c r="C65" s="104"/>
      <c r="D65" s="103"/>
      <c r="E65" s="103"/>
      <c r="F65" s="105"/>
      <c r="G65" s="106"/>
      <c r="H65" s="101" t="s">
        <v>92</v>
      </c>
      <c r="I65" s="98" t="s">
        <v>93</v>
      </c>
      <c r="J65" s="97"/>
      <c r="K65" s="97"/>
      <c r="L65" s="99"/>
      <c r="M65" s="99">
        <f>M66</f>
        <v>31000000</v>
      </c>
      <c r="N65" s="151">
        <f>N66</f>
        <v>-31000000</v>
      </c>
      <c r="O65" s="63"/>
    </row>
    <row r="66" spans="1:15" ht="13.2" x14ac:dyDescent="0.25">
      <c r="A66" s="56"/>
      <c r="B66" s="103"/>
      <c r="C66" s="104"/>
      <c r="D66" s="103"/>
      <c r="E66" s="103"/>
      <c r="F66" s="105"/>
      <c r="G66" s="106"/>
      <c r="H66" s="107"/>
      <c r="I66" s="108" t="s">
        <v>126</v>
      </c>
      <c r="J66" s="109">
        <v>1</v>
      </c>
      <c r="K66" s="109" t="s">
        <v>49</v>
      </c>
      <c r="L66" s="111">
        <v>31000000</v>
      </c>
      <c r="M66" s="111">
        <f>ROUNDDOWN(J66*L66,-3)</f>
        <v>31000000</v>
      </c>
      <c r="N66" s="112">
        <f>G66-M66</f>
        <v>-31000000</v>
      </c>
      <c r="O66" s="113" t="str">
        <f>IF(AND(ISBLANK(H66),N66&lt;&gt;0),"Revisi","")</f>
        <v>Revisi</v>
      </c>
    </row>
    <row r="67" spans="1:15" ht="13.2" x14ac:dyDescent="0.25">
      <c r="A67" s="56" t="s">
        <v>127</v>
      </c>
      <c r="B67" s="129" t="s">
        <v>55</v>
      </c>
      <c r="C67" s="130" t="s">
        <v>56</v>
      </c>
      <c r="D67" s="129"/>
      <c r="E67" s="129"/>
      <c r="F67" s="131"/>
      <c r="G67" s="132">
        <f>G68</f>
        <v>25200000</v>
      </c>
      <c r="H67" s="133" t="s">
        <v>55</v>
      </c>
      <c r="I67" s="130" t="s">
        <v>56</v>
      </c>
      <c r="J67" s="129"/>
      <c r="K67" s="129"/>
      <c r="L67" s="131"/>
      <c r="M67" s="131">
        <f>M68</f>
        <v>25200000</v>
      </c>
      <c r="N67" s="134">
        <f>N68</f>
        <v>0</v>
      </c>
      <c r="O67" s="63"/>
    </row>
    <row r="68" spans="1:15" ht="13.2" hidden="1" x14ac:dyDescent="0.25">
      <c r="A68" s="56" t="s">
        <v>128</v>
      </c>
      <c r="B68" s="103"/>
      <c r="C68" s="104" t="s">
        <v>58</v>
      </c>
      <c r="D68" s="103">
        <v>28</v>
      </c>
      <c r="E68" s="103" t="s">
        <v>59</v>
      </c>
      <c r="F68" s="105">
        <v>900000</v>
      </c>
      <c r="G68" s="106">
        <f>ROUNDDOWN(D68*F68,-3)</f>
        <v>25200000</v>
      </c>
      <c r="H68" s="107"/>
      <c r="I68" s="104" t="s">
        <v>58</v>
      </c>
      <c r="J68" s="103">
        <v>28</v>
      </c>
      <c r="K68" s="103" t="s">
        <v>59</v>
      </c>
      <c r="L68" s="105">
        <v>900000</v>
      </c>
      <c r="M68" s="105">
        <f>ROUNDDOWN(J68*L68,-3)</f>
        <v>25200000</v>
      </c>
      <c r="N68" s="114">
        <f>G68-M68</f>
        <v>0</v>
      </c>
      <c r="O68" s="113" t="s">
        <v>985</v>
      </c>
    </row>
    <row r="69" spans="1:15" ht="13.2" x14ac:dyDescent="0.25">
      <c r="A69" s="56" t="s">
        <v>129</v>
      </c>
      <c r="B69" s="129" t="s">
        <v>61</v>
      </c>
      <c r="C69" s="130" t="s">
        <v>62</v>
      </c>
      <c r="D69" s="129"/>
      <c r="E69" s="129"/>
      <c r="F69" s="131"/>
      <c r="G69" s="132">
        <f>G70</f>
        <v>304120000</v>
      </c>
      <c r="H69" s="133" t="s">
        <v>61</v>
      </c>
      <c r="I69" s="130" t="s">
        <v>62</v>
      </c>
      <c r="J69" s="129"/>
      <c r="K69" s="129"/>
      <c r="L69" s="131"/>
      <c r="M69" s="131">
        <f>M70</f>
        <v>304120000</v>
      </c>
      <c r="N69" s="134">
        <f>N70</f>
        <v>0</v>
      </c>
      <c r="O69" s="63"/>
    </row>
    <row r="70" spans="1:15" ht="13.2" hidden="1" x14ac:dyDescent="0.25">
      <c r="A70" s="56" t="s">
        <v>130</v>
      </c>
      <c r="B70" s="103"/>
      <c r="C70" s="104" t="s">
        <v>131</v>
      </c>
      <c r="D70" s="103">
        <v>52</v>
      </c>
      <c r="E70" s="103" t="s">
        <v>46</v>
      </c>
      <c r="F70" s="105">
        <v>5848480</v>
      </c>
      <c r="G70" s="106">
        <f>ROUNDDOWN(D70*F70,-3)</f>
        <v>304120000</v>
      </c>
      <c r="H70" s="107"/>
      <c r="I70" s="104" t="s">
        <v>131</v>
      </c>
      <c r="J70" s="103">
        <v>52</v>
      </c>
      <c r="K70" s="103" t="s">
        <v>46</v>
      </c>
      <c r="L70" s="105">
        <v>5848480</v>
      </c>
      <c r="M70" s="105">
        <f>ROUNDDOWN(J70*L70,-3)</f>
        <v>304120000</v>
      </c>
      <c r="N70" s="114">
        <f>G70-M70</f>
        <v>0</v>
      </c>
      <c r="O70" s="113" t="s">
        <v>985</v>
      </c>
    </row>
    <row r="71" spans="1:15" ht="13.2" x14ac:dyDescent="0.25">
      <c r="A71" s="56" t="s">
        <v>132</v>
      </c>
      <c r="B71" s="129" t="s">
        <v>133</v>
      </c>
      <c r="C71" s="130" t="s">
        <v>134</v>
      </c>
      <c r="D71" s="129"/>
      <c r="E71" s="129"/>
      <c r="F71" s="131"/>
      <c r="G71" s="132">
        <f>G72</f>
        <v>1500000</v>
      </c>
      <c r="H71" s="133" t="s">
        <v>133</v>
      </c>
      <c r="I71" s="130" t="s">
        <v>134</v>
      </c>
      <c r="J71" s="129"/>
      <c r="K71" s="129"/>
      <c r="L71" s="131"/>
      <c r="M71" s="131">
        <f>M72</f>
        <v>1500000</v>
      </c>
      <c r="N71" s="134">
        <f>N72</f>
        <v>0</v>
      </c>
      <c r="O71" s="63"/>
    </row>
    <row r="72" spans="1:15" ht="13.2" hidden="1" x14ac:dyDescent="0.25">
      <c r="A72" s="56" t="s">
        <v>135</v>
      </c>
      <c r="B72" s="103"/>
      <c r="C72" s="104" t="s">
        <v>136</v>
      </c>
      <c r="D72" s="103">
        <v>10</v>
      </c>
      <c r="E72" s="103" t="s">
        <v>46</v>
      </c>
      <c r="F72" s="105">
        <v>150000</v>
      </c>
      <c r="G72" s="106">
        <f>ROUNDDOWN(D72*F72,-3)</f>
        <v>1500000</v>
      </c>
      <c r="H72" s="107"/>
      <c r="I72" s="104" t="s">
        <v>136</v>
      </c>
      <c r="J72" s="103">
        <v>10</v>
      </c>
      <c r="K72" s="103" t="s">
        <v>46</v>
      </c>
      <c r="L72" s="105">
        <v>150000</v>
      </c>
      <c r="M72" s="105">
        <f>ROUNDDOWN(J72*L72,-3)</f>
        <v>1500000</v>
      </c>
      <c r="N72" s="114">
        <f>G72-M72</f>
        <v>0</v>
      </c>
      <c r="O72" s="113" t="s">
        <v>985</v>
      </c>
    </row>
    <row r="73" spans="1:15" ht="13.2" x14ac:dyDescent="0.25">
      <c r="A73" s="56" t="s">
        <v>137</v>
      </c>
      <c r="B73" s="135" t="s">
        <v>66</v>
      </c>
      <c r="C73" s="136" t="s">
        <v>138</v>
      </c>
      <c r="D73" s="135"/>
      <c r="E73" s="135"/>
      <c r="F73" s="137"/>
      <c r="G73" s="138">
        <f>SUM(G74,G79,G81)</f>
        <v>70516000</v>
      </c>
      <c r="H73" s="139" t="s">
        <v>66</v>
      </c>
      <c r="I73" s="136" t="s">
        <v>138</v>
      </c>
      <c r="J73" s="135"/>
      <c r="K73" s="135"/>
      <c r="L73" s="137"/>
      <c r="M73" s="137">
        <f>SUM(M74,M79,M81)</f>
        <v>70516000</v>
      </c>
      <c r="N73" s="140">
        <f>SUM(N74,N79,N81)</f>
        <v>0</v>
      </c>
      <c r="O73" s="63"/>
    </row>
    <row r="74" spans="1:15" ht="13.2" hidden="1" x14ac:dyDescent="0.25">
      <c r="A74" s="56" t="s">
        <v>139</v>
      </c>
      <c r="B74" s="129" t="s">
        <v>42</v>
      </c>
      <c r="C74" s="130" t="s">
        <v>43</v>
      </c>
      <c r="D74" s="129"/>
      <c r="E74" s="129"/>
      <c r="F74" s="131"/>
      <c r="G74" s="132">
        <f>SUM(G75:G78)</f>
        <v>22625000</v>
      </c>
      <c r="H74" s="133" t="s">
        <v>42</v>
      </c>
      <c r="I74" s="130" t="s">
        <v>43</v>
      </c>
      <c r="J74" s="129"/>
      <c r="K74" s="129"/>
      <c r="L74" s="131"/>
      <c r="M74" s="131">
        <f>SUM(M75:M78)</f>
        <v>22625000</v>
      </c>
      <c r="N74" s="134">
        <f>SUM(N75:N78)</f>
        <v>0</v>
      </c>
      <c r="O74" s="113" t="s">
        <v>985</v>
      </c>
    </row>
    <row r="75" spans="1:15" ht="13.2" hidden="1" x14ac:dyDescent="0.25">
      <c r="A75" s="56" t="s">
        <v>140</v>
      </c>
      <c r="B75" s="103"/>
      <c r="C75" s="104" t="s">
        <v>45</v>
      </c>
      <c r="D75" s="103">
        <v>75</v>
      </c>
      <c r="E75" s="103" t="s">
        <v>46</v>
      </c>
      <c r="F75" s="105">
        <v>75000</v>
      </c>
      <c r="G75" s="106">
        <f>ROUNDDOWN(D75*F75,-3)</f>
        <v>5625000</v>
      </c>
      <c r="H75" s="107"/>
      <c r="I75" s="104" t="s">
        <v>45</v>
      </c>
      <c r="J75" s="103">
        <v>75</v>
      </c>
      <c r="K75" s="103" t="s">
        <v>46</v>
      </c>
      <c r="L75" s="105">
        <v>75000</v>
      </c>
      <c r="M75" s="105">
        <f>ROUNDDOWN(J75*L75,-3)</f>
        <v>5625000</v>
      </c>
      <c r="N75" s="114">
        <f t="shared" ref="N75:N78" si="8">G75-M75</f>
        <v>0</v>
      </c>
      <c r="O75" s="113" t="s">
        <v>985</v>
      </c>
    </row>
    <row r="76" spans="1:15" ht="13.2" hidden="1" x14ac:dyDescent="0.25">
      <c r="A76" s="56" t="s">
        <v>141</v>
      </c>
      <c r="B76" s="103"/>
      <c r="C76" s="104" t="s">
        <v>48</v>
      </c>
      <c r="D76" s="103">
        <v>4</v>
      </c>
      <c r="E76" s="103" t="s">
        <v>49</v>
      </c>
      <c r="F76" s="105">
        <v>1500000</v>
      </c>
      <c r="G76" s="106">
        <f>ROUNDDOWN(D76*F76,-3)</f>
        <v>6000000</v>
      </c>
      <c r="H76" s="107"/>
      <c r="I76" s="104" t="s">
        <v>48</v>
      </c>
      <c r="J76" s="103">
        <v>4</v>
      </c>
      <c r="K76" s="103" t="s">
        <v>49</v>
      </c>
      <c r="L76" s="105">
        <v>1500000</v>
      </c>
      <c r="M76" s="105">
        <f>ROUNDDOWN(J76*L76,-3)</f>
        <v>6000000</v>
      </c>
      <c r="N76" s="114">
        <f t="shared" si="8"/>
        <v>0</v>
      </c>
      <c r="O76" s="113" t="s">
        <v>985</v>
      </c>
    </row>
    <row r="77" spans="1:15" ht="13.2" hidden="1" x14ac:dyDescent="0.25">
      <c r="A77" s="56" t="s">
        <v>142</v>
      </c>
      <c r="B77" s="103"/>
      <c r="C77" s="104" t="s">
        <v>51</v>
      </c>
      <c r="D77" s="103">
        <v>4</v>
      </c>
      <c r="E77" s="103" t="s">
        <v>49</v>
      </c>
      <c r="F77" s="105">
        <v>1500000</v>
      </c>
      <c r="G77" s="106">
        <f>ROUNDDOWN(D77*F77,-3)</f>
        <v>6000000</v>
      </c>
      <c r="H77" s="107"/>
      <c r="I77" s="104" t="s">
        <v>51</v>
      </c>
      <c r="J77" s="103">
        <v>4</v>
      </c>
      <c r="K77" s="103" t="s">
        <v>49</v>
      </c>
      <c r="L77" s="105">
        <v>1500000</v>
      </c>
      <c r="M77" s="105">
        <f>ROUNDDOWN(J77*L77,-3)</f>
        <v>6000000</v>
      </c>
      <c r="N77" s="114">
        <f t="shared" si="8"/>
        <v>0</v>
      </c>
      <c r="O77" s="113" t="s">
        <v>985</v>
      </c>
    </row>
    <row r="78" spans="1:15" ht="13.2" hidden="1" x14ac:dyDescent="0.25">
      <c r="A78" s="56" t="s">
        <v>143</v>
      </c>
      <c r="B78" s="103"/>
      <c r="C78" s="104" t="s">
        <v>53</v>
      </c>
      <c r="D78" s="103">
        <v>5</v>
      </c>
      <c r="E78" s="103" t="s">
        <v>49</v>
      </c>
      <c r="F78" s="105">
        <v>1000000</v>
      </c>
      <c r="G78" s="106">
        <f>ROUNDDOWN(D78*F78,-3)</f>
        <v>5000000</v>
      </c>
      <c r="H78" s="107"/>
      <c r="I78" s="104" t="s">
        <v>53</v>
      </c>
      <c r="J78" s="103">
        <v>5</v>
      </c>
      <c r="K78" s="103" t="s">
        <v>49</v>
      </c>
      <c r="L78" s="105">
        <v>1000000</v>
      </c>
      <c r="M78" s="105">
        <f>ROUNDDOWN(J78*L78,-3)</f>
        <v>5000000</v>
      </c>
      <c r="N78" s="114">
        <f t="shared" si="8"/>
        <v>0</v>
      </c>
      <c r="O78" s="113" t="s">
        <v>985</v>
      </c>
    </row>
    <row r="79" spans="1:15" ht="13.2" hidden="1" x14ac:dyDescent="0.25">
      <c r="A79" s="56" t="s">
        <v>144</v>
      </c>
      <c r="B79" s="97" t="s">
        <v>55</v>
      </c>
      <c r="C79" s="98" t="s">
        <v>56</v>
      </c>
      <c r="D79" s="97"/>
      <c r="E79" s="97"/>
      <c r="F79" s="99"/>
      <c r="G79" s="100">
        <f>G80</f>
        <v>7200000</v>
      </c>
      <c r="H79" s="101" t="s">
        <v>55</v>
      </c>
      <c r="I79" s="98" t="s">
        <v>56</v>
      </c>
      <c r="J79" s="97"/>
      <c r="K79" s="97"/>
      <c r="L79" s="99"/>
      <c r="M79" s="99">
        <f>M80</f>
        <v>7200000</v>
      </c>
      <c r="N79" s="102">
        <f>N80</f>
        <v>0</v>
      </c>
      <c r="O79" s="113" t="s">
        <v>985</v>
      </c>
    </row>
    <row r="80" spans="1:15" ht="13.2" hidden="1" x14ac:dyDescent="0.25">
      <c r="A80" s="56" t="s">
        <v>145</v>
      </c>
      <c r="B80" s="103"/>
      <c r="C80" s="104" t="s">
        <v>58</v>
      </c>
      <c r="D80" s="103">
        <v>8</v>
      </c>
      <c r="E80" s="103" t="s">
        <v>59</v>
      </c>
      <c r="F80" s="105">
        <v>900000</v>
      </c>
      <c r="G80" s="106">
        <f>ROUNDDOWN(D80*F80,-3)</f>
        <v>7200000</v>
      </c>
      <c r="H80" s="107"/>
      <c r="I80" s="104" t="s">
        <v>58</v>
      </c>
      <c r="J80" s="103">
        <v>8</v>
      </c>
      <c r="K80" s="103" t="s">
        <v>59</v>
      </c>
      <c r="L80" s="105">
        <v>900000</v>
      </c>
      <c r="M80" s="105">
        <f>ROUNDDOWN(J80*L80,-3)</f>
        <v>7200000</v>
      </c>
      <c r="N80" s="114">
        <f>G80-M80</f>
        <v>0</v>
      </c>
      <c r="O80" s="113" t="s">
        <v>985</v>
      </c>
    </row>
    <row r="81" spans="1:15" ht="13.2" hidden="1" x14ac:dyDescent="0.25">
      <c r="A81" s="56" t="s">
        <v>146</v>
      </c>
      <c r="B81" s="129" t="s">
        <v>61</v>
      </c>
      <c r="C81" s="130" t="s">
        <v>62</v>
      </c>
      <c r="D81" s="129"/>
      <c r="E81" s="129"/>
      <c r="F81" s="131"/>
      <c r="G81" s="132">
        <f>G82</f>
        <v>40691000</v>
      </c>
      <c r="H81" s="133" t="s">
        <v>61</v>
      </c>
      <c r="I81" s="130" t="s">
        <v>62</v>
      </c>
      <c r="J81" s="129"/>
      <c r="K81" s="129"/>
      <c r="L81" s="131"/>
      <c r="M81" s="131">
        <f>M82</f>
        <v>40691000</v>
      </c>
      <c r="N81" s="134">
        <f>N82</f>
        <v>0</v>
      </c>
      <c r="O81" s="113" t="s">
        <v>985</v>
      </c>
    </row>
    <row r="82" spans="1:15" ht="13.2" hidden="1" x14ac:dyDescent="0.25">
      <c r="A82" s="56" t="s">
        <v>147</v>
      </c>
      <c r="B82" s="103"/>
      <c r="C82" s="104" t="s">
        <v>148</v>
      </c>
      <c r="D82" s="103">
        <v>20</v>
      </c>
      <c r="E82" s="103" t="s">
        <v>46</v>
      </c>
      <c r="F82" s="105">
        <v>2034550</v>
      </c>
      <c r="G82" s="106">
        <f>ROUNDDOWN(D82*F82,-3)</f>
        <v>40691000</v>
      </c>
      <c r="H82" s="107"/>
      <c r="I82" s="104" t="s">
        <v>148</v>
      </c>
      <c r="J82" s="103">
        <v>20</v>
      </c>
      <c r="K82" s="103" t="s">
        <v>46</v>
      </c>
      <c r="L82" s="105">
        <v>2034550</v>
      </c>
      <c r="M82" s="105">
        <f>ROUNDDOWN(J82*L82,-3)</f>
        <v>40691000</v>
      </c>
      <c r="N82" s="114">
        <f>G82-M82</f>
        <v>0</v>
      </c>
      <c r="O82" s="113" t="s">
        <v>985</v>
      </c>
    </row>
    <row r="83" spans="1:15" ht="13.2" x14ac:dyDescent="0.25">
      <c r="A83" s="56" t="s">
        <v>149</v>
      </c>
      <c r="B83" s="142" t="s">
        <v>150</v>
      </c>
      <c r="C83" s="143" t="s">
        <v>151</v>
      </c>
      <c r="D83" s="142"/>
      <c r="E83" s="142" t="s">
        <v>37</v>
      </c>
      <c r="F83" s="144"/>
      <c r="G83" s="145">
        <f>SUM(G84,G94)</f>
        <v>219670000</v>
      </c>
      <c r="H83" s="146" t="s">
        <v>150</v>
      </c>
      <c r="I83" s="143" t="s">
        <v>151</v>
      </c>
      <c r="J83" s="142"/>
      <c r="K83" s="142" t="s">
        <v>37</v>
      </c>
      <c r="L83" s="144"/>
      <c r="M83" s="144">
        <f>SUM(M84,M94)</f>
        <v>219670000</v>
      </c>
      <c r="N83" s="147">
        <f>SUM(N84,N94)</f>
        <v>0</v>
      </c>
      <c r="O83" s="63"/>
    </row>
    <row r="84" spans="1:15" ht="13.2" x14ac:dyDescent="0.25">
      <c r="A84" s="56" t="s">
        <v>152</v>
      </c>
      <c r="B84" s="135" t="s">
        <v>39</v>
      </c>
      <c r="C84" s="136" t="s">
        <v>153</v>
      </c>
      <c r="D84" s="135"/>
      <c r="E84" s="135"/>
      <c r="F84" s="137"/>
      <c r="G84" s="138">
        <f>SUM(G85,G92)</f>
        <v>116750000</v>
      </c>
      <c r="H84" s="139" t="s">
        <v>39</v>
      </c>
      <c r="I84" s="136" t="s">
        <v>153</v>
      </c>
      <c r="J84" s="135"/>
      <c r="K84" s="135"/>
      <c r="L84" s="137"/>
      <c r="M84" s="137">
        <f>SUM(M85,M90,M92)</f>
        <v>116750000</v>
      </c>
      <c r="N84" s="140">
        <f>SUM(N85,N90,N92)</f>
        <v>0</v>
      </c>
      <c r="O84" s="63"/>
    </row>
    <row r="85" spans="1:15" ht="13.2" hidden="1" x14ac:dyDescent="0.25">
      <c r="A85" s="56" t="s">
        <v>154</v>
      </c>
      <c r="B85" s="129" t="s">
        <v>42</v>
      </c>
      <c r="C85" s="130" t="s">
        <v>43</v>
      </c>
      <c r="D85" s="129"/>
      <c r="E85" s="129"/>
      <c r="F85" s="131"/>
      <c r="G85" s="132">
        <f>SUM(G86:G89)</f>
        <v>50750000</v>
      </c>
      <c r="H85" s="133" t="s">
        <v>42</v>
      </c>
      <c r="I85" s="130" t="s">
        <v>43</v>
      </c>
      <c r="J85" s="129"/>
      <c r="K85" s="129"/>
      <c r="L85" s="131"/>
      <c r="M85" s="131">
        <f>SUM(M86:M89)</f>
        <v>50750000</v>
      </c>
      <c r="N85" s="134">
        <f>SUM(N86:N89)</f>
        <v>0</v>
      </c>
      <c r="O85" s="113" t="s">
        <v>985</v>
      </c>
    </row>
    <row r="86" spans="1:15" ht="13.2" hidden="1" x14ac:dyDescent="0.25">
      <c r="A86" s="56" t="s">
        <v>155</v>
      </c>
      <c r="B86" s="103"/>
      <c r="C86" s="104" t="s">
        <v>45</v>
      </c>
      <c r="D86" s="103">
        <v>250</v>
      </c>
      <c r="E86" s="103" t="s">
        <v>46</v>
      </c>
      <c r="F86" s="105">
        <v>75000</v>
      </c>
      <c r="G86" s="106">
        <f>ROUNDDOWN(D86*F86,-3)</f>
        <v>18750000</v>
      </c>
      <c r="H86" s="107"/>
      <c r="I86" s="104" t="s">
        <v>45</v>
      </c>
      <c r="J86" s="103">
        <v>250</v>
      </c>
      <c r="K86" s="103" t="s">
        <v>46</v>
      </c>
      <c r="L86" s="105">
        <v>75000</v>
      </c>
      <c r="M86" s="105">
        <f>ROUNDDOWN(J86*L86,-3)</f>
        <v>18750000</v>
      </c>
      <c r="N86" s="114">
        <f t="shared" ref="N86:N89" si="9">G86-M86</f>
        <v>0</v>
      </c>
      <c r="O86" s="113" t="s">
        <v>985</v>
      </c>
    </row>
    <row r="87" spans="1:15" ht="13.2" hidden="1" x14ac:dyDescent="0.25">
      <c r="A87" s="56" t="s">
        <v>156</v>
      </c>
      <c r="B87" s="103"/>
      <c r="C87" s="104" t="s">
        <v>48</v>
      </c>
      <c r="D87" s="103">
        <v>8</v>
      </c>
      <c r="E87" s="103" t="s">
        <v>49</v>
      </c>
      <c r="F87" s="105">
        <v>1500000</v>
      </c>
      <c r="G87" s="106">
        <f>ROUNDDOWN(D87*F87,-3)</f>
        <v>12000000</v>
      </c>
      <c r="H87" s="107"/>
      <c r="I87" s="104" t="s">
        <v>48</v>
      </c>
      <c r="J87" s="103">
        <v>8</v>
      </c>
      <c r="K87" s="103" t="s">
        <v>49</v>
      </c>
      <c r="L87" s="105">
        <v>1500000</v>
      </c>
      <c r="M87" s="105">
        <f>ROUNDDOWN(J87*L87,-3)</f>
        <v>12000000</v>
      </c>
      <c r="N87" s="114">
        <f t="shared" si="9"/>
        <v>0</v>
      </c>
      <c r="O87" s="113" t="s">
        <v>985</v>
      </c>
    </row>
    <row r="88" spans="1:15" ht="13.2" hidden="1" x14ac:dyDescent="0.25">
      <c r="A88" s="56" t="s">
        <v>157</v>
      </c>
      <c r="B88" s="103"/>
      <c r="C88" s="104" t="s">
        <v>51</v>
      </c>
      <c r="D88" s="103">
        <v>8</v>
      </c>
      <c r="E88" s="103" t="s">
        <v>49</v>
      </c>
      <c r="F88" s="105">
        <v>1500000</v>
      </c>
      <c r="G88" s="106">
        <f>ROUNDDOWN(D88*F88,-3)</f>
        <v>12000000</v>
      </c>
      <c r="H88" s="107"/>
      <c r="I88" s="104" t="s">
        <v>51</v>
      </c>
      <c r="J88" s="103">
        <v>8</v>
      </c>
      <c r="K88" s="103" t="s">
        <v>49</v>
      </c>
      <c r="L88" s="105">
        <v>1500000</v>
      </c>
      <c r="M88" s="105">
        <f>ROUNDDOWN(J88*L88,-3)</f>
        <v>12000000</v>
      </c>
      <c r="N88" s="114">
        <f t="shared" si="9"/>
        <v>0</v>
      </c>
      <c r="O88" s="113" t="s">
        <v>985</v>
      </c>
    </row>
    <row r="89" spans="1:15" ht="13.2" hidden="1" x14ac:dyDescent="0.25">
      <c r="A89" s="56" t="s">
        <v>158</v>
      </c>
      <c r="B89" s="103"/>
      <c r="C89" s="104" t="s">
        <v>53</v>
      </c>
      <c r="D89" s="103">
        <v>8</v>
      </c>
      <c r="E89" s="103" t="s">
        <v>49</v>
      </c>
      <c r="F89" s="105">
        <v>1000000</v>
      </c>
      <c r="G89" s="106">
        <f>ROUNDDOWN(D89*F89,-3)</f>
        <v>8000000</v>
      </c>
      <c r="H89" s="107"/>
      <c r="I89" s="104" t="s">
        <v>53</v>
      </c>
      <c r="J89" s="103">
        <v>8</v>
      </c>
      <c r="K89" s="103" t="s">
        <v>49</v>
      </c>
      <c r="L89" s="105">
        <v>1000000</v>
      </c>
      <c r="M89" s="105">
        <f>ROUNDDOWN(J89*L89,-3)</f>
        <v>8000000</v>
      </c>
      <c r="N89" s="114">
        <f t="shared" si="9"/>
        <v>0</v>
      </c>
      <c r="O89" s="113" t="s">
        <v>985</v>
      </c>
    </row>
    <row r="90" spans="1:15" ht="13.2" hidden="1" x14ac:dyDescent="0.25">
      <c r="A90" s="56" t="s">
        <v>159</v>
      </c>
      <c r="B90" s="103"/>
      <c r="C90" s="104"/>
      <c r="D90" s="103"/>
      <c r="E90" s="103"/>
      <c r="F90" s="105"/>
      <c r="G90" s="106"/>
      <c r="H90" s="123" t="s">
        <v>55</v>
      </c>
      <c r="I90" s="124" t="s">
        <v>56</v>
      </c>
      <c r="J90" s="126"/>
      <c r="K90" s="126"/>
      <c r="L90" s="127"/>
      <c r="M90" s="127">
        <f>M91</f>
        <v>0</v>
      </c>
      <c r="N90" s="128">
        <f>N91</f>
        <v>0</v>
      </c>
      <c r="O90" s="113" t="s">
        <v>985</v>
      </c>
    </row>
    <row r="91" spans="1:15" ht="13.2" hidden="1" x14ac:dyDescent="0.25">
      <c r="A91" s="56"/>
      <c r="B91" s="103"/>
      <c r="C91" s="104"/>
      <c r="D91" s="103"/>
      <c r="E91" s="103"/>
      <c r="F91" s="105"/>
      <c r="G91" s="106"/>
      <c r="H91" s="107"/>
      <c r="I91" s="104" t="s">
        <v>58</v>
      </c>
      <c r="J91" s="103">
        <v>0</v>
      </c>
      <c r="K91" s="103" t="s">
        <v>59</v>
      </c>
      <c r="L91" s="105">
        <v>900000</v>
      </c>
      <c r="M91" s="105">
        <f>ROUNDDOWN(J91*L91,-3)</f>
        <v>0</v>
      </c>
      <c r="N91" s="114">
        <f>G91-M91</f>
        <v>0</v>
      </c>
      <c r="O91" s="113" t="s">
        <v>985</v>
      </c>
    </row>
    <row r="92" spans="1:15" ht="13.2" hidden="1" x14ac:dyDescent="0.25">
      <c r="A92" s="56" t="s">
        <v>160</v>
      </c>
      <c r="B92" s="129" t="s">
        <v>61</v>
      </c>
      <c r="C92" s="130" t="s">
        <v>62</v>
      </c>
      <c r="D92" s="129"/>
      <c r="E92" s="129"/>
      <c r="F92" s="131"/>
      <c r="G92" s="132">
        <f>G93</f>
        <v>66000000</v>
      </c>
      <c r="H92" s="133" t="s">
        <v>61</v>
      </c>
      <c r="I92" s="130" t="s">
        <v>62</v>
      </c>
      <c r="J92" s="129"/>
      <c r="K92" s="129"/>
      <c r="L92" s="131"/>
      <c r="M92" s="131">
        <f>M93</f>
        <v>66000000</v>
      </c>
      <c r="N92" s="134">
        <f>N93</f>
        <v>0</v>
      </c>
      <c r="O92" s="113" t="s">
        <v>985</v>
      </c>
    </row>
    <row r="93" spans="1:15" ht="13.2" hidden="1" x14ac:dyDescent="0.25">
      <c r="A93" s="56" t="s">
        <v>161</v>
      </c>
      <c r="B93" s="103"/>
      <c r="C93" s="104" t="s">
        <v>162</v>
      </c>
      <c r="D93" s="103">
        <v>12</v>
      </c>
      <c r="E93" s="103" t="s">
        <v>46</v>
      </c>
      <c r="F93" s="105">
        <v>5500000</v>
      </c>
      <c r="G93" s="106">
        <f>ROUNDDOWN(D93*F93,-3)</f>
        <v>66000000</v>
      </c>
      <c r="H93" s="107"/>
      <c r="I93" s="104" t="s">
        <v>162</v>
      </c>
      <c r="J93" s="103">
        <v>12</v>
      </c>
      <c r="K93" s="103" t="s">
        <v>46</v>
      </c>
      <c r="L93" s="105">
        <v>5500000</v>
      </c>
      <c r="M93" s="105">
        <f>ROUNDDOWN(J93*L93,-3)</f>
        <v>66000000</v>
      </c>
      <c r="N93" s="114">
        <f>G93-M93</f>
        <v>0</v>
      </c>
      <c r="O93" s="113" t="s">
        <v>985</v>
      </c>
    </row>
    <row r="94" spans="1:15" ht="13.2" x14ac:dyDescent="0.25">
      <c r="A94" s="56" t="s">
        <v>163</v>
      </c>
      <c r="B94" s="152" t="s">
        <v>66</v>
      </c>
      <c r="C94" s="153" t="s">
        <v>164</v>
      </c>
      <c r="D94" s="152"/>
      <c r="E94" s="152"/>
      <c r="F94" s="154"/>
      <c r="G94" s="155">
        <f>SUM(G95,G101,G103)</f>
        <v>102920000</v>
      </c>
      <c r="H94" s="156" t="s">
        <v>66</v>
      </c>
      <c r="I94" s="153" t="s">
        <v>164</v>
      </c>
      <c r="J94" s="152"/>
      <c r="K94" s="152"/>
      <c r="L94" s="154"/>
      <c r="M94" s="154">
        <f>SUM(M95,M101,M103)</f>
        <v>102920000</v>
      </c>
      <c r="N94" s="157">
        <f>SUM(N95,N101,N103)</f>
        <v>0</v>
      </c>
      <c r="O94" s="63"/>
    </row>
    <row r="95" spans="1:15" ht="13.2" hidden="1" x14ac:dyDescent="0.25">
      <c r="A95" s="56" t="s">
        <v>165</v>
      </c>
      <c r="B95" s="129" t="s">
        <v>42</v>
      </c>
      <c r="C95" s="130" t="s">
        <v>43</v>
      </c>
      <c r="D95" s="129"/>
      <c r="E95" s="129"/>
      <c r="F95" s="131"/>
      <c r="G95" s="132">
        <f>SUM(G96:G100)</f>
        <v>23750000</v>
      </c>
      <c r="H95" s="133" t="s">
        <v>42</v>
      </c>
      <c r="I95" s="130" t="s">
        <v>43</v>
      </c>
      <c r="J95" s="129"/>
      <c r="K95" s="129"/>
      <c r="L95" s="131"/>
      <c r="M95" s="131">
        <f>SUM(M96:M100)</f>
        <v>23750000</v>
      </c>
      <c r="N95" s="134">
        <f>SUM(N96:N100)</f>
        <v>0</v>
      </c>
      <c r="O95" s="113" t="s">
        <v>985</v>
      </c>
    </row>
    <row r="96" spans="1:15" ht="13.2" hidden="1" x14ac:dyDescent="0.25">
      <c r="A96" s="56" t="s">
        <v>166</v>
      </c>
      <c r="B96" s="103"/>
      <c r="C96" s="104" t="s">
        <v>45</v>
      </c>
      <c r="D96" s="103">
        <v>90</v>
      </c>
      <c r="E96" s="103" t="s">
        <v>46</v>
      </c>
      <c r="F96" s="105">
        <v>75000</v>
      </c>
      <c r="G96" s="106">
        <f>ROUNDDOWN(D96*F96,-3)</f>
        <v>6750000</v>
      </c>
      <c r="H96" s="107"/>
      <c r="I96" s="104" t="s">
        <v>45</v>
      </c>
      <c r="J96" s="103">
        <v>90</v>
      </c>
      <c r="K96" s="103" t="s">
        <v>46</v>
      </c>
      <c r="L96" s="105">
        <v>75000</v>
      </c>
      <c r="M96" s="105">
        <f>ROUNDDOWN(J96*L96,-3)</f>
        <v>6750000</v>
      </c>
      <c r="N96" s="114">
        <f t="shared" ref="N96:N100" si="10">G96-M96</f>
        <v>0</v>
      </c>
      <c r="O96" s="113" t="s">
        <v>985</v>
      </c>
    </row>
    <row r="97" spans="1:15" ht="13.2" hidden="1" x14ac:dyDescent="0.25">
      <c r="A97" s="56" t="s">
        <v>167</v>
      </c>
      <c r="B97" s="103"/>
      <c r="C97" s="104" t="s">
        <v>48</v>
      </c>
      <c r="D97" s="103">
        <v>2</v>
      </c>
      <c r="E97" s="103" t="s">
        <v>49</v>
      </c>
      <c r="F97" s="105">
        <v>1500000</v>
      </c>
      <c r="G97" s="106">
        <f>ROUNDDOWN(D97*F97,-3)</f>
        <v>3000000</v>
      </c>
      <c r="H97" s="107"/>
      <c r="I97" s="104" t="s">
        <v>48</v>
      </c>
      <c r="J97" s="103">
        <v>2</v>
      </c>
      <c r="K97" s="103" t="s">
        <v>49</v>
      </c>
      <c r="L97" s="105">
        <v>1500000</v>
      </c>
      <c r="M97" s="105">
        <f>ROUNDDOWN(J97*L97,-3)</f>
        <v>3000000</v>
      </c>
      <c r="N97" s="114">
        <f t="shared" si="10"/>
        <v>0</v>
      </c>
      <c r="O97" s="113" t="s">
        <v>985</v>
      </c>
    </row>
    <row r="98" spans="1:15" ht="13.2" hidden="1" x14ac:dyDescent="0.25">
      <c r="A98" s="56" t="s">
        <v>168</v>
      </c>
      <c r="B98" s="103"/>
      <c r="C98" s="104" t="s">
        <v>51</v>
      </c>
      <c r="D98" s="103">
        <v>2</v>
      </c>
      <c r="E98" s="103" t="s">
        <v>49</v>
      </c>
      <c r="F98" s="105">
        <v>1500000</v>
      </c>
      <c r="G98" s="106">
        <f>ROUNDDOWN(D98*F98,-3)</f>
        <v>3000000</v>
      </c>
      <c r="H98" s="107"/>
      <c r="I98" s="104" t="s">
        <v>51</v>
      </c>
      <c r="J98" s="103">
        <v>2</v>
      </c>
      <c r="K98" s="103" t="s">
        <v>49</v>
      </c>
      <c r="L98" s="105">
        <v>1500000</v>
      </c>
      <c r="M98" s="105">
        <f>ROUNDDOWN(J98*L98,-3)</f>
        <v>3000000</v>
      </c>
      <c r="N98" s="114">
        <f t="shared" si="10"/>
        <v>0</v>
      </c>
      <c r="O98" s="113" t="s">
        <v>985</v>
      </c>
    </row>
    <row r="99" spans="1:15" ht="13.2" hidden="1" x14ac:dyDescent="0.25">
      <c r="A99" s="56" t="s">
        <v>169</v>
      </c>
      <c r="B99" s="103"/>
      <c r="C99" s="104" t="s">
        <v>53</v>
      </c>
      <c r="D99" s="103">
        <v>2</v>
      </c>
      <c r="E99" s="103" t="s">
        <v>49</v>
      </c>
      <c r="F99" s="105">
        <v>1000000</v>
      </c>
      <c r="G99" s="106">
        <f>ROUNDDOWN(D99*F99,-3)</f>
        <v>2000000</v>
      </c>
      <c r="H99" s="107"/>
      <c r="I99" s="104" t="s">
        <v>53</v>
      </c>
      <c r="J99" s="103">
        <v>2</v>
      </c>
      <c r="K99" s="103" t="s">
        <v>49</v>
      </c>
      <c r="L99" s="105">
        <v>1000000</v>
      </c>
      <c r="M99" s="105">
        <f>ROUNDDOWN(J99*L99,-3)</f>
        <v>2000000</v>
      </c>
      <c r="N99" s="114">
        <f t="shared" si="10"/>
        <v>0</v>
      </c>
      <c r="O99" s="113" t="s">
        <v>985</v>
      </c>
    </row>
    <row r="100" spans="1:15" ht="13.2" hidden="1" x14ac:dyDescent="0.25">
      <c r="A100" s="21" t="s">
        <v>170</v>
      </c>
      <c r="B100" s="103"/>
      <c r="C100" s="104" t="s">
        <v>171</v>
      </c>
      <c r="D100" s="103">
        <v>36</v>
      </c>
      <c r="E100" s="103" t="s">
        <v>46</v>
      </c>
      <c r="F100" s="105">
        <v>250000</v>
      </c>
      <c r="G100" s="106">
        <f>ROUNDDOWN(D100*F100,-3)</f>
        <v>9000000</v>
      </c>
      <c r="H100" s="107"/>
      <c r="I100" s="104" t="s">
        <v>171</v>
      </c>
      <c r="J100" s="103">
        <v>36</v>
      </c>
      <c r="K100" s="103" t="s">
        <v>46</v>
      </c>
      <c r="L100" s="105">
        <v>250000</v>
      </c>
      <c r="M100" s="105">
        <f>ROUNDDOWN(J100*L100,-3)</f>
        <v>9000000</v>
      </c>
      <c r="N100" s="114">
        <f t="shared" si="10"/>
        <v>0</v>
      </c>
      <c r="O100" s="113" t="s">
        <v>985</v>
      </c>
    </row>
    <row r="101" spans="1:15" ht="13.2" hidden="1" x14ac:dyDescent="0.25">
      <c r="A101" s="56" t="s">
        <v>172</v>
      </c>
      <c r="B101" s="126" t="s">
        <v>55</v>
      </c>
      <c r="C101" s="124" t="s">
        <v>56</v>
      </c>
      <c r="D101" s="126"/>
      <c r="E101" s="126"/>
      <c r="F101" s="127"/>
      <c r="G101" s="141">
        <f>G102</f>
        <v>10000000</v>
      </c>
      <c r="H101" s="123" t="s">
        <v>55</v>
      </c>
      <c r="I101" s="124" t="s">
        <v>56</v>
      </c>
      <c r="J101" s="126"/>
      <c r="K101" s="126"/>
      <c r="L101" s="127"/>
      <c r="M101" s="127">
        <f>M102</f>
        <v>10000000</v>
      </c>
      <c r="N101" s="128">
        <f>N102</f>
        <v>0</v>
      </c>
      <c r="O101" s="113" t="s">
        <v>985</v>
      </c>
    </row>
    <row r="102" spans="1:15" ht="13.2" hidden="1" x14ac:dyDescent="0.25">
      <c r="A102" s="56" t="s">
        <v>173</v>
      </c>
      <c r="B102" s="103"/>
      <c r="C102" s="104" t="s">
        <v>58</v>
      </c>
      <c r="D102" s="103">
        <v>10</v>
      </c>
      <c r="E102" s="103" t="s">
        <v>59</v>
      </c>
      <c r="F102" s="105">
        <v>1000000</v>
      </c>
      <c r="G102" s="106">
        <f>ROUNDDOWN(D102*F102,-3)</f>
        <v>10000000</v>
      </c>
      <c r="H102" s="107"/>
      <c r="I102" s="104" t="s">
        <v>58</v>
      </c>
      <c r="J102" s="103">
        <v>10</v>
      </c>
      <c r="K102" s="103" t="s">
        <v>59</v>
      </c>
      <c r="L102" s="105">
        <v>1000000</v>
      </c>
      <c r="M102" s="105">
        <f>ROUNDDOWN(J102*L102,-3)</f>
        <v>10000000</v>
      </c>
      <c r="N102" s="114">
        <f>G102-M102</f>
        <v>0</v>
      </c>
      <c r="O102" s="113" t="s">
        <v>985</v>
      </c>
    </row>
    <row r="103" spans="1:15" ht="13.2" hidden="1" x14ac:dyDescent="0.25">
      <c r="A103" s="56" t="s">
        <v>174</v>
      </c>
      <c r="B103" s="129" t="s">
        <v>61</v>
      </c>
      <c r="C103" s="130" t="s">
        <v>62</v>
      </c>
      <c r="D103" s="129"/>
      <c r="E103" s="129"/>
      <c r="F103" s="131"/>
      <c r="G103" s="132">
        <f>G104</f>
        <v>69170000</v>
      </c>
      <c r="H103" s="133" t="s">
        <v>61</v>
      </c>
      <c r="I103" s="130" t="s">
        <v>62</v>
      </c>
      <c r="J103" s="129"/>
      <c r="K103" s="129"/>
      <c r="L103" s="131"/>
      <c r="M103" s="131">
        <f>M104</f>
        <v>69170000</v>
      </c>
      <c r="N103" s="134">
        <f>N104</f>
        <v>0</v>
      </c>
      <c r="O103" s="113" t="s">
        <v>985</v>
      </c>
    </row>
    <row r="104" spans="1:15" ht="13.2" hidden="1" x14ac:dyDescent="0.25">
      <c r="A104" s="56" t="s">
        <v>175</v>
      </c>
      <c r="B104" s="103"/>
      <c r="C104" s="104" t="s">
        <v>176</v>
      </c>
      <c r="D104" s="103">
        <v>26</v>
      </c>
      <c r="E104" s="103" t="s">
        <v>46</v>
      </c>
      <c r="F104" s="105">
        <v>2660417</v>
      </c>
      <c r="G104" s="106">
        <f>ROUNDDOWN(D104*F104,-3)</f>
        <v>69170000</v>
      </c>
      <c r="H104" s="107"/>
      <c r="I104" s="104" t="s">
        <v>176</v>
      </c>
      <c r="J104" s="103">
        <v>26</v>
      </c>
      <c r="K104" s="103" t="s">
        <v>46</v>
      </c>
      <c r="L104" s="105">
        <v>2660417</v>
      </c>
      <c r="M104" s="105">
        <f>ROUNDDOWN(J104*L104,-3)</f>
        <v>69170000</v>
      </c>
      <c r="N104" s="114">
        <f>G104-M104</f>
        <v>0</v>
      </c>
      <c r="O104" s="113" t="s">
        <v>985</v>
      </c>
    </row>
    <row r="105" spans="1:15" ht="13.2" x14ac:dyDescent="0.25">
      <c r="A105" s="56" t="s">
        <v>177</v>
      </c>
      <c r="B105" s="158" t="s">
        <v>177</v>
      </c>
      <c r="C105" s="159" t="s">
        <v>178</v>
      </c>
      <c r="D105" s="158"/>
      <c r="E105" s="158"/>
      <c r="F105" s="160"/>
      <c r="G105" s="161">
        <f>SUM(G106,G546)</f>
        <v>22288180000</v>
      </c>
      <c r="H105" s="162" t="s">
        <v>177</v>
      </c>
      <c r="I105" s="159" t="s">
        <v>178</v>
      </c>
      <c r="J105" s="158"/>
      <c r="K105" s="158"/>
      <c r="L105" s="160"/>
      <c r="M105" s="160">
        <f>SUM(M106,M546)</f>
        <v>22288180000</v>
      </c>
      <c r="N105" s="163">
        <f>SUM(N106,N546)</f>
        <v>0</v>
      </c>
      <c r="O105" s="63"/>
    </row>
    <row r="106" spans="1:15" ht="26.4" x14ac:dyDescent="0.25">
      <c r="A106" s="56" t="s">
        <v>179</v>
      </c>
      <c r="B106" s="164" t="s">
        <v>180</v>
      </c>
      <c r="C106" s="165" t="s">
        <v>181</v>
      </c>
      <c r="D106" s="164"/>
      <c r="E106" s="164"/>
      <c r="F106" s="166"/>
      <c r="G106" s="167">
        <f>SUM(G107,G113,G337,G343)</f>
        <v>13788180000</v>
      </c>
      <c r="H106" s="168" t="s">
        <v>180</v>
      </c>
      <c r="I106" s="165" t="s">
        <v>181</v>
      </c>
      <c r="J106" s="164"/>
      <c r="K106" s="164"/>
      <c r="L106" s="166"/>
      <c r="M106" s="166">
        <f>SUM(M107,M113,M337,M343)</f>
        <v>13788180000</v>
      </c>
      <c r="N106" s="169">
        <f>SUM(N107,N113,N337,N343)</f>
        <v>0</v>
      </c>
      <c r="O106" s="63"/>
    </row>
    <row r="107" spans="1:15" ht="26.4" x14ac:dyDescent="0.25">
      <c r="A107" s="56" t="s">
        <v>182</v>
      </c>
      <c r="B107" s="170" t="s">
        <v>183</v>
      </c>
      <c r="C107" s="171" t="s">
        <v>184</v>
      </c>
      <c r="D107" s="170">
        <v>2</v>
      </c>
      <c r="E107" s="170" t="s">
        <v>185</v>
      </c>
      <c r="F107" s="172"/>
      <c r="G107" s="173">
        <f>G108</f>
        <v>260000000</v>
      </c>
      <c r="H107" s="174" t="s">
        <v>183</v>
      </c>
      <c r="I107" s="171" t="s">
        <v>184</v>
      </c>
      <c r="J107" s="170">
        <v>2</v>
      </c>
      <c r="K107" s="170" t="s">
        <v>185</v>
      </c>
      <c r="L107" s="172"/>
      <c r="M107" s="172">
        <f t="shared" ref="M107:N111" si="11">M108</f>
        <v>260000000</v>
      </c>
      <c r="N107" s="175">
        <f t="shared" si="11"/>
        <v>0</v>
      </c>
      <c r="O107" s="63"/>
    </row>
    <row r="108" spans="1:15" ht="26.4" x14ac:dyDescent="0.25">
      <c r="A108" s="56" t="s">
        <v>186</v>
      </c>
      <c r="B108" s="176" t="s">
        <v>187</v>
      </c>
      <c r="C108" s="177" t="s">
        <v>188</v>
      </c>
      <c r="D108" s="176">
        <v>2</v>
      </c>
      <c r="E108" s="176" t="s">
        <v>185</v>
      </c>
      <c r="F108" s="178"/>
      <c r="G108" s="178">
        <f>G109</f>
        <v>260000000</v>
      </c>
      <c r="H108" s="176" t="s">
        <v>187</v>
      </c>
      <c r="I108" s="177" t="s">
        <v>188</v>
      </c>
      <c r="J108" s="176">
        <v>2</v>
      </c>
      <c r="K108" s="176" t="s">
        <v>185</v>
      </c>
      <c r="L108" s="178"/>
      <c r="M108" s="178">
        <f t="shared" si="11"/>
        <v>260000000</v>
      </c>
      <c r="N108" s="179">
        <f t="shared" si="11"/>
        <v>0</v>
      </c>
      <c r="O108" s="180"/>
    </row>
    <row r="109" spans="1:15" ht="26.4" x14ac:dyDescent="0.25">
      <c r="A109" s="56" t="s">
        <v>189</v>
      </c>
      <c r="B109" s="181" t="s">
        <v>190</v>
      </c>
      <c r="C109" s="182" t="s">
        <v>191</v>
      </c>
      <c r="D109" s="181"/>
      <c r="E109" s="181" t="s">
        <v>37</v>
      </c>
      <c r="F109" s="183"/>
      <c r="G109" s="184">
        <f>G110</f>
        <v>260000000</v>
      </c>
      <c r="H109" s="185" t="s">
        <v>190</v>
      </c>
      <c r="I109" s="182" t="s">
        <v>191</v>
      </c>
      <c r="J109" s="181"/>
      <c r="K109" s="181" t="s">
        <v>37</v>
      </c>
      <c r="L109" s="183"/>
      <c r="M109" s="183">
        <f t="shared" si="11"/>
        <v>260000000</v>
      </c>
      <c r="N109" s="186">
        <f t="shared" si="11"/>
        <v>0</v>
      </c>
      <c r="O109" s="187"/>
    </row>
    <row r="110" spans="1:15" ht="13.2" x14ac:dyDescent="0.25">
      <c r="A110" s="56" t="s">
        <v>192</v>
      </c>
      <c r="B110" s="152" t="s">
        <v>39</v>
      </c>
      <c r="C110" s="153" t="s">
        <v>193</v>
      </c>
      <c r="D110" s="152"/>
      <c r="E110" s="152"/>
      <c r="F110" s="154"/>
      <c r="G110" s="155">
        <f>G111</f>
        <v>260000000</v>
      </c>
      <c r="H110" s="156" t="s">
        <v>39</v>
      </c>
      <c r="I110" s="153" t="s">
        <v>193</v>
      </c>
      <c r="J110" s="152"/>
      <c r="K110" s="152"/>
      <c r="L110" s="154"/>
      <c r="M110" s="154">
        <f t="shared" si="11"/>
        <v>260000000</v>
      </c>
      <c r="N110" s="157">
        <f t="shared" si="11"/>
        <v>0</v>
      </c>
      <c r="O110" s="188"/>
    </row>
    <row r="111" spans="1:15" ht="13.2" x14ac:dyDescent="0.25">
      <c r="A111" s="56" t="s">
        <v>194</v>
      </c>
      <c r="B111" s="97" t="s">
        <v>195</v>
      </c>
      <c r="C111" s="98" t="s">
        <v>196</v>
      </c>
      <c r="D111" s="97"/>
      <c r="E111" s="97"/>
      <c r="F111" s="99"/>
      <c r="G111" s="100">
        <f>G112</f>
        <v>260000000</v>
      </c>
      <c r="H111" s="101" t="s">
        <v>195</v>
      </c>
      <c r="I111" s="98" t="s">
        <v>196</v>
      </c>
      <c r="J111" s="97"/>
      <c r="K111" s="97"/>
      <c r="L111" s="99"/>
      <c r="M111" s="99">
        <f t="shared" si="11"/>
        <v>260000000</v>
      </c>
      <c r="N111" s="102">
        <f t="shared" si="11"/>
        <v>0</v>
      </c>
      <c r="O111" s="189"/>
    </row>
    <row r="112" spans="1:15" ht="13.2" x14ac:dyDescent="0.25">
      <c r="A112" s="56" t="s">
        <v>197</v>
      </c>
      <c r="B112" s="103"/>
      <c r="C112" s="104" t="s">
        <v>198</v>
      </c>
      <c r="D112" s="103">
        <v>1</v>
      </c>
      <c r="E112" s="103" t="s">
        <v>49</v>
      </c>
      <c r="F112" s="105">
        <v>260000000</v>
      </c>
      <c r="G112" s="106">
        <f>ROUNDDOWN(D112*F112,-3)</f>
        <v>260000000</v>
      </c>
      <c r="H112" s="107"/>
      <c r="I112" s="104" t="s">
        <v>198</v>
      </c>
      <c r="J112" s="103">
        <v>1</v>
      </c>
      <c r="K112" s="103" t="s">
        <v>49</v>
      </c>
      <c r="L112" s="105">
        <v>260000000</v>
      </c>
      <c r="M112" s="105">
        <f>ROUNDDOWN(J112*L112,-3)</f>
        <v>260000000</v>
      </c>
      <c r="N112" s="114">
        <f>G112-M112</f>
        <v>0</v>
      </c>
      <c r="O112" s="113" t="str">
        <f t="shared" ref="O112" si="12">IF(AND(ISBLANK(H112),N112&lt;&gt;0),"Rev detil","")</f>
        <v/>
      </c>
    </row>
    <row r="113" spans="1:15" ht="13.2" x14ac:dyDescent="0.25">
      <c r="A113" s="56" t="s">
        <v>199</v>
      </c>
      <c r="B113" s="190" t="s">
        <v>200</v>
      </c>
      <c r="C113" s="191" t="s">
        <v>201</v>
      </c>
      <c r="D113" s="190">
        <v>8</v>
      </c>
      <c r="E113" s="192" t="s">
        <v>202</v>
      </c>
      <c r="F113" s="193"/>
      <c r="G113" s="194">
        <f>SUM(G114,G143,G252)</f>
        <v>10694573000</v>
      </c>
      <c r="H113" s="195" t="s">
        <v>200</v>
      </c>
      <c r="I113" s="191" t="s">
        <v>201</v>
      </c>
      <c r="J113" s="190">
        <v>8</v>
      </c>
      <c r="K113" s="196" t="s">
        <v>202</v>
      </c>
      <c r="L113" s="196"/>
      <c r="M113" s="197">
        <f>SUM(M114,M143,M252)</f>
        <v>10694573000</v>
      </c>
      <c r="N113" s="198">
        <f>SUM(N114,N143,N252)</f>
        <v>0</v>
      </c>
      <c r="O113" s="63"/>
    </row>
    <row r="114" spans="1:15" ht="13.2" x14ac:dyDescent="0.25">
      <c r="A114" s="56" t="s">
        <v>203</v>
      </c>
      <c r="B114" s="199" t="s">
        <v>204</v>
      </c>
      <c r="C114" s="200" t="s">
        <v>205</v>
      </c>
      <c r="D114" s="199">
        <v>1</v>
      </c>
      <c r="E114" s="199" t="s">
        <v>206</v>
      </c>
      <c r="F114" s="201"/>
      <c r="G114" s="202">
        <f>G115</f>
        <v>253780000</v>
      </c>
      <c r="H114" s="203" t="s">
        <v>204</v>
      </c>
      <c r="I114" s="200" t="s">
        <v>205</v>
      </c>
      <c r="J114" s="199">
        <v>1</v>
      </c>
      <c r="K114" s="199" t="s">
        <v>206</v>
      </c>
      <c r="L114" s="201"/>
      <c r="M114" s="201">
        <f t="shared" ref="M114:N114" si="13">M115</f>
        <v>210809000</v>
      </c>
      <c r="N114" s="204">
        <f t="shared" si="13"/>
        <v>42971000</v>
      </c>
      <c r="O114" s="63"/>
    </row>
    <row r="115" spans="1:15" ht="13.2" x14ac:dyDescent="0.25">
      <c r="A115" s="56" t="s">
        <v>207</v>
      </c>
      <c r="B115" s="205" t="s">
        <v>208</v>
      </c>
      <c r="C115" s="206" t="s">
        <v>209</v>
      </c>
      <c r="D115" s="205"/>
      <c r="E115" s="205" t="s">
        <v>37</v>
      </c>
      <c r="F115" s="207"/>
      <c r="G115" s="208">
        <f>G116</f>
        <v>253780000</v>
      </c>
      <c r="H115" s="209" t="s">
        <v>208</v>
      </c>
      <c r="I115" s="206" t="s">
        <v>209</v>
      </c>
      <c r="J115" s="205"/>
      <c r="K115" s="205" t="s">
        <v>37</v>
      </c>
      <c r="L115" s="207"/>
      <c r="M115" s="207">
        <f>SUM(M116,M129)</f>
        <v>210809000</v>
      </c>
      <c r="N115" s="207">
        <f>SUM(N116,N129)</f>
        <v>42971000</v>
      </c>
      <c r="O115" s="63"/>
    </row>
    <row r="116" spans="1:15" ht="13.2" x14ac:dyDescent="0.25">
      <c r="A116" s="56" t="s">
        <v>210</v>
      </c>
      <c r="B116" s="210" t="s">
        <v>39</v>
      </c>
      <c r="C116" s="211" t="s">
        <v>211</v>
      </c>
      <c r="D116" s="210"/>
      <c r="E116" s="210"/>
      <c r="F116" s="212"/>
      <c r="G116" s="213">
        <f>SUM(G117,G122,G125,G127)</f>
        <v>253780000</v>
      </c>
      <c r="H116" s="214" t="s">
        <v>39</v>
      </c>
      <c r="I116" s="211" t="s">
        <v>211</v>
      </c>
      <c r="J116" s="210"/>
      <c r="K116" s="210"/>
      <c r="L116" s="212"/>
      <c r="M116" s="212">
        <f>SUM(M117,M122,M125,M127)</f>
        <v>147749000</v>
      </c>
      <c r="N116" s="215">
        <f>SUM(N117,N122,N125,N127)</f>
        <v>106031000</v>
      </c>
      <c r="O116" s="63"/>
    </row>
    <row r="117" spans="1:15" ht="13.2" x14ac:dyDescent="0.25">
      <c r="A117" s="56" t="s">
        <v>212</v>
      </c>
      <c r="B117" s="216" t="s">
        <v>42</v>
      </c>
      <c r="C117" s="217" t="s">
        <v>43</v>
      </c>
      <c r="D117" s="216"/>
      <c r="E117" s="216"/>
      <c r="F117" s="218"/>
      <c r="G117" s="219">
        <f>SUM(G118:G121)</f>
        <v>39000000</v>
      </c>
      <c r="H117" s="220" t="s">
        <v>42</v>
      </c>
      <c r="I117" s="217" t="s">
        <v>43</v>
      </c>
      <c r="J117" s="216"/>
      <c r="K117" s="216"/>
      <c r="L117" s="218"/>
      <c r="M117" s="218">
        <f>SUM(M118:M121)</f>
        <v>19500000</v>
      </c>
      <c r="N117" s="221">
        <f>SUM(N118:N121)</f>
        <v>19500000</v>
      </c>
      <c r="O117" s="63"/>
    </row>
    <row r="118" spans="1:15" ht="13.2" x14ac:dyDescent="0.25">
      <c r="A118" s="56" t="s">
        <v>213</v>
      </c>
      <c r="B118" s="103"/>
      <c r="C118" s="104" t="s">
        <v>45</v>
      </c>
      <c r="D118" s="103">
        <v>200</v>
      </c>
      <c r="E118" s="103" t="s">
        <v>46</v>
      </c>
      <c r="F118" s="105">
        <v>75000</v>
      </c>
      <c r="G118" s="106">
        <f>ROUNDDOWN(D118*F118,-3)</f>
        <v>15000000</v>
      </c>
      <c r="H118" s="107"/>
      <c r="I118" s="108" t="s">
        <v>45</v>
      </c>
      <c r="J118" s="109">
        <v>100</v>
      </c>
      <c r="K118" s="109" t="s">
        <v>46</v>
      </c>
      <c r="L118" s="111">
        <v>75000</v>
      </c>
      <c r="M118" s="111">
        <f>ROUNDDOWN(J118*L118,-3)</f>
        <v>7500000</v>
      </c>
      <c r="N118" s="112">
        <f t="shared" ref="N118:N121" si="14">G118-M118</f>
        <v>7500000</v>
      </c>
      <c r="O118" s="113" t="str">
        <f t="shared" ref="O118:O121" si="15">IF(AND(ISBLANK(H118),N118&lt;&gt;0),"Revisi","")</f>
        <v>Revisi</v>
      </c>
    </row>
    <row r="119" spans="1:15" ht="13.2" x14ac:dyDescent="0.25">
      <c r="A119" s="56" t="s">
        <v>214</v>
      </c>
      <c r="B119" s="103"/>
      <c r="C119" s="104" t="s">
        <v>48</v>
      </c>
      <c r="D119" s="103">
        <v>6</v>
      </c>
      <c r="E119" s="103" t="s">
        <v>49</v>
      </c>
      <c r="F119" s="105">
        <v>1500000</v>
      </c>
      <c r="G119" s="106">
        <f>ROUNDDOWN(D119*F119,-3)</f>
        <v>9000000</v>
      </c>
      <c r="H119" s="107"/>
      <c r="I119" s="108" t="s">
        <v>48</v>
      </c>
      <c r="J119" s="109">
        <v>3</v>
      </c>
      <c r="K119" s="109" t="s">
        <v>49</v>
      </c>
      <c r="L119" s="111">
        <v>1500000</v>
      </c>
      <c r="M119" s="111">
        <f>ROUNDDOWN(J119*L119,-3)</f>
        <v>4500000</v>
      </c>
      <c r="N119" s="112">
        <f t="shared" si="14"/>
        <v>4500000</v>
      </c>
      <c r="O119" s="113" t="str">
        <f t="shared" si="15"/>
        <v>Revisi</v>
      </c>
    </row>
    <row r="120" spans="1:15" ht="13.2" x14ac:dyDescent="0.25">
      <c r="A120" s="56" t="s">
        <v>215</v>
      </c>
      <c r="B120" s="103"/>
      <c r="C120" s="104" t="s">
        <v>51</v>
      </c>
      <c r="D120" s="103">
        <v>6</v>
      </c>
      <c r="E120" s="103" t="s">
        <v>49</v>
      </c>
      <c r="F120" s="105">
        <v>1500000</v>
      </c>
      <c r="G120" s="106">
        <f>ROUNDDOWN(D120*F120,-3)</f>
        <v>9000000</v>
      </c>
      <c r="H120" s="107"/>
      <c r="I120" s="108" t="s">
        <v>51</v>
      </c>
      <c r="J120" s="109">
        <v>3</v>
      </c>
      <c r="K120" s="109" t="s">
        <v>49</v>
      </c>
      <c r="L120" s="111">
        <v>1500000</v>
      </c>
      <c r="M120" s="111">
        <f>ROUNDDOWN(J120*L120,-3)</f>
        <v>4500000</v>
      </c>
      <c r="N120" s="112">
        <f t="shared" si="14"/>
        <v>4500000</v>
      </c>
      <c r="O120" s="113" t="str">
        <f t="shared" si="15"/>
        <v>Revisi</v>
      </c>
    </row>
    <row r="121" spans="1:15" ht="13.2" x14ac:dyDescent="0.25">
      <c r="A121" s="56" t="s">
        <v>216</v>
      </c>
      <c r="B121" s="103"/>
      <c r="C121" s="104" t="s">
        <v>53</v>
      </c>
      <c r="D121" s="103">
        <v>6</v>
      </c>
      <c r="E121" s="103" t="s">
        <v>49</v>
      </c>
      <c r="F121" s="105">
        <v>1000000</v>
      </c>
      <c r="G121" s="106">
        <f>ROUNDDOWN(D121*F121,-3)</f>
        <v>6000000</v>
      </c>
      <c r="H121" s="107"/>
      <c r="I121" s="108" t="s">
        <v>53</v>
      </c>
      <c r="J121" s="109">
        <v>3</v>
      </c>
      <c r="K121" s="109" t="s">
        <v>49</v>
      </c>
      <c r="L121" s="111">
        <v>1000000</v>
      </c>
      <c r="M121" s="111">
        <f>ROUNDDOWN(J121*L121,-3)</f>
        <v>3000000</v>
      </c>
      <c r="N121" s="112">
        <f t="shared" si="14"/>
        <v>3000000</v>
      </c>
      <c r="O121" s="113" t="str">
        <f t="shared" si="15"/>
        <v>Revisi</v>
      </c>
    </row>
    <row r="122" spans="1:15" ht="13.2" x14ac:dyDescent="0.25">
      <c r="A122" s="56" t="s">
        <v>217</v>
      </c>
      <c r="B122" s="97" t="s">
        <v>92</v>
      </c>
      <c r="C122" s="98" t="s">
        <v>93</v>
      </c>
      <c r="D122" s="97"/>
      <c r="E122" s="97"/>
      <c r="F122" s="99"/>
      <c r="G122" s="100">
        <f>SUM(G123:G124)</f>
        <v>9000000</v>
      </c>
      <c r="H122" s="101" t="s">
        <v>92</v>
      </c>
      <c r="I122" s="98" t="s">
        <v>93</v>
      </c>
      <c r="J122" s="97"/>
      <c r="K122" s="97"/>
      <c r="L122" s="99"/>
      <c r="M122" s="99">
        <f>SUM(M123:M124)</f>
        <v>8500000</v>
      </c>
      <c r="N122" s="102">
        <f>SUM(N123:N124)</f>
        <v>500000</v>
      </c>
      <c r="O122" s="63"/>
    </row>
    <row r="123" spans="1:15" ht="13.2" x14ac:dyDescent="0.25">
      <c r="A123" s="56" t="s">
        <v>218</v>
      </c>
      <c r="B123" s="103"/>
      <c r="C123" s="104" t="s">
        <v>219</v>
      </c>
      <c r="D123" s="103">
        <v>4</v>
      </c>
      <c r="E123" s="103" t="s">
        <v>49</v>
      </c>
      <c r="F123" s="105">
        <v>250000</v>
      </c>
      <c r="G123" s="106">
        <f>ROUNDDOWN(D123*F123,-3)</f>
        <v>1000000</v>
      </c>
      <c r="H123" s="107"/>
      <c r="I123" s="108" t="s">
        <v>219</v>
      </c>
      <c r="J123" s="109">
        <v>2</v>
      </c>
      <c r="K123" s="109" t="s">
        <v>49</v>
      </c>
      <c r="L123" s="111">
        <v>250000</v>
      </c>
      <c r="M123" s="111">
        <f>ROUNDDOWN(J123*L123,-3)</f>
        <v>500000</v>
      </c>
      <c r="N123" s="112">
        <f t="shared" ref="N123:N124" si="16">G123-M123</f>
        <v>500000</v>
      </c>
      <c r="O123" s="113" t="str">
        <f>IF(AND(ISBLANK(H123),N123&lt;&gt;0),"Revisi","")</f>
        <v>Revisi</v>
      </c>
    </row>
    <row r="124" spans="1:15" ht="13.2" x14ac:dyDescent="0.25">
      <c r="A124" s="21" t="s">
        <v>220</v>
      </c>
      <c r="B124" s="103"/>
      <c r="C124" s="104" t="s">
        <v>221</v>
      </c>
      <c r="D124" s="103">
        <v>1</v>
      </c>
      <c r="E124" s="103" t="s">
        <v>49</v>
      </c>
      <c r="F124" s="105">
        <v>8000000</v>
      </c>
      <c r="G124" s="106">
        <f>ROUNDDOWN(D124*F124,-3)</f>
        <v>8000000</v>
      </c>
      <c r="H124" s="107"/>
      <c r="I124" s="104" t="s">
        <v>221</v>
      </c>
      <c r="J124" s="103">
        <v>1</v>
      </c>
      <c r="K124" s="103" t="s">
        <v>49</v>
      </c>
      <c r="L124" s="105">
        <v>8000000</v>
      </c>
      <c r="M124" s="105">
        <f>ROUNDDOWN(J124*L124,-3)</f>
        <v>8000000</v>
      </c>
      <c r="N124" s="114">
        <f t="shared" si="16"/>
        <v>0</v>
      </c>
      <c r="O124" s="113" t="str">
        <f t="shared" ref="O124" si="17">IF(AND(ISBLANK(H124),N124&lt;&gt;0),"Rev detil","")</f>
        <v/>
      </c>
    </row>
    <row r="125" spans="1:15" ht="13.2" x14ac:dyDescent="0.25">
      <c r="A125" s="56" t="s">
        <v>222</v>
      </c>
      <c r="B125" s="222" t="s">
        <v>55</v>
      </c>
      <c r="C125" s="223" t="s">
        <v>56</v>
      </c>
      <c r="D125" s="222"/>
      <c r="E125" s="222"/>
      <c r="F125" s="224"/>
      <c r="G125" s="225">
        <f>G126</f>
        <v>8000000</v>
      </c>
      <c r="H125" s="226" t="s">
        <v>55</v>
      </c>
      <c r="I125" s="223" t="s">
        <v>56</v>
      </c>
      <c r="J125" s="222"/>
      <c r="K125" s="222"/>
      <c r="L125" s="224"/>
      <c r="M125" s="224">
        <f>M126</f>
        <v>0</v>
      </c>
      <c r="N125" s="227">
        <f>N126</f>
        <v>8000000</v>
      </c>
      <c r="O125" s="63"/>
    </row>
    <row r="126" spans="1:15" ht="13.2" x14ac:dyDescent="0.25">
      <c r="A126" s="56" t="s">
        <v>223</v>
      </c>
      <c r="B126" s="103"/>
      <c r="C126" s="104" t="s">
        <v>58</v>
      </c>
      <c r="D126" s="103">
        <v>8</v>
      </c>
      <c r="E126" s="103" t="s">
        <v>59</v>
      </c>
      <c r="F126" s="105">
        <v>1000000</v>
      </c>
      <c r="G126" s="106">
        <f>ROUNDDOWN(D126*F126,-3)</f>
        <v>8000000</v>
      </c>
      <c r="H126" s="107"/>
      <c r="I126" s="108" t="s">
        <v>58</v>
      </c>
      <c r="J126" s="109">
        <v>0</v>
      </c>
      <c r="K126" s="109" t="s">
        <v>59</v>
      </c>
      <c r="L126" s="111">
        <v>1000000</v>
      </c>
      <c r="M126" s="111">
        <f>ROUNDDOWN(J126*L126,-3)</f>
        <v>0</v>
      </c>
      <c r="N126" s="112">
        <f>G126-M126</f>
        <v>8000000</v>
      </c>
      <c r="O126" s="113" t="str">
        <f>IF(AND(ISBLANK(H126),N126&lt;&gt;0),"Revisi","")</f>
        <v>Revisi</v>
      </c>
    </row>
    <row r="127" spans="1:15" ht="13.2" x14ac:dyDescent="0.25">
      <c r="A127" s="56" t="s">
        <v>224</v>
      </c>
      <c r="B127" s="126" t="s">
        <v>61</v>
      </c>
      <c r="C127" s="124" t="s">
        <v>62</v>
      </c>
      <c r="D127" s="126"/>
      <c r="E127" s="126"/>
      <c r="F127" s="127"/>
      <c r="G127" s="141">
        <f>G128</f>
        <v>197780000</v>
      </c>
      <c r="H127" s="123" t="s">
        <v>61</v>
      </c>
      <c r="I127" s="124" t="s">
        <v>62</v>
      </c>
      <c r="J127" s="126"/>
      <c r="K127" s="126"/>
      <c r="L127" s="127"/>
      <c r="M127" s="127">
        <f>M128</f>
        <v>119749000</v>
      </c>
      <c r="N127" s="128">
        <f>N128</f>
        <v>78031000</v>
      </c>
      <c r="O127" s="63"/>
    </row>
    <row r="128" spans="1:15" ht="13.2" x14ac:dyDescent="0.25">
      <c r="A128" s="56" t="s">
        <v>225</v>
      </c>
      <c r="B128" s="103"/>
      <c r="C128" s="104" t="s">
        <v>226</v>
      </c>
      <c r="D128" s="103">
        <v>30</v>
      </c>
      <c r="E128" s="103" t="s">
        <v>46</v>
      </c>
      <c r="F128" s="105">
        <v>6592667</v>
      </c>
      <c r="G128" s="106">
        <f>ROUNDDOWN(D128*F128,-3)</f>
        <v>197780000</v>
      </c>
      <c r="H128" s="107"/>
      <c r="I128" s="108" t="s">
        <v>226</v>
      </c>
      <c r="J128" s="109">
        <v>20</v>
      </c>
      <c r="K128" s="109" t="s">
        <v>46</v>
      </c>
      <c r="L128" s="111">
        <v>5987450</v>
      </c>
      <c r="M128" s="111">
        <f>ROUNDDOWN(J128*L128,-3)</f>
        <v>119749000</v>
      </c>
      <c r="N128" s="112">
        <f>G128-M128</f>
        <v>78031000</v>
      </c>
      <c r="O128" s="113" t="str">
        <f>IF(AND(ISBLANK(H128),N128&lt;&gt;0),"Revisi","")</f>
        <v>Revisi</v>
      </c>
    </row>
    <row r="129" spans="1:15" ht="30.6" customHeight="1" x14ac:dyDescent="0.25">
      <c r="A129" s="228" t="s">
        <v>225</v>
      </c>
      <c r="B129" s="103"/>
      <c r="C129" s="104"/>
      <c r="D129" s="103"/>
      <c r="E129" s="103"/>
      <c r="F129" s="105"/>
      <c r="G129" s="106"/>
      <c r="H129" s="214" t="s">
        <v>66</v>
      </c>
      <c r="I129" s="211" t="s">
        <v>229</v>
      </c>
      <c r="J129" s="210"/>
      <c r="K129" s="210"/>
      <c r="L129" s="212"/>
      <c r="M129" s="212">
        <f>SUM(M130,M136,M139,M141)</f>
        <v>63060000</v>
      </c>
      <c r="N129" s="231">
        <f t="shared" ref="N129:N141" si="18">G129-M129</f>
        <v>-63060000</v>
      </c>
      <c r="O129" s="232" t="str">
        <f t="shared" ref="O129:O130" si="19">IF(AND(ISBLANK(H129),N129&lt;&gt;0),"Rev","")</f>
        <v/>
      </c>
    </row>
    <row r="130" spans="1:15" ht="13.2" x14ac:dyDescent="0.25">
      <c r="A130" s="228" t="s">
        <v>225</v>
      </c>
      <c r="B130" s="103"/>
      <c r="C130" s="104"/>
      <c r="D130" s="103"/>
      <c r="E130" s="103"/>
      <c r="F130" s="105"/>
      <c r="G130" s="106"/>
      <c r="H130" s="220" t="s">
        <v>42</v>
      </c>
      <c r="I130" s="217" t="s">
        <v>43</v>
      </c>
      <c r="J130" s="216"/>
      <c r="K130" s="216"/>
      <c r="L130" s="218"/>
      <c r="M130" s="218">
        <f>SUM(M131:M135)</f>
        <v>14700000</v>
      </c>
      <c r="N130" s="229">
        <f t="shared" si="18"/>
        <v>-14700000</v>
      </c>
      <c r="O130" s="232" t="str">
        <f t="shared" si="19"/>
        <v/>
      </c>
    </row>
    <row r="131" spans="1:15" ht="13.2" x14ac:dyDescent="0.25">
      <c r="A131" s="228" t="s">
        <v>225</v>
      </c>
      <c r="B131" s="103"/>
      <c r="C131" s="104"/>
      <c r="D131" s="103"/>
      <c r="E131" s="103"/>
      <c r="F131" s="105"/>
      <c r="G131" s="106"/>
      <c r="H131" s="107"/>
      <c r="I131" s="108" t="s">
        <v>45</v>
      </c>
      <c r="J131" s="233">
        <v>36</v>
      </c>
      <c r="K131" s="109" t="s">
        <v>46</v>
      </c>
      <c r="L131" s="111">
        <v>75000</v>
      </c>
      <c r="M131" s="111">
        <f>ROUNDDOWN(J131*L131,-3)</f>
        <v>2700000</v>
      </c>
      <c r="N131" s="112">
        <f t="shared" si="18"/>
        <v>-2700000</v>
      </c>
      <c r="O131" s="113" t="str">
        <f t="shared" ref="O131:O135" si="20">IF(AND(ISBLANK(H131),N131&lt;&gt;0),"Revisi","")</f>
        <v>Revisi</v>
      </c>
    </row>
    <row r="132" spans="1:15" ht="13.2" x14ac:dyDescent="0.25">
      <c r="A132" s="228" t="s">
        <v>225</v>
      </c>
      <c r="B132" s="103"/>
      <c r="C132" s="104"/>
      <c r="D132" s="103"/>
      <c r="E132" s="103"/>
      <c r="F132" s="105"/>
      <c r="G132" s="106"/>
      <c r="H132" s="107"/>
      <c r="I132" s="108" t="s">
        <v>48</v>
      </c>
      <c r="J132" s="233">
        <v>2</v>
      </c>
      <c r="K132" s="109" t="s">
        <v>49</v>
      </c>
      <c r="L132" s="111">
        <v>1500000</v>
      </c>
      <c r="M132" s="111">
        <f>ROUNDDOWN(J132*L132,-3)</f>
        <v>3000000</v>
      </c>
      <c r="N132" s="112">
        <f t="shared" si="18"/>
        <v>-3000000</v>
      </c>
      <c r="O132" s="113" t="str">
        <f t="shared" si="20"/>
        <v>Revisi</v>
      </c>
    </row>
    <row r="133" spans="1:15" ht="13.2" x14ac:dyDescent="0.25">
      <c r="A133" s="228" t="s">
        <v>225</v>
      </c>
      <c r="B133" s="103"/>
      <c r="C133" s="104"/>
      <c r="D133" s="103"/>
      <c r="E133" s="103"/>
      <c r="F133" s="105"/>
      <c r="G133" s="106"/>
      <c r="H133" s="107"/>
      <c r="I133" s="108" t="s">
        <v>51</v>
      </c>
      <c r="J133" s="233">
        <v>2</v>
      </c>
      <c r="K133" s="109" t="s">
        <v>49</v>
      </c>
      <c r="L133" s="111">
        <v>1500000</v>
      </c>
      <c r="M133" s="111">
        <f>ROUNDDOWN(J133*L133,-3)</f>
        <v>3000000</v>
      </c>
      <c r="N133" s="112">
        <f t="shared" si="18"/>
        <v>-3000000</v>
      </c>
      <c r="O133" s="113" t="str">
        <f t="shared" si="20"/>
        <v>Revisi</v>
      </c>
    </row>
    <row r="134" spans="1:15" ht="13.2" x14ac:dyDescent="0.25">
      <c r="A134" s="228" t="s">
        <v>225</v>
      </c>
      <c r="B134" s="103"/>
      <c r="C134" s="104"/>
      <c r="D134" s="103"/>
      <c r="E134" s="103"/>
      <c r="F134" s="105"/>
      <c r="G134" s="106"/>
      <c r="H134" s="107"/>
      <c r="I134" s="108" t="s">
        <v>53</v>
      </c>
      <c r="J134" s="233">
        <v>2</v>
      </c>
      <c r="K134" s="109" t="s">
        <v>49</v>
      </c>
      <c r="L134" s="111">
        <v>1000000</v>
      </c>
      <c r="M134" s="111">
        <f>ROUNDDOWN(J134*L134,-3)</f>
        <v>2000000</v>
      </c>
      <c r="N134" s="112">
        <f t="shared" si="18"/>
        <v>-2000000</v>
      </c>
      <c r="O134" s="113" t="str">
        <f t="shared" si="20"/>
        <v>Revisi</v>
      </c>
    </row>
    <row r="135" spans="1:15" ht="13.2" x14ac:dyDescent="0.25">
      <c r="A135" s="228" t="s">
        <v>225</v>
      </c>
      <c r="B135" s="103"/>
      <c r="C135" s="104"/>
      <c r="D135" s="103"/>
      <c r="E135" s="103"/>
      <c r="F135" s="105"/>
      <c r="G135" s="106"/>
      <c r="H135" s="107"/>
      <c r="I135" s="108" t="s">
        <v>230</v>
      </c>
      <c r="J135" s="233">
        <v>20</v>
      </c>
      <c r="K135" s="109" t="s">
        <v>91</v>
      </c>
      <c r="L135" s="111">
        <v>200000</v>
      </c>
      <c r="M135" s="111">
        <f>ROUNDDOWN(J135*L135,-3)</f>
        <v>4000000</v>
      </c>
      <c r="N135" s="112">
        <f t="shared" si="18"/>
        <v>-4000000</v>
      </c>
      <c r="O135" s="113" t="str">
        <f t="shared" si="20"/>
        <v>Revisi</v>
      </c>
    </row>
    <row r="136" spans="1:15" ht="13.2" hidden="1" x14ac:dyDescent="0.25">
      <c r="A136" s="228" t="s">
        <v>225</v>
      </c>
      <c r="B136" s="103"/>
      <c r="C136" s="104"/>
      <c r="D136" s="103"/>
      <c r="E136" s="103"/>
      <c r="F136" s="105"/>
      <c r="G136" s="106"/>
      <c r="H136" s="101" t="s">
        <v>92</v>
      </c>
      <c r="I136" s="98" t="s">
        <v>93</v>
      </c>
      <c r="J136" s="97"/>
      <c r="K136" s="97"/>
      <c r="L136" s="99"/>
      <c r="M136" s="99">
        <f>SUM(M137:M138)</f>
        <v>0</v>
      </c>
      <c r="N136" s="229">
        <f t="shared" si="18"/>
        <v>0</v>
      </c>
      <c r="O136" s="113" t="s">
        <v>985</v>
      </c>
    </row>
    <row r="137" spans="1:15" ht="13.2" hidden="1" x14ac:dyDescent="0.25">
      <c r="A137" s="228" t="s">
        <v>225</v>
      </c>
      <c r="B137" s="103"/>
      <c r="C137" s="104"/>
      <c r="D137" s="103"/>
      <c r="E137" s="103"/>
      <c r="F137" s="105"/>
      <c r="G137" s="106"/>
      <c r="H137" s="107"/>
      <c r="I137" s="104" t="s">
        <v>219</v>
      </c>
      <c r="J137" s="103">
        <v>0</v>
      </c>
      <c r="K137" s="103" t="s">
        <v>49</v>
      </c>
      <c r="L137" s="105">
        <v>250000</v>
      </c>
      <c r="M137" s="105">
        <f>ROUNDDOWN(J137*L137,-3)</f>
        <v>0</v>
      </c>
      <c r="N137" s="114">
        <f t="shared" si="18"/>
        <v>0</v>
      </c>
      <c r="O137" s="113" t="s">
        <v>985</v>
      </c>
    </row>
    <row r="138" spans="1:15" ht="13.2" hidden="1" x14ac:dyDescent="0.25">
      <c r="A138" s="228" t="s">
        <v>225</v>
      </c>
      <c r="B138" s="103"/>
      <c r="C138" s="104"/>
      <c r="D138" s="103"/>
      <c r="E138" s="103"/>
      <c r="F138" s="105"/>
      <c r="G138" s="106"/>
      <c r="H138" s="107"/>
      <c r="I138" s="104" t="s">
        <v>221</v>
      </c>
      <c r="J138" s="103">
        <v>0</v>
      </c>
      <c r="K138" s="103" t="s">
        <v>49</v>
      </c>
      <c r="L138" s="105">
        <v>8000000</v>
      </c>
      <c r="M138" s="105">
        <f>ROUNDDOWN(J138*L138,-3)</f>
        <v>0</v>
      </c>
      <c r="N138" s="114">
        <f t="shared" si="18"/>
        <v>0</v>
      </c>
      <c r="O138" s="113" t="s">
        <v>985</v>
      </c>
    </row>
    <row r="139" spans="1:15" ht="13.2" hidden="1" x14ac:dyDescent="0.25">
      <c r="A139" s="228" t="s">
        <v>225</v>
      </c>
      <c r="B139" s="103"/>
      <c r="C139" s="104"/>
      <c r="D139" s="103"/>
      <c r="E139" s="103"/>
      <c r="F139" s="105"/>
      <c r="G139" s="106"/>
      <c r="H139" s="226" t="s">
        <v>55</v>
      </c>
      <c r="I139" s="223" t="s">
        <v>56</v>
      </c>
      <c r="J139" s="222"/>
      <c r="K139" s="222"/>
      <c r="L139" s="224"/>
      <c r="M139" s="224">
        <f>M140</f>
        <v>0</v>
      </c>
      <c r="N139" s="229">
        <f t="shared" si="18"/>
        <v>0</v>
      </c>
      <c r="O139" s="113" t="s">
        <v>985</v>
      </c>
    </row>
    <row r="140" spans="1:15" ht="13.2" hidden="1" x14ac:dyDescent="0.25">
      <c r="A140" s="228" t="s">
        <v>225</v>
      </c>
      <c r="B140" s="103"/>
      <c r="C140" s="104"/>
      <c r="D140" s="103"/>
      <c r="E140" s="103"/>
      <c r="F140" s="105"/>
      <c r="G140" s="106"/>
      <c r="H140" s="107"/>
      <c r="I140" s="104" t="s">
        <v>58</v>
      </c>
      <c r="J140" s="230">
        <v>0</v>
      </c>
      <c r="K140" s="103" t="s">
        <v>59</v>
      </c>
      <c r="L140" s="105">
        <v>1000000</v>
      </c>
      <c r="M140" s="105">
        <f>ROUNDDOWN(J140*L140,-3)</f>
        <v>0</v>
      </c>
      <c r="N140" s="114">
        <f>G140-M140</f>
        <v>0</v>
      </c>
      <c r="O140" s="113" t="s">
        <v>985</v>
      </c>
    </row>
    <row r="141" spans="1:15" ht="13.2" x14ac:dyDescent="0.25">
      <c r="A141" s="228" t="s">
        <v>225</v>
      </c>
      <c r="B141" s="103"/>
      <c r="C141" s="104"/>
      <c r="D141" s="103"/>
      <c r="E141" s="103"/>
      <c r="F141" s="105"/>
      <c r="G141" s="106"/>
      <c r="H141" s="123" t="s">
        <v>61</v>
      </c>
      <c r="I141" s="124" t="s">
        <v>62</v>
      </c>
      <c r="J141" s="126"/>
      <c r="K141" s="126"/>
      <c r="L141" s="127"/>
      <c r="M141" s="127">
        <f>SUM(M142:M142)</f>
        <v>48360000</v>
      </c>
      <c r="N141" s="229">
        <f t="shared" si="18"/>
        <v>-48360000</v>
      </c>
      <c r="O141" s="232" t="str">
        <f t="shared" ref="O141" si="21">IF(AND(ISBLANK(H141),N141&lt;&gt;0),"Rev","")</f>
        <v/>
      </c>
    </row>
    <row r="142" spans="1:15" ht="26.4" x14ac:dyDescent="0.25">
      <c r="A142" s="228" t="s">
        <v>225</v>
      </c>
      <c r="B142" s="103"/>
      <c r="C142" s="104"/>
      <c r="D142" s="103"/>
      <c r="E142" s="103"/>
      <c r="F142" s="105"/>
      <c r="G142" s="106"/>
      <c r="H142" s="107"/>
      <c r="I142" s="108" t="s">
        <v>231</v>
      </c>
      <c r="J142" s="233">
        <v>24</v>
      </c>
      <c r="K142" s="109" t="s">
        <v>46</v>
      </c>
      <c r="L142" s="111">
        <v>2015000</v>
      </c>
      <c r="M142" s="111">
        <f>ROUNDDOWN(J142*L142,-3)</f>
        <v>48360000</v>
      </c>
      <c r="N142" s="112">
        <f>G142-M142</f>
        <v>-48360000</v>
      </c>
      <c r="O142" s="113" t="str">
        <f>IF(AND(ISBLANK(H142),N142&lt;&gt;0),"Revisi","")</f>
        <v>Revisi</v>
      </c>
    </row>
    <row r="143" spans="1:15" ht="13.2" x14ac:dyDescent="0.25">
      <c r="A143" s="56" t="s">
        <v>232</v>
      </c>
      <c r="B143" s="199" t="s">
        <v>233</v>
      </c>
      <c r="C143" s="200" t="s">
        <v>234</v>
      </c>
      <c r="D143" s="199">
        <v>1</v>
      </c>
      <c r="E143" s="199" t="s">
        <v>206</v>
      </c>
      <c r="F143" s="201"/>
      <c r="G143" s="202">
        <f>G144</f>
        <v>1209115000</v>
      </c>
      <c r="H143" s="203" t="s">
        <v>233</v>
      </c>
      <c r="I143" s="200" t="s">
        <v>234</v>
      </c>
      <c r="J143" s="199">
        <v>1</v>
      </c>
      <c r="K143" s="199" t="s">
        <v>206</v>
      </c>
      <c r="L143" s="201"/>
      <c r="M143" s="201">
        <f>M144</f>
        <v>1252086000</v>
      </c>
      <c r="N143" s="234">
        <f>N144</f>
        <v>-42971000</v>
      </c>
      <c r="O143" s="63"/>
    </row>
    <row r="144" spans="1:15" ht="26.4" x14ac:dyDescent="0.25">
      <c r="A144" s="56" t="s">
        <v>235</v>
      </c>
      <c r="B144" s="235" t="s">
        <v>190</v>
      </c>
      <c r="C144" s="236" t="s">
        <v>236</v>
      </c>
      <c r="D144" s="235"/>
      <c r="E144" s="235" t="s">
        <v>37</v>
      </c>
      <c r="F144" s="237"/>
      <c r="G144" s="238">
        <f>SUM(G145,G155,G164,G176,G187,G201,G213,G224,G232)</f>
        <v>1209115000</v>
      </c>
      <c r="H144" s="239" t="s">
        <v>190</v>
      </c>
      <c r="I144" s="236" t="s">
        <v>236</v>
      </c>
      <c r="J144" s="235"/>
      <c r="K144" s="235" t="s">
        <v>37</v>
      </c>
      <c r="L144" s="237"/>
      <c r="M144" s="237">
        <f>SUM(M145,M155,M164,M176,M187,M201,M213,M224,M232,M240)</f>
        <v>1252086000</v>
      </c>
      <c r="N144" s="237">
        <f>SUM(N145,N155,N164,N176,N187,N201,N213,N224,N232,N240)</f>
        <v>-42971000</v>
      </c>
      <c r="O144" s="63"/>
    </row>
    <row r="145" spans="1:18" ht="13.2" x14ac:dyDescent="0.25">
      <c r="A145" s="56" t="s">
        <v>237</v>
      </c>
      <c r="B145" s="152" t="s">
        <v>39</v>
      </c>
      <c r="C145" s="153" t="s">
        <v>238</v>
      </c>
      <c r="D145" s="152"/>
      <c r="E145" s="152"/>
      <c r="F145" s="154"/>
      <c r="G145" s="155">
        <f>SUM(G146,G151,G153)</f>
        <v>72100000</v>
      </c>
      <c r="H145" s="156" t="s">
        <v>39</v>
      </c>
      <c r="I145" s="153" t="s">
        <v>238</v>
      </c>
      <c r="J145" s="152"/>
      <c r="K145" s="152"/>
      <c r="L145" s="154"/>
      <c r="M145" s="154">
        <f>SUM(M146,M151,M153)</f>
        <v>61900000</v>
      </c>
      <c r="N145" s="157">
        <f>SUM(N146,N151,N153)</f>
        <v>10200000</v>
      </c>
      <c r="O145" s="63"/>
    </row>
    <row r="146" spans="1:18" ht="13.2" x14ac:dyDescent="0.25">
      <c r="A146" s="56" t="s">
        <v>239</v>
      </c>
      <c r="B146" s="97" t="s">
        <v>42</v>
      </c>
      <c r="C146" s="98" t="s">
        <v>43</v>
      </c>
      <c r="D146" s="97"/>
      <c r="E146" s="97"/>
      <c r="F146" s="99"/>
      <c r="G146" s="100">
        <f>SUM(G147:G150)</f>
        <v>22000000</v>
      </c>
      <c r="H146" s="101" t="s">
        <v>42</v>
      </c>
      <c r="I146" s="98" t="s">
        <v>43</v>
      </c>
      <c r="J146" s="97"/>
      <c r="K146" s="97"/>
      <c r="L146" s="99"/>
      <c r="M146" s="99">
        <f>SUM(M147:M150)</f>
        <v>15000000</v>
      </c>
      <c r="N146" s="102">
        <f>SUM(N147:N150)</f>
        <v>7000000</v>
      </c>
      <c r="O146" s="63"/>
    </row>
    <row r="147" spans="1:18" ht="13.2" x14ac:dyDescent="0.25">
      <c r="A147" s="56" t="s">
        <v>240</v>
      </c>
      <c r="B147" s="103"/>
      <c r="C147" s="104" t="s">
        <v>241</v>
      </c>
      <c r="D147" s="103">
        <v>4</v>
      </c>
      <c r="E147" s="103" t="s">
        <v>49</v>
      </c>
      <c r="F147" s="105">
        <v>1500000</v>
      </c>
      <c r="G147" s="106">
        <f>ROUNDDOWN(D147*F147,-3)</f>
        <v>6000000</v>
      </c>
      <c r="H147" s="107"/>
      <c r="I147" s="108" t="s">
        <v>241</v>
      </c>
      <c r="J147" s="109">
        <v>3</v>
      </c>
      <c r="K147" s="109" t="s">
        <v>49</v>
      </c>
      <c r="L147" s="111">
        <v>1500000</v>
      </c>
      <c r="M147" s="111">
        <f>ROUNDDOWN(J147*L147,-3)</f>
        <v>4500000</v>
      </c>
      <c r="N147" s="112">
        <f t="shared" ref="N147:N150" si="22">G147-M147</f>
        <v>1500000</v>
      </c>
      <c r="O147" s="113" t="str">
        <f t="shared" ref="O147:O150" si="23">IF(AND(ISBLANK(H147),N147&lt;&gt;0),"Revisi","")</f>
        <v>Revisi</v>
      </c>
    </row>
    <row r="148" spans="1:18" ht="13.2" x14ac:dyDescent="0.25">
      <c r="A148" s="56" t="s">
        <v>242</v>
      </c>
      <c r="B148" s="103"/>
      <c r="C148" s="104" t="s">
        <v>86</v>
      </c>
      <c r="D148" s="103">
        <v>4</v>
      </c>
      <c r="E148" s="103" t="s">
        <v>49</v>
      </c>
      <c r="F148" s="105">
        <v>1500000</v>
      </c>
      <c r="G148" s="106">
        <f>ROUNDDOWN(D148*F148,-3)</f>
        <v>6000000</v>
      </c>
      <c r="H148" s="107"/>
      <c r="I148" s="108" t="s">
        <v>86</v>
      </c>
      <c r="J148" s="109">
        <v>3</v>
      </c>
      <c r="K148" s="109" t="s">
        <v>49</v>
      </c>
      <c r="L148" s="111">
        <v>1500000</v>
      </c>
      <c r="M148" s="111">
        <f>ROUNDDOWN(J148*L148,-3)</f>
        <v>4500000</v>
      </c>
      <c r="N148" s="112">
        <f t="shared" si="22"/>
        <v>1500000</v>
      </c>
      <c r="O148" s="113" t="str">
        <f t="shared" si="23"/>
        <v>Revisi</v>
      </c>
    </row>
    <row r="149" spans="1:18" ht="13.2" x14ac:dyDescent="0.25">
      <c r="A149" s="56" t="s">
        <v>243</v>
      </c>
      <c r="B149" s="103"/>
      <c r="C149" s="104" t="s">
        <v>88</v>
      </c>
      <c r="D149" s="103">
        <v>4</v>
      </c>
      <c r="E149" s="103" t="s">
        <v>49</v>
      </c>
      <c r="F149" s="105">
        <v>1000000</v>
      </c>
      <c r="G149" s="106">
        <f>ROUNDDOWN(D149*F149,-3)</f>
        <v>4000000</v>
      </c>
      <c r="H149" s="107"/>
      <c r="I149" s="108" t="s">
        <v>88</v>
      </c>
      <c r="J149" s="109">
        <v>3</v>
      </c>
      <c r="K149" s="109" t="s">
        <v>49</v>
      </c>
      <c r="L149" s="111">
        <v>1000000</v>
      </c>
      <c r="M149" s="111">
        <f>ROUNDDOWN(J149*L149,-3)</f>
        <v>3000000</v>
      </c>
      <c r="N149" s="112">
        <f t="shared" si="22"/>
        <v>1000000</v>
      </c>
      <c r="O149" s="113" t="str">
        <f t="shared" si="23"/>
        <v>Revisi</v>
      </c>
    </row>
    <row r="150" spans="1:18" ht="13.2" x14ac:dyDescent="0.25">
      <c r="A150" s="56" t="s">
        <v>244</v>
      </c>
      <c r="B150" s="103"/>
      <c r="C150" s="104" t="s">
        <v>245</v>
      </c>
      <c r="D150" s="103">
        <v>12</v>
      </c>
      <c r="E150" s="103" t="s">
        <v>246</v>
      </c>
      <c r="F150" s="105">
        <v>500000</v>
      </c>
      <c r="G150" s="106">
        <f>ROUNDDOWN(D150*F150,-3)</f>
        <v>6000000</v>
      </c>
      <c r="H150" s="107"/>
      <c r="I150" s="108" t="s">
        <v>245</v>
      </c>
      <c r="J150" s="109">
        <v>6</v>
      </c>
      <c r="K150" s="109" t="s">
        <v>246</v>
      </c>
      <c r="L150" s="111">
        <v>500000</v>
      </c>
      <c r="M150" s="111">
        <f>ROUNDDOWN(J150*L150,-3)</f>
        <v>3000000</v>
      </c>
      <c r="N150" s="112">
        <f t="shared" si="22"/>
        <v>3000000</v>
      </c>
      <c r="O150" s="113" t="str">
        <f t="shared" si="23"/>
        <v>Revisi</v>
      </c>
    </row>
    <row r="151" spans="1:18" ht="13.2" x14ac:dyDescent="0.25">
      <c r="A151" s="56" t="s">
        <v>247</v>
      </c>
      <c r="B151" s="126" t="s">
        <v>61</v>
      </c>
      <c r="C151" s="124" t="s">
        <v>62</v>
      </c>
      <c r="D151" s="126"/>
      <c r="E151" s="126"/>
      <c r="F151" s="127"/>
      <c r="G151" s="141">
        <f>G152</f>
        <v>48000000</v>
      </c>
      <c r="H151" s="123" t="s">
        <v>61</v>
      </c>
      <c r="I151" s="124" t="s">
        <v>62</v>
      </c>
      <c r="J151" s="126"/>
      <c r="K151" s="126"/>
      <c r="L151" s="127"/>
      <c r="M151" s="127">
        <f>M152</f>
        <v>44800000</v>
      </c>
      <c r="N151" s="128">
        <f>N152</f>
        <v>3200000</v>
      </c>
      <c r="O151" s="63"/>
    </row>
    <row r="152" spans="1:18" ht="13.2" x14ac:dyDescent="0.25">
      <c r="A152" s="56" t="s">
        <v>248</v>
      </c>
      <c r="B152" s="103"/>
      <c r="C152" s="104" t="s">
        <v>249</v>
      </c>
      <c r="D152" s="103">
        <v>12</v>
      </c>
      <c r="E152" s="103" t="s">
        <v>46</v>
      </c>
      <c r="F152" s="105">
        <v>4000000</v>
      </c>
      <c r="G152" s="106">
        <f>ROUNDDOWN(D152*F152,-3)</f>
        <v>48000000</v>
      </c>
      <c r="H152" s="107"/>
      <c r="I152" s="108" t="s">
        <v>249</v>
      </c>
      <c r="J152" s="109">
        <v>8</v>
      </c>
      <c r="K152" s="109" t="s">
        <v>46</v>
      </c>
      <c r="L152" s="111">
        <v>5600000</v>
      </c>
      <c r="M152" s="111">
        <f>ROUNDDOWN(J152*L152,-3)</f>
        <v>44800000</v>
      </c>
      <c r="N152" s="112">
        <f>G152-M152</f>
        <v>3200000</v>
      </c>
      <c r="O152" s="113" t="str">
        <f>IF(AND(ISBLANK(H152),N152&lt;&gt;0),"Revisi","")</f>
        <v>Revisi</v>
      </c>
    </row>
    <row r="153" spans="1:18" ht="13.2" x14ac:dyDescent="0.25">
      <c r="A153" s="56" t="s">
        <v>250</v>
      </c>
      <c r="B153" s="129" t="s">
        <v>133</v>
      </c>
      <c r="C153" s="130" t="s">
        <v>134</v>
      </c>
      <c r="D153" s="129"/>
      <c r="E153" s="129"/>
      <c r="F153" s="131"/>
      <c r="G153" s="132">
        <f>G154</f>
        <v>2100000</v>
      </c>
      <c r="H153" s="133" t="s">
        <v>133</v>
      </c>
      <c r="I153" s="130" t="s">
        <v>134</v>
      </c>
      <c r="J153" s="129"/>
      <c r="K153" s="129"/>
      <c r="L153" s="131"/>
      <c r="M153" s="131">
        <f>M154</f>
        <v>2100000</v>
      </c>
      <c r="N153" s="134">
        <f>N154</f>
        <v>0</v>
      </c>
      <c r="O153" s="63"/>
    </row>
    <row r="154" spans="1:18" ht="13.2" hidden="1" x14ac:dyDescent="0.25">
      <c r="A154" s="56" t="s">
        <v>251</v>
      </c>
      <c r="B154" s="103"/>
      <c r="C154" s="104" t="s">
        <v>252</v>
      </c>
      <c r="D154" s="103">
        <v>14</v>
      </c>
      <c r="E154" s="103" t="s">
        <v>46</v>
      </c>
      <c r="F154" s="105">
        <v>150000</v>
      </c>
      <c r="G154" s="106">
        <f>ROUNDDOWN(D154*F154,-3)</f>
        <v>2100000</v>
      </c>
      <c r="H154" s="107"/>
      <c r="I154" s="104" t="s">
        <v>252</v>
      </c>
      <c r="J154" s="103">
        <v>14</v>
      </c>
      <c r="K154" s="103" t="s">
        <v>46</v>
      </c>
      <c r="L154" s="105">
        <v>150000</v>
      </c>
      <c r="M154" s="105">
        <f>ROUNDDOWN(J154*L154,-3)</f>
        <v>2100000</v>
      </c>
      <c r="N154" s="114">
        <f>G154-M154</f>
        <v>0</v>
      </c>
      <c r="O154" s="113" t="s">
        <v>985</v>
      </c>
    </row>
    <row r="155" spans="1:18" ht="13.2" x14ac:dyDescent="0.25">
      <c r="A155" s="56" t="s">
        <v>253</v>
      </c>
      <c r="B155" s="240" t="s">
        <v>66</v>
      </c>
      <c r="C155" s="241" t="s">
        <v>254</v>
      </c>
      <c r="D155" s="240"/>
      <c r="E155" s="240"/>
      <c r="F155" s="242"/>
      <c r="G155" s="243">
        <f>SUM(G156,G159,G161)</f>
        <v>572300000</v>
      </c>
      <c r="H155" s="244" t="s">
        <v>66</v>
      </c>
      <c r="I155" s="241" t="s">
        <v>255</v>
      </c>
      <c r="J155" s="240"/>
      <c r="K155" s="240"/>
      <c r="L155" s="242"/>
      <c r="M155" s="242">
        <f>SUM(M156,M159,M161)</f>
        <v>498618000</v>
      </c>
      <c r="N155" s="245">
        <f>SUM(N156,N159,N161)</f>
        <v>73682000</v>
      </c>
      <c r="O155" s="63"/>
      <c r="Q155" s="16"/>
    </row>
    <row r="156" spans="1:18" ht="13.2" x14ac:dyDescent="0.25">
      <c r="A156" s="56" t="s">
        <v>256</v>
      </c>
      <c r="B156" s="126" t="s">
        <v>42</v>
      </c>
      <c r="C156" s="124" t="s">
        <v>43</v>
      </c>
      <c r="D156" s="126"/>
      <c r="E156" s="126"/>
      <c r="F156" s="127"/>
      <c r="G156" s="141">
        <f>SUM(G157:G158)</f>
        <v>10000000</v>
      </c>
      <c r="H156" s="123" t="s">
        <v>42</v>
      </c>
      <c r="I156" s="124" t="s">
        <v>43</v>
      </c>
      <c r="J156" s="126"/>
      <c r="K156" s="126"/>
      <c r="L156" s="127"/>
      <c r="M156" s="127">
        <f>SUM(M157:M158)</f>
        <v>5000000</v>
      </c>
      <c r="N156" s="128">
        <f>SUM(N157:N158)</f>
        <v>5000000</v>
      </c>
      <c r="O156" s="63"/>
    </row>
    <row r="157" spans="1:18" ht="13.2" x14ac:dyDescent="0.25">
      <c r="A157" s="56" t="s">
        <v>257</v>
      </c>
      <c r="B157" s="103"/>
      <c r="C157" s="104" t="s">
        <v>258</v>
      </c>
      <c r="D157" s="103">
        <v>4</v>
      </c>
      <c r="E157" s="103" t="s">
        <v>49</v>
      </c>
      <c r="F157" s="105">
        <v>1500000</v>
      </c>
      <c r="G157" s="106">
        <f>ROUNDDOWN(D157*F157,-3)</f>
        <v>6000000</v>
      </c>
      <c r="H157" s="107"/>
      <c r="I157" s="108" t="s">
        <v>258</v>
      </c>
      <c r="J157" s="109">
        <v>2</v>
      </c>
      <c r="K157" s="109" t="s">
        <v>49</v>
      </c>
      <c r="L157" s="111">
        <v>1500000</v>
      </c>
      <c r="M157" s="111">
        <f>ROUNDDOWN(J157*L157,-3)</f>
        <v>3000000</v>
      </c>
      <c r="N157" s="112">
        <f t="shared" ref="N157:N158" si="24">G157-M157</f>
        <v>3000000</v>
      </c>
      <c r="O157" s="113" t="str">
        <f t="shared" ref="O157:O158" si="25">IF(AND(ISBLANK(H157),N157&lt;&gt;0),"Revisi","")</f>
        <v>Revisi</v>
      </c>
    </row>
    <row r="158" spans="1:18" ht="13.2" x14ac:dyDescent="0.25">
      <c r="A158" s="56" t="s">
        <v>259</v>
      </c>
      <c r="B158" s="103"/>
      <c r="C158" s="104" t="s">
        <v>260</v>
      </c>
      <c r="D158" s="103">
        <v>4</v>
      </c>
      <c r="E158" s="103" t="s">
        <v>49</v>
      </c>
      <c r="F158" s="105">
        <v>1000000</v>
      </c>
      <c r="G158" s="106">
        <f>ROUNDDOWN(D158*F158,-3)</f>
        <v>4000000</v>
      </c>
      <c r="H158" s="107"/>
      <c r="I158" s="108" t="s">
        <v>260</v>
      </c>
      <c r="J158" s="109">
        <v>2</v>
      </c>
      <c r="K158" s="109" t="s">
        <v>49</v>
      </c>
      <c r="L158" s="111">
        <v>1000000</v>
      </c>
      <c r="M158" s="111">
        <f>ROUNDDOWN(J158*L158,-3)</f>
        <v>2000000</v>
      </c>
      <c r="N158" s="112">
        <f t="shared" si="24"/>
        <v>2000000</v>
      </c>
      <c r="O158" s="113" t="str">
        <f t="shared" si="25"/>
        <v>Revisi</v>
      </c>
      <c r="Q158" s="16"/>
    </row>
    <row r="159" spans="1:18" ht="13.2" x14ac:dyDescent="0.25">
      <c r="A159" s="56" t="s">
        <v>261</v>
      </c>
      <c r="B159" s="129" t="s">
        <v>92</v>
      </c>
      <c r="C159" s="130" t="s">
        <v>93</v>
      </c>
      <c r="D159" s="129"/>
      <c r="E159" s="129"/>
      <c r="F159" s="131"/>
      <c r="G159" s="132">
        <f>G160</f>
        <v>7800000</v>
      </c>
      <c r="H159" s="133" t="s">
        <v>92</v>
      </c>
      <c r="I159" s="130" t="s">
        <v>93</v>
      </c>
      <c r="J159" s="129"/>
      <c r="K159" s="129"/>
      <c r="L159" s="131"/>
      <c r="M159" s="131">
        <f>M160</f>
        <v>7800000</v>
      </c>
      <c r="N159" s="134">
        <f>N160</f>
        <v>0</v>
      </c>
      <c r="O159" s="63"/>
      <c r="Q159" s="316"/>
      <c r="R159" s="16"/>
    </row>
    <row r="160" spans="1:18" ht="13.2" hidden="1" x14ac:dyDescent="0.25">
      <c r="A160" s="56" t="s">
        <v>262</v>
      </c>
      <c r="B160" s="103"/>
      <c r="C160" s="104" t="s">
        <v>219</v>
      </c>
      <c r="D160" s="103">
        <v>12</v>
      </c>
      <c r="E160" s="103" t="s">
        <v>49</v>
      </c>
      <c r="F160" s="105">
        <v>650000</v>
      </c>
      <c r="G160" s="106">
        <f>ROUNDDOWN(D160*F160,-3)</f>
        <v>7800000</v>
      </c>
      <c r="H160" s="107"/>
      <c r="I160" s="104" t="s">
        <v>263</v>
      </c>
      <c r="J160" s="103">
        <v>2</v>
      </c>
      <c r="K160" s="103" t="s">
        <v>49</v>
      </c>
      <c r="L160" s="105">
        <v>3900000</v>
      </c>
      <c r="M160" s="105">
        <f>ROUNDDOWN(J160*L160,-3)</f>
        <v>7800000</v>
      </c>
      <c r="N160" s="114">
        <f>G160-M160</f>
        <v>0</v>
      </c>
      <c r="O160" s="113" t="s">
        <v>985</v>
      </c>
    </row>
    <row r="161" spans="1:20" ht="13.2" x14ac:dyDescent="0.25">
      <c r="A161" s="56" t="s">
        <v>264</v>
      </c>
      <c r="B161" s="97" t="s">
        <v>61</v>
      </c>
      <c r="C161" s="98" t="s">
        <v>62</v>
      </c>
      <c r="D161" s="97"/>
      <c r="E161" s="97"/>
      <c r="F161" s="99"/>
      <c r="G161" s="100">
        <f>SUM(G162:G163)</f>
        <v>554500000</v>
      </c>
      <c r="H161" s="101" t="s">
        <v>61</v>
      </c>
      <c r="I161" s="98" t="s">
        <v>62</v>
      </c>
      <c r="J161" s="97"/>
      <c r="K161" s="97"/>
      <c r="L161" s="99"/>
      <c r="M161" s="99">
        <f>SUM(M162:M163)</f>
        <v>485818000</v>
      </c>
      <c r="N161" s="102">
        <f>SUM(N162:N163)</f>
        <v>68682000</v>
      </c>
      <c r="O161" s="63"/>
    </row>
    <row r="162" spans="1:20" ht="26.4" x14ac:dyDescent="0.25">
      <c r="A162" s="56" t="s">
        <v>265</v>
      </c>
      <c r="B162" s="103"/>
      <c r="C162" s="104" t="s">
        <v>266</v>
      </c>
      <c r="D162" s="103">
        <v>55</v>
      </c>
      <c r="E162" s="103" t="s">
        <v>46</v>
      </c>
      <c r="F162" s="105">
        <v>6075000</v>
      </c>
      <c r="G162" s="106">
        <f>ROUNDDOWN(D162*F162,-3)</f>
        <v>334125000</v>
      </c>
      <c r="H162" s="107"/>
      <c r="I162" s="108" t="s">
        <v>267</v>
      </c>
      <c r="J162" s="109">
        <v>64</v>
      </c>
      <c r="K162" s="109" t="s">
        <v>46</v>
      </c>
      <c r="L162" s="111">
        <v>6578000</v>
      </c>
      <c r="M162" s="318">
        <f>ROUNDDOWN(J162*L162,-3)</f>
        <v>420992000</v>
      </c>
      <c r="N162" s="112">
        <f t="shared" ref="N162:N163" si="26">G162-M162</f>
        <v>-86867000</v>
      </c>
      <c r="O162" s="113" t="str">
        <f t="shared" ref="O162:O163" si="27">IF(AND(ISBLANK(H162),N162&lt;&gt;0),"Revisi","")</f>
        <v>Revisi</v>
      </c>
      <c r="Q162" s="246"/>
    </row>
    <row r="163" spans="1:20" ht="26.4" x14ac:dyDescent="0.25">
      <c r="A163" s="56" t="s">
        <v>268</v>
      </c>
      <c r="B163" s="103"/>
      <c r="C163" s="104" t="s">
        <v>269</v>
      </c>
      <c r="D163" s="103">
        <v>36</v>
      </c>
      <c r="E163" s="103" t="s">
        <v>46</v>
      </c>
      <c r="F163" s="105">
        <v>6121528</v>
      </c>
      <c r="G163" s="106">
        <f>ROUNDDOWN(D163*F163,-3)</f>
        <v>220375000</v>
      </c>
      <c r="H163" s="107"/>
      <c r="I163" s="108" t="s">
        <v>269</v>
      </c>
      <c r="J163" s="109">
        <v>11</v>
      </c>
      <c r="K163" s="109" t="s">
        <v>46</v>
      </c>
      <c r="L163" s="111">
        <v>5893273</v>
      </c>
      <c r="M163" s="318">
        <f>ROUNDDOWN(J163*L163,-3)</f>
        <v>64826000</v>
      </c>
      <c r="N163" s="112">
        <f t="shared" si="26"/>
        <v>155549000</v>
      </c>
      <c r="O163" s="113" t="str">
        <f t="shared" si="27"/>
        <v>Revisi</v>
      </c>
      <c r="P163" s="315"/>
      <c r="Q163" s="317"/>
      <c r="R163" s="246"/>
      <c r="T163" s="246"/>
    </row>
    <row r="164" spans="1:20" ht="26.4" x14ac:dyDescent="0.25">
      <c r="A164" s="56" t="s">
        <v>270</v>
      </c>
      <c r="B164" s="152" t="s">
        <v>271</v>
      </c>
      <c r="C164" s="153" t="s">
        <v>272</v>
      </c>
      <c r="D164" s="152"/>
      <c r="E164" s="152"/>
      <c r="F164" s="154"/>
      <c r="G164" s="155">
        <f>SUM(G165,G170,G172,G174)</f>
        <v>78000000</v>
      </c>
      <c r="H164" s="156" t="s">
        <v>271</v>
      </c>
      <c r="I164" s="153" t="s">
        <v>272</v>
      </c>
      <c r="J164" s="152"/>
      <c r="K164" s="152"/>
      <c r="L164" s="154"/>
      <c r="M164" s="154">
        <f>SUM(M165,M170,M172,M174)</f>
        <v>63200000</v>
      </c>
      <c r="N164" s="157">
        <f>SUM(N165,N170,N172,N174)</f>
        <v>14800000</v>
      </c>
      <c r="O164" s="63"/>
      <c r="T164" s="246"/>
    </row>
    <row r="165" spans="1:20" ht="13.2" x14ac:dyDescent="0.25">
      <c r="A165" s="56" t="s">
        <v>273</v>
      </c>
      <c r="B165" s="126" t="s">
        <v>42</v>
      </c>
      <c r="C165" s="124" t="s">
        <v>43</v>
      </c>
      <c r="D165" s="126"/>
      <c r="E165" s="126"/>
      <c r="F165" s="127"/>
      <c r="G165" s="141">
        <f>SUM(G166:G169)</f>
        <v>34000000</v>
      </c>
      <c r="H165" s="123" t="s">
        <v>42</v>
      </c>
      <c r="I165" s="124" t="s">
        <v>43</v>
      </c>
      <c r="J165" s="126"/>
      <c r="K165" s="126"/>
      <c r="L165" s="127"/>
      <c r="M165" s="127">
        <f>SUM(M166:M169)</f>
        <v>18000000</v>
      </c>
      <c r="N165" s="128">
        <f>SUM(N166:N169)</f>
        <v>16000000</v>
      </c>
      <c r="O165" s="63"/>
      <c r="Q165" s="246"/>
    </row>
    <row r="166" spans="1:20" ht="13.2" x14ac:dyDescent="0.25">
      <c r="A166" s="56" t="s">
        <v>274</v>
      </c>
      <c r="B166" s="103"/>
      <c r="C166" s="104" t="s">
        <v>241</v>
      </c>
      <c r="D166" s="103">
        <v>8</v>
      </c>
      <c r="E166" s="103" t="s">
        <v>49</v>
      </c>
      <c r="F166" s="105">
        <v>1000000</v>
      </c>
      <c r="G166" s="106">
        <f>ROUNDDOWN(D166*F166,-3)</f>
        <v>8000000</v>
      </c>
      <c r="H166" s="107"/>
      <c r="I166" s="108" t="s">
        <v>241</v>
      </c>
      <c r="J166" s="109">
        <v>4</v>
      </c>
      <c r="K166" s="109" t="s">
        <v>49</v>
      </c>
      <c r="L166" s="111">
        <v>1000000</v>
      </c>
      <c r="M166" s="111">
        <f>ROUNDDOWN(J166*L166,-3)</f>
        <v>4000000</v>
      </c>
      <c r="N166" s="112">
        <f t="shared" ref="N166:N169" si="28">G166-M166</f>
        <v>4000000</v>
      </c>
      <c r="O166" s="113" t="str">
        <f t="shared" ref="O166:O169" si="29">IF(AND(ISBLANK(H166),N166&lt;&gt;0),"Revisi","")</f>
        <v>Revisi</v>
      </c>
    </row>
    <row r="167" spans="1:20" ht="13.2" x14ac:dyDescent="0.25">
      <c r="A167" s="56" t="s">
        <v>275</v>
      </c>
      <c r="B167" s="103"/>
      <c r="C167" s="104" t="s">
        <v>86</v>
      </c>
      <c r="D167" s="103">
        <v>8</v>
      </c>
      <c r="E167" s="103" t="s">
        <v>49</v>
      </c>
      <c r="F167" s="105">
        <v>1500000</v>
      </c>
      <c r="G167" s="106">
        <f>ROUNDDOWN(D167*F167,-3)</f>
        <v>12000000</v>
      </c>
      <c r="H167" s="107"/>
      <c r="I167" s="108" t="s">
        <v>86</v>
      </c>
      <c r="J167" s="109">
        <v>4</v>
      </c>
      <c r="K167" s="109" t="s">
        <v>49</v>
      </c>
      <c r="L167" s="111">
        <v>1500000</v>
      </c>
      <c r="M167" s="111">
        <f>ROUNDDOWN(J167*L167,-3)</f>
        <v>6000000</v>
      </c>
      <c r="N167" s="112">
        <f t="shared" si="28"/>
        <v>6000000</v>
      </c>
      <c r="O167" s="113" t="str">
        <f t="shared" si="29"/>
        <v>Revisi</v>
      </c>
    </row>
    <row r="168" spans="1:20" ht="13.2" x14ac:dyDescent="0.25">
      <c r="A168" s="56" t="s">
        <v>276</v>
      </c>
      <c r="B168" s="103"/>
      <c r="C168" s="104" t="s">
        <v>88</v>
      </c>
      <c r="D168" s="103">
        <v>8</v>
      </c>
      <c r="E168" s="103" t="s">
        <v>49</v>
      </c>
      <c r="F168" s="105">
        <v>1000000</v>
      </c>
      <c r="G168" s="106">
        <f>ROUNDDOWN(D168*F168,-3)</f>
        <v>8000000</v>
      </c>
      <c r="H168" s="107"/>
      <c r="I168" s="108" t="s">
        <v>88</v>
      </c>
      <c r="J168" s="109">
        <v>4</v>
      </c>
      <c r="K168" s="109" t="s">
        <v>49</v>
      </c>
      <c r="L168" s="111">
        <v>1000000</v>
      </c>
      <c r="M168" s="111">
        <f>ROUNDDOWN(J168*L168,-3)</f>
        <v>4000000</v>
      </c>
      <c r="N168" s="112">
        <f t="shared" si="28"/>
        <v>4000000</v>
      </c>
      <c r="O168" s="113" t="str">
        <f t="shared" si="29"/>
        <v>Revisi</v>
      </c>
    </row>
    <row r="169" spans="1:20" ht="13.2" x14ac:dyDescent="0.25">
      <c r="A169" s="56" t="s">
        <v>277</v>
      </c>
      <c r="B169" s="103"/>
      <c r="C169" s="104" t="s">
        <v>278</v>
      </c>
      <c r="D169" s="103">
        <v>12</v>
      </c>
      <c r="E169" s="103" t="s">
        <v>246</v>
      </c>
      <c r="F169" s="105">
        <v>500000</v>
      </c>
      <c r="G169" s="106">
        <f>ROUNDDOWN(D169*F169,-3)</f>
        <v>6000000</v>
      </c>
      <c r="H169" s="107"/>
      <c r="I169" s="108" t="s">
        <v>278</v>
      </c>
      <c r="J169" s="109">
        <v>8</v>
      </c>
      <c r="K169" s="109" t="s">
        <v>246</v>
      </c>
      <c r="L169" s="111">
        <v>500000</v>
      </c>
      <c r="M169" s="111">
        <f>ROUNDDOWN(J169*L169,-3)</f>
        <v>4000000</v>
      </c>
      <c r="N169" s="112">
        <f t="shared" si="28"/>
        <v>2000000</v>
      </c>
      <c r="O169" s="113" t="str">
        <f t="shared" si="29"/>
        <v>Revisi</v>
      </c>
    </row>
    <row r="170" spans="1:20" ht="13.2" x14ac:dyDescent="0.25">
      <c r="A170" s="56" t="s">
        <v>279</v>
      </c>
      <c r="B170" s="129" t="s">
        <v>280</v>
      </c>
      <c r="C170" s="130" t="s">
        <v>281</v>
      </c>
      <c r="D170" s="129"/>
      <c r="E170" s="129"/>
      <c r="F170" s="131"/>
      <c r="G170" s="132">
        <f>G171</f>
        <v>3000000</v>
      </c>
      <c r="H170" s="133" t="s">
        <v>280</v>
      </c>
      <c r="I170" s="130" t="s">
        <v>281</v>
      </c>
      <c r="J170" s="129"/>
      <c r="K170" s="129"/>
      <c r="L170" s="131"/>
      <c r="M170" s="131">
        <f>M171</f>
        <v>3000000</v>
      </c>
      <c r="N170" s="134">
        <f>N171</f>
        <v>0</v>
      </c>
      <c r="O170" s="63"/>
    </row>
    <row r="171" spans="1:20" ht="13.2" hidden="1" x14ac:dyDescent="0.25">
      <c r="A171" s="56" t="s">
        <v>282</v>
      </c>
      <c r="B171" s="103"/>
      <c r="C171" s="104" t="s">
        <v>283</v>
      </c>
      <c r="D171" s="103">
        <v>2</v>
      </c>
      <c r="E171" s="103" t="s">
        <v>284</v>
      </c>
      <c r="F171" s="105">
        <v>1500000</v>
      </c>
      <c r="G171" s="106">
        <f>ROUNDDOWN(D171*F171,-3)</f>
        <v>3000000</v>
      </c>
      <c r="H171" s="107"/>
      <c r="I171" s="104" t="s">
        <v>283</v>
      </c>
      <c r="J171" s="103">
        <v>2</v>
      </c>
      <c r="K171" s="103" t="s">
        <v>284</v>
      </c>
      <c r="L171" s="105">
        <v>1500000</v>
      </c>
      <c r="M171" s="105">
        <f>ROUNDDOWN(J171*L171,-3)</f>
        <v>3000000</v>
      </c>
      <c r="N171" s="114">
        <f>G171-M171</f>
        <v>0</v>
      </c>
      <c r="O171" s="113" t="s">
        <v>985</v>
      </c>
    </row>
    <row r="172" spans="1:20" ht="13.2" x14ac:dyDescent="0.25">
      <c r="A172" s="56" t="s">
        <v>285</v>
      </c>
      <c r="B172" s="129" t="s">
        <v>61</v>
      </c>
      <c r="C172" s="130" t="s">
        <v>62</v>
      </c>
      <c r="D172" s="129"/>
      <c r="E172" s="129"/>
      <c r="F172" s="131"/>
      <c r="G172" s="132">
        <f>G173</f>
        <v>38000000</v>
      </c>
      <c r="H172" s="133" t="s">
        <v>61</v>
      </c>
      <c r="I172" s="130" t="s">
        <v>62</v>
      </c>
      <c r="J172" s="129"/>
      <c r="K172" s="129"/>
      <c r="L172" s="131"/>
      <c r="M172" s="131">
        <f>M173</f>
        <v>38000000</v>
      </c>
      <c r="N172" s="134">
        <f>N173</f>
        <v>0</v>
      </c>
      <c r="O172" s="63"/>
    </row>
    <row r="173" spans="1:20" ht="26.4" hidden="1" x14ac:dyDescent="0.25">
      <c r="A173" s="56" t="s">
        <v>286</v>
      </c>
      <c r="B173" s="103"/>
      <c r="C173" s="104" t="s">
        <v>287</v>
      </c>
      <c r="D173" s="103">
        <v>8</v>
      </c>
      <c r="E173" s="103" t="s">
        <v>46</v>
      </c>
      <c r="F173" s="105">
        <v>4750000</v>
      </c>
      <c r="G173" s="106">
        <f>ROUNDDOWN(D173*F173,-3)</f>
        <v>38000000</v>
      </c>
      <c r="H173" s="107"/>
      <c r="I173" s="104" t="s">
        <v>288</v>
      </c>
      <c r="J173" s="103">
        <v>8</v>
      </c>
      <c r="K173" s="103" t="s">
        <v>46</v>
      </c>
      <c r="L173" s="105">
        <v>4750000</v>
      </c>
      <c r="M173" s="105">
        <f>ROUNDDOWN(J173*L173,-3)</f>
        <v>38000000</v>
      </c>
      <c r="N173" s="114">
        <f>G173-M173</f>
        <v>0</v>
      </c>
      <c r="O173" s="113" t="s">
        <v>985</v>
      </c>
    </row>
    <row r="174" spans="1:20" ht="13.2" x14ac:dyDescent="0.25">
      <c r="A174" s="56" t="s">
        <v>289</v>
      </c>
      <c r="B174" s="126" t="s">
        <v>133</v>
      </c>
      <c r="C174" s="124" t="s">
        <v>134</v>
      </c>
      <c r="D174" s="126"/>
      <c r="E174" s="126"/>
      <c r="F174" s="127"/>
      <c r="G174" s="141">
        <f>G175</f>
        <v>3000000</v>
      </c>
      <c r="H174" s="123" t="s">
        <v>133</v>
      </c>
      <c r="I174" s="124" t="s">
        <v>134</v>
      </c>
      <c r="J174" s="126"/>
      <c r="K174" s="126"/>
      <c r="L174" s="127"/>
      <c r="M174" s="127">
        <f>M175</f>
        <v>4200000</v>
      </c>
      <c r="N174" s="247">
        <f>N175</f>
        <v>-1200000</v>
      </c>
      <c r="O174" s="63"/>
    </row>
    <row r="175" spans="1:20" ht="13.2" x14ac:dyDescent="0.25">
      <c r="A175" s="56" t="s">
        <v>290</v>
      </c>
      <c r="B175" s="103"/>
      <c r="C175" s="104" t="s">
        <v>291</v>
      </c>
      <c r="D175" s="103">
        <v>20</v>
      </c>
      <c r="E175" s="103" t="s">
        <v>46</v>
      </c>
      <c r="F175" s="105">
        <v>150000</v>
      </c>
      <c r="G175" s="106">
        <f>ROUNDDOWN(D175*F175,-3)</f>
        <v>3000000</v>
      </c>
      <c r="H175" s="107"/>
      <c r="I175" s="108" t="s">
        <v>291</v>
      </c>
      <c r="J175" s="109">
        <v>28</v>
      </c>
      <c r="K175" s="109" t="s">
        <v>46</v>
      </c>
      <c r="L175" s="111">
        <v>150000</v>
      </c>
      <c r="M175" s="111">
        <f>ROUNDDOWN(J175*L175,-3)</f>
        <v>4200000</v>
      </c>
      <c r="N175" s="112">
        <f>G175-M175</f>
        <v>-1200000</v>
      </c>
      <c r="O175" s="113" t="str">
        <f>IF(AND(ISBLANK(H175),N175&lt;&gt;0),"Revisi","")</f>
        <v>Revisi</v>
      </c>
    </row>
    <row r="176" spans="1:20" ht="13.2" x14ac:dyDescent="0.25">
      <c r="A176" s="56" t="s">
        <v>292</v>
      </c>
      <c r="B176" s="152" t="s">
        <v>293</v>
      </c>
      <c r="C176" s="153" t="s">
        <v>294</v>
      </c>
      <c r="D176" s="152"/>
      <c r="E176" s="152"/>
      <c r="F176" s="154"/>
      <c r="G176" s="155">
        <f>SUM(G177,G183,G185)</f>
        <v>65000000</v>
      </c>
      <c r="H176" s="156" t="s">
        <v>293</v>
      </c>
      <c r="I176" s="153" t="s">
        <v>294</v>
      </c>
      <c r="J176" s="152"/>
      <c r="K176" s="152"/>
      <c r="L176" s="154"/>
      <c r="M176" s="154">
        <f>SUM(M177,M183,M185)</f>
        <v>64800000</v>
      </c>
      <c r="N176" s="157">
        <f>SUM(N177,N183,N185)</f>
        <v>200000</v>
      </c>
      <c r="O176" s="63"/>
    </row>
    <row r="177" spans="1:15" ht="13.2" x14ac:dyDescent="0.25">
      <c r="A177" s="56" t="s">
        <v>295</v>
      </c>
      <c r="B177" s="129" t="s">
        <v>42</v>
      </c>
      <c r="C177" s="130" t="s">
        <v>43</v>
      </c>
      <c r="D177" s="129"/>
      <c r="E177" s="129"/>
      <c r="F177" s="131"/>
      <c r="G177" s="132">
        <f>SUM(G178:G181)</f>
        <v>22000000</v>
      </c>
      <c r="H177" s="133" t="s">
        <v>42</v>
      </c>
      <c r="I177" s="130" t="s">
        <v>43</v>
      </c>
      <c r="J177" s="129"/>
      <c r="K177" s="129"/>
      <c r="L177" s="131"/>
      <c r="M177" s="131">
        <f>SUM(M178:M182)</f>
        <v>23000000</v>
      </c>
      <c r="N177" s="134">
        <f>SUM(N178:N182)</f>
        <v>-1000000</v>
      </c>
      <c r="O177" s="63"/>
    </row>
    <row r="178" spans="1:15" ht="13.2" x14ac:dyDescent="0.25">
      <c r="A178" s="56" t="s">
        <v>296</v>
      </c>
      <c r="B178" s="103"/>
      <c r="C178" s="104" t="s">
        <v>241</v>
      </c>
      <c r="D178" s="103">
        <v>4</v>
      </c>
      <c r="E178" s="103" t="s">
        <v>49</v>
      </c>
      <c r="F178" s="105">
        <v>1500000</v>
      </c>
      <c r="G178" s="106">
        <f>ROUNDDOWN(D178*F178,-3)</f>
        <v>6000000</v>
      </c>
      <c r="H178" s="107"/>
      <c r="I178" s="104" t="s">
        <v>241</v>
      </c>
      <c r="J178" s="103">
        <v>4</v>
      </c>
      <c r="K178" s="103" t="s">
        <v>49</v>
      </c>
      <c r="L178" s="105">
        <v>1500000</v>
      </c>
      <c r="M178" s="105">
        <f>ROUNDDOWN(J178*L178,-3)</f>
        <v>6000000</v>
      </c>
      <c r="N178" s="114">
        <f t="shared" ref="N178:N182" si="30">G178-M178</f>
        <v>0</v>
      </c>
      <c r="O178" s="113" t="str">
        <f t="shared" ref="O178:O180" si="31">IF(AND(ISBLANK(H178),N178&lt;&gt;0),"Rev detil","")</f>
        <v/>
      </c>
    </row>
    <row r="179" spans="1:15" ht="13.2" x14ac:dyDescent="0.25">
      <c r="A179" s="56" t="s">
        <v>297</v>
      </c>
      <c r="B179" s="103"/>
      <c r="C179" s="104" t="s">
        <v>86</v>
      </c>
      <c r="D179" s="103">
        <v>4</v>
      </c>
      <c r="E179" s="103" t="s">
        <v>49</v>
      </c>
      <c r="F179" s="105">
        <v>1500000</v>
      </c>
      <c r="G179" s="106">
        <f>ROUNDDOWN(D179*F179,-3)</f>
        <v>6000000</v>
      </c>
      <c r="H179" s="107"/>
      <c r="I179" s="104" t="s">
        <v>86</v>
      </c>
      <c r="J179" s="103">
        <v>4</v>
      </c>
      <c r="K179" s="103" t="s">
        <v>49</v>
      </c>
      <c r="L179" s="105">
        <v>1500000</v>
      </c>
      <c r="M179" s="105">
        <f>ROUNDDOWN(J179*L179,-3)</f>
        <v>6000000</v>
      </c>
      <c r="N179" s="114">
        <f t="shared" si="30"/>
        <v>0</v>
      </c>
      <c r="O179" s="113" t="str">
        <f t="shared" si="31"/>
        <v/>
      </c>
    </row>
    <row r="180" spans="1:15" ht="13.2" x14ac:dyDescent="0.25">
      <c r="A180" s="56" t="s">
        <v>298</v>
      </c>
      <c r="B180" s="103"/>
      <c r="C180" s="104" t="s">
        <v>88</v>
      </c>
      <c r="D180" s="103">
        <v>4</v>
      </c>
      <c r="E180" s="103" t="s">
        <v>49</v>
      </c>
      <c r="F180" s="105">
        <v>1000000</v>
      </c>
      <c r="G180" s="106">
        <f>ROUNDDOWN(D180*F180,-3)</f>
        <v>4000000</v>
      </c>
      <c r="H180" s="107"/>
      <c r="I180" s="104" t="s">
        <v>88</v>
      </c>
      <c r="J180" s="103">
        <v>4</v>
      </c>
      <c r="K180" s="103" t="s">
        <v>49</v>
      </c>
      <c r="L180" s="105">
        <v>1000000</v>
      </c>
      <c r="M180" s="105">
        <f>ROUNDDOWN(J180*L180,-3)</f>
        <v>4000000</v>
      </c>
      <c r="N180" s="114">
        <f t="shared" si="30"/>
        <v>0</v>
      </c>
      <c r="O180" s="113" t="str">
        <f t="shared" si="31"/>
        <v/>
      </c>
    </row>
    <row r="181" spans="1:15" ht="13.2" x14ac:dyDescent="0.25">
      <c r="A181" s="56" t="s">
        <v>299</v>
      </c>
      <c r="B181" s="103"/>
      <c r="C181" s="104" t="s">
        <v>278</v>
      </c>
      <c r="D181" s="103">
        <v>12</v>
      </c>
      <c r="E181" s="103" t="s">
        <v>246</v>
      </c>
      <c r="F181" s="105">
        <v>500000</v>
      </c>
      <c r="G181" s="106">
        <f>ROUNDDOWN(D181*F181,-3)</f>
        <v>6000000</v>
      </c>
      <c r="H181" s="107"/>
      <c r="I181" s="108" t="s">
        <v>278</v>
      </c>
      <c r="J181" s="109">
        <v>8</v>
      </c>
      <c r="K181" s="109" t="s">
        <v>246</v>
      </c>
      <c r="L181" s="111">
        <v>500000</v>
      </c>
      <c r="M181" s="111">
        <f>ROUNDDOWN(J181*L181,-3)</f>
        <v>4000000</v>
      </c>
      <c r="N181" s="112">
        <f t="shared" si="30"/>
        <v>2000000</v>
      </c>
      <c r="O181" s="113" t="str">
        <f t="shared" ref="O181:O182" si="32">IF(AND(ISBLANK(H181),N181&lt;&gt;0),"Revisi","")</f>
        <v>Revisi</v>
      </c>
    </row>
    <row r="182" spans="1:15" ht="13.2" x14ac:dyDescent="0.25">
      <c r="A182" s="56"/>
      <c r="B182" s="103"/>
      <c r="C182" s="104"/>
      <c r="D182" s="103"/>
      <c r="E182" s="103"/>
      <c r="F182" s="105"/>
      <c r="G182" s="106"/>
      <c r="H182" s="107"/>
      <c r="I182" s="108" t="s">
        <v>300</v>
      </c>
      <c r="J182" s="109">
        <v>40</v>
      </c>
      <c r="K182" s="109" t="s">
        <v>46</v>
      </c>
      <c r="L182" s="111">
        <v>75000</v>
      </c>
      <c r="M182" s="111">
        <f>ROUNDDOWN(J182*L182,-3)</f>
        <v>3000000</v>
      </c>
      <c r="N182" s="112">
        <f t="shared" si="30"/>
        <v>-3000000</v>
      </c>
      <c r="O182" s="113" t="str">
        <f t="shared" si="32"/>
        <v>Revisi</v>
      </c>
    </row>
    <row r="183" spans="1:15" ht="13.2" x14ac:dyDescent="0.25">
      <c r="A183" s="56" t="s">
        <v>301</v>
      </c>
      <c r="B183" s="129" t="s">
        <v>61</v>
      </c>
      <c r="C183" s="130" t="s">
        <v>62</v>
      </c>
      <c r="D183" s="129"/>
      <c r="E183" s="129"/>
      <c r="F183" s="131"/>
      <c r="G183" s="132">
        <f>G184</f>
        <v>40000000</v>
      </c>
      <c r="H183" s="133" t="s">
        <v>61</v>
      </c>
      <c r="I183" s="130" t="s">
        <v>62</v>
      </c>
      <c r="J183" s="129"/>
      <c r="K183" s="129"/>
      <c r="L183" s="131"/>
      <c r="M183" s="131">
        <f>M184</f>
        <v>40000000</v>
      </c>
      <c r="N183" s="134">
        <f>N184</f>
        <v>0</v>
      </c>
      <c r="O183" s="63"/>
    </row>
    <row r="184" spans="1:15" ht="26.4" hidden="1" x14ac:dyDescent="0.25">
      <c r="A184" s="56" t="s">
        <v>302</v>
      </c>
      <c r="B184" s="103"/>
      <c r="C184" s="104" t="s">
        <v>303</v>
      </c>
      <c r="D184" s="103">
        <v>10</v>
      </c>
      <c r="E184" s="103" t="s">
        <v>46</v>
      </c>
      <c r="F184" s="105">
        <v>4000000</v>
      </c>
      <c r="G184" s="106">
        <f>ROUNDDOWN(D184*F184,-3)</f>
        <v>40000000</v>
      </c>
      <c r="H184" s="107"/>
      <c r="I184" s="104" t="s">
        <v>303</v>
      </c>
      <c r="J184" s="103">
        <v>10</v>
      </c>
      <c r="K184" s="103" t="s">
        <v>46</v>
      </c>
      <c r="L184" s="105">
        <v>4000000</v>
      </c>
      <c r="M184" s="105">
        <f>ROUNDDOWN(J184*L184,-3)</f>
        <v>40000000</v>
      </c>
      <c r="N184" s="114">
        <f>G184-M184</f>
        <v>0</v>
      </c>
      <c r="O184" s="113" t="s">
        <v>985</v>
      </c>
    </row>
    <row r="185" spans="1:15" ht="13.2" x14ac:dyDescent="0.25">
      <c r="A185" s="56" t="s">
        <v>304</v>
      </c>
      <c r="B185" s="129" t="s">
        <v>133</v>
      </c>
      <c r="C185" s="130" t="s">
        <v>134</v>
      </c>
      <c r="D185" s="129"/>
      <c r="E185" s="129"/>
      <c r="F185" s="131"/>
      <c r="G185" s="132">
        <f>G186</f>
        <v>3000000</v>
      </c>
      <c r="H185" s="133" t="s">
        <v>133</v>
      </c>
      <c r="I185" s="130" t="s">
        <v>134</v>
      </c>
      <c r="J185" s="129"/>
      <c r="K185" s="129"/>
      <c r="L185" s="131"/>
      <c r="M185" s="131">
        <f>M186</f>
        <v>1800000</v>
      </c>
      <c r="N185" s="134">
        <f>N186</f>
        <v>1200000</v>
      </c>
      <c r="O185" s="63"/>
    </row>
    <row r="186" spans="1:15" ht="13.2" x14ac:dyDescent="0.25">
      <c r="A186" s="56" t="s">
        <v>305</v>
      </c>
      <c r="B186" s="103"/>
      <c r="C186" s="104" t="s">
        <v>291</v>
      </c>
      <c r="D186" s="103">
        <v>20</v>
      </c>
      <c r="E186" s="103" t="s">
        <v>46</v>
      </c>
      <c r="F186" s="105">
        <v>150000</v>
      </c>
      <c r="G186" s="106">
        <f>ROUNDDOWN(D186*F186,-3)</f>
        <v>3000000</v>
      </c>
      <c r="H186" s="107"/>
      <c r="I186" s="108" t="s">
        <v>291</v>
      </c>
      <c r="J186" s="109">
        <v>12</v>
      </c>
      <c r="K186" s="109" t="s">
        <v>46</v>
      </c>
      <c r="L186" s="111">
        <v>150000</v>
      </c>
      <c r="M186" s="111">
        <f>ROUNDDOWN(J186*L186,-3)</f>
        <v>1800000</v>
      </c>
      <c r="N186" s="112">
        <f>G186-M186</f>
        <v>1200000</v>
      </c>
      <c r="O186" s="113" t="str">
        <f>IF(AND(ISBLANK(H186),N186&lt;&gt;0),"Revisi","")</f>
        <v>Revisi</v>
      </c>
    </row>
    <row r="187" spans="1:15" ht="13.2" x14ac:dyDescent="0.25">
      <c r="A187" s="56" t="s">
        <v>306</v>
      </c>
      <c r="B187" s="152" t="s">
        <v>307</v>
      </c>
      <c r="C187" s="153" t="s">
        <v>308</v>
      </c>
      <c r="D187" s="152"/>
      <c r="E187" s="152"/>
      <c r="F187" s="154"/>
      <c r="G187" s="155">
        <f>SUM(G188,G194,G196,G199)</f>
        <v>82785000</v>
      </c>
      <c r="H187" s="156" t="s">
        <v>307</v>
      </c>
      <c r="I187" s="153" t="s">
        <v>308</v>
      </c>
      <c r="J187" s="152"/>
      <c r="K187" s="152"/>
      <c r="L187" s="154"/>
      <c r="M187" s="154">
        <f>SUM(M188,M194,M196,M199)</f>
        <v>151850000</v>
      </c>
      <c r="N187" s="231">
        <f>SUM(N188,N194,N196,N199)</f>
        <v>-69065000</v>
      </c>
      <c r="O187" s="63"/>
    </row>
    <row r="188" spans="1:15" ht="13.2" x14ac:dyDescent="0.25">
      <c r="A188" s="56" t="s">
        <v>309</v>
      </c>
      <c r="B188" s="126" t="s">
        <v>42</v>
      </c>
      <c r="C188" s="124" t="s">
        <v>43</v>
      </c>
      <c r="D188" s="126"/>
      <c r="E188" s="126"/>
      <c r="F188" s="127"/>
      <c r="G188" s="141">
        <f>SUM(G189:G192)</f>
        <v>22000000</v>
      </c>
      <c r="H188" s="123" t="s">
        <v>42</v>
      </c>
      <c r="I188" s="124" t="s">
        <v>43</v>
      </c>
      <c r="J188" s="126"/>
      <c r="K188" s="126"/>
      <c r="L188" s="127"/>
      <c r="M188" s="127">
        <f>SUM(M189:M193)</f>
        <v>22000000</v>
      </c>
      <c r="N188" s="128">
        <f>SUM(N189:N193)</f>
        <v>0</v>
      </c>
      <c r="O188" s="63"/>
    </row>
    <row r="189" spans="1:15" ht="13.2" x14ac:dyDescent="0.25">
      <c r="A189" s="56" t="s">
        <v>310</v>
      </c>
      <c r="B189" s="103"/>
      <c r="C189" s="104" t="s">
        <v>241</v>
      </c>
      <c r="D189" s="103">
        <v>4</v>
      </c>
      <c r="E189" s="103" t="s">
        <v>49</v>
      </c>
      <c r="F189" s="105">
        <v>1500000</v>
      </c>
      <c r="G189" s="106">
        <f>ROUNDDOWN(D189*F189,-3)</f>
        <v>6000000</v>
      </c>
      <c r="H189" s="107"/>
      <c r="I189" s="104" t="s">
        <v>241</v>
      </c>
      <c r="J189" s="103">
        <v>4</v>
      </c>
      <c r="K189" s="103" t="s">
        <v>49</v>
      </c>
      <c r="L189" s="105">
        <v>1500000</v>
      </c>
      <c r="M189" s="105">
        <f>ROUNDDOWN(J189*L189,-3)</f>
        <v>6000000</v>
      </c>
      <c r="N189" s="114">
        <f t="shared" ref="N189:N193" si="33">G189-M189</f>
        <v>0</v>
      </c>
      <c r="O189" s="113" t="str">
        <f t="shared" ref="O189:O191" si="34">IF(AND(ISBLANK(H189),N189&lt;&gt;0),"Rev detil","")</f>
        <v/>
      </c>
    </row>
    <row r="190" spans="1:15" ht="13.2" x14ac:dyDescent="0.25">
      <c r="A190" s="56" t="s">
        <v>311</v>
      </c>
      <c r="B190" s="103"/>
      <c r="C190" s="104" t="s">
        <v>86</v>
      </c>
      <c r="D190" s="103">
        <v>4</v>
      </c>
      <c r="E190" s="103" t="s">
        <v>49</v>
      </c>
      <c r="F190" s="105">
        <v>1500000</v>
      </c>
      <c r="G190" s="106">
        <f>ROUNDDOWN(D190*F190,-3)</f>
        <v>6000000</v>
      </c>
      <c r="H190" s="107"/>
      <c r="I190" s="104" t="s">
        <v>86</v>
      </c>
      <c r="J190" s="103">
        <v>4</v>
      </c>
      <c r="K190" s="103" t="s">
        <v>49</v>
      </c>
      <c r="L190" s="105">
        <v>1500000</v>
      </c>
      <c r="M190" s="105">
        <f>ROUNDDOWN(J190*L190,-3)</f>
        <v>6000000</v>
      </c>
      <c r="N190" s="114">
        <f t="shared" si="33"/>
        <v>0</v>
      </c>
      <c r="O190" s="113" t="str">
        <f t="shared" si="34"/>
        <v/>
      </c>
    </row>
    <row r="191" spans="1:15" ht="13.2" x14ac:dyDescent="0.25">
      <c r="A191" s="56" t="s">
        <v>312</v>
      </c>
      <c r="B191" s="103"/>
      <c r="C191" s="104" t="s">
        <v>88</v>
      </c>
      <c r="D191" s="103">
        <v>4</v>
      </c>
      <c r="E191" s="103" t="s">
        <v>49</v>
      </c>
      <c r="F191" s="105">
        <v>1000000</v>
      </c>
      <c r="G191" s="106">
        <f>ROUNDDOWN(D191*F191,-3)</f>
        <v>4000000</v>
      </c>
      <c r="H191" s="107"/>
      <c r="I191" s="104" t="s">
        <v>88</v>
      </c>
      <c r="J191" s="103">
        <v>4</v>
      </c>
      <c r="K191" s="103" t="s">
        <v>49</v>
      </c>
      <c r="L191" s="105">
        <v>1000000</v>
      </c>
      <c r="M191" s="105">
        <f>ROUNDDOWN(J191*L191,-3)</f>
        <v>4000000</v>
      </c>
      <c r="N191" s="114">
        <f t="shared" si="33"/>
        <v>0</v>
      </c>
      <c r="O191" s="113" t="str">
        <f t="shared" si="34"/>
        <v/>
      </c>
    </row>
    <row r="192" spans="1:15" ht="13.2" x14ac:dyDescent="0.25">
      <c r="A192" s="56" t="s">
        <v>313</v>
      </c>
      <c r="B192" s="103"/>
      <c r="C192" s="104" t="s">
        <v>278</v>
      </c>
      <c r="D192" s="103">
        <v>24</v>
      </c>
      <c r="E192" s="103" t="s">
        <v>246</v>
      </c>
      <c r="F192" s="105">
        <v>250000</v>
      </c>
      <c r="G192" s="106">
        <f>ROUNDDOWN(D192*F192,-3)</f>
        <v>6000000</v>
      </c>
      <c r="H192" s="107"/>
      <c r="I192" s="108" t="s">
        <v>278</v>
      </c>
      <c r="J192" s="109">
        <v>12</v>
      </c>
      <c r="K192" s="109" t="s">
        <v>246</v>
      </c>
      <c r="L192" s="111">
        <v>250000</v>
      </c>
      <c r="M192" s="111">
        <f>ROUNDDOWN(J192*L192,-3)</f>
        <v>3000000</v>
      </c>
      <c r="N192" s="112">
        <f t="shared" si="33"/>
        <v>3000000</v>
      </c>
      <c r="O192" s="113" t="str">
        <f t="shared" ref="O192:O193" si="35">IF(AND(ISBLANK(H192),N192&lt;&gt;0),"Revisi","")</f>
        <v>Revisi</v>
      </c>
    </row>
    <row r="193" spans="1:15" ht="13.2" x14ac:dyDescent="0.25">
      <c r="A193" s="56"/>
      <c r="B193" s="103"/>
      <c r="C193" s="104"/>
      <c r="D193" s="103"/>
      <c r="E193" s="103"/>
      <c r="F193" s="105"/>
      <c r="G193" s="106"/>
      <c r="H193" s="107"/>
      <c r="I193" s="108" t="s">
        <v>300</v>
      </c>
      <c r="J193" s="109">
        <v>40</v>
      </c>
      <c r="K193" s="109" t="s">
        <v>46</v>
      </c>
      <c r="L193" s="111">
        <v>75000</v>
      </c>
      <c r="M193" s="111">
        <f>ROUNDDOWN(J193*L193,-3)</f>
        <v>3000000</v>
      </c>
      <c r="N193" s="112">
        <f t="shared" si="33"/>
        <v>-3000000</v>
      </c>
      <c r="O193" s="113" t="str">
        <f t="shared" si="35"/>
        <v>Revisi</v>
      </c>
    </row>
    <row r="194" spans="1:15" ht="13.2" x14ac:dyDescent="0.25">
      <c r="A194" s="56" t="s">
        <v>314</v>
      </c>
      <c r="B194" s="129" t="s">
        <v>92</v>
      </c>
      <c r="C194" s="130" t="s">
        <v>93</v>
      </c>
      <c r="D194" s="129"/>
      <c r="E194" s="129"/>
      <c r="F194" s="131"/>
      <c r="G194" s="132">
        <f>G195</f>
        <v>26250000</v>
      </c>
      <c r="H194" s="133" t="s">
        <v>92</v>
      </c>
      <c r="I194" s="130" t="s">
        <v>93</v>
      </c>
      <c r="J194" s="129"/>
      <c r="K194" s="129"/>
      <c r="L194" s="131"/>
      <c r="M194" s="131">
        <f>M195</f>
        <v>26250000</v>
      </c>
      <c r="N194" s="134">
        <f>N195</f>
        <v>0</v>
      </c>
      <c r="O194" s="63"/>
    </row>
    <row r="195" spans="1:15" ht="13.2" hidden="1" x14ac:dyDescent="0.25">
      <c r="A195" s="56" t="s">
        <v>315</v>
      </c>
      <c r="B195" s="103"/>
      <c r="C195" s="104" t="s">
        <v>316</v>
      </c>
      <c r="D195" s="103">
        <v>15</v>
      </c>
      <c r="E195" s="103" t="s">
        <v>46</v>
      </c>
      <c r="F195" s="105">
        <v>1750000</v>
      </c>
      <c r="G195" s="106">
        <f>ROUNDDOWN(D195*F195,-3)</f>
        <v>26250000</v>
      </c>
      <c r="H195" s="107"/>
      <c r="I195" s="104" t="s">
        <v>316</v>
      </c>
      <c r="J195" s="103">
        <v>15</v>
      </c>
      <c r="K195" s="103" t="s">
        <v>46</v>
      </c>
      <c r="L195" s="105">
        <v>1750000</v>
      </c>
      <c r="M195" s="105">
        <f>ROUNDDOWN(J195*L195,-3)</f>
        <v>26250000</v>
      </c>
      <c r="N195" s="114">
        <f>G195-M195</f>
        <v>0</v>
      </c>
      <c r="O195" s="113" t="s">
        <v>985</v>
      </c>
    </row>
    <row r="196" spans="1:15" ht="13.2" x14ac:dyDescent="0.25">
      <c r="A196" s="56" t="s">
        <v>317</v>
      </c>
      <c r="B196" s="129" t="s">
        <v>61</v>
      </c>
      <c r="C196" s="130" t="s">
        <v>62</v>
      </c>
      <c r="D196" s="129"/>
      <c r="E196" s="129"/>
      <c r="F196" s="131"/>
      <c r="G196" s="132">
        <f>G197</f>
        <v>32435000</v>
      </c>
      <c r="H196" s="133" t="s">
        <v>61</v>
      </c>
      <c r="I196" s="130" t="s">
        <v>62</v>
      </c>
      <c r="J196" s="129"/>
      <c r="K196" s="129"/>
      <c r="L196" s="131"/>
      <c r="M196" s="131">
        <f>SUM(M197:M198)</f>
        <v>101500000</v>
      </c>
      <c r="N196" s="248">
        <f>SUM(N197:N198)</f>
        <v>-69065000</v>
      </c>
      <c r="O196" s="63"/>
    </row>
    <row r="197" spans="1:15" ht="13.2" x14ac:dyDescent="0.25">
      <c r="A197" s="56" t="s">
        <v>318</v>
      </c>
      <c r="B197" s="103"/>
      <c r="C197" s="104" t="s">
        <v>319</v>
      </c>
      <c r="D197" s="103">
        <v>12</v>
      </c>
      <c r="E197" s="103" t="s">
        <v>46</v>
      </c>
      <c r="F197" s="105">
        <v>2702917</v>
      </c>
      <c r="G197" s="106">
        <f>ROUNDDOWN(D197*F197,-3)</f>
        <v>32435000</v>
      </c>
      <c r="H197" s="107"/>
      <c r="I197" s="108" t="s">
        <v>319</v>
      </c>
      <c r="J197" s="109">
        <v>8</v>
      </c>
      <c r="K197" s="109" t="s">
        <v>46</v>
      </c>
      <c r="L197" s="111">
        <v>4250000</v>
      </c>
      <c r="M197" s="111">
        <f>ROUNDDOWN(J197*L197,-3)</f>
        <v>34000000</v>
      </c>
      <c r="N197" s="112">
        <f t="shared" ref="N197:N198" si="36">G197-M197</f>
        <v>-1565000</v>
      </c>
      <c r="O197" s="113" t="str">
        <f t="shared" ref="O197:O198" si="37">IF(AND(ISBLANK(H197),N197&lt;&gt;0),"Revisi","")</f>
        <v>Revisi</v>
      </c>
    </row>
    <row r="198" spans="1:15" ht="26.4" x14ac:dyDescent="0.25">
      <c r="A198" s="56"/>
      <c r="B198" s="103"/>
      <c r="C198" s="104"/>
      <c r="D198" s="103"/>
      <c r="E198" s="103"/>
      <c r="F198" s="105"/>
      <c r="G198" s="106"/>
      <c r="H198" s="107"/>
      <c r="I198" s="249" t="s">
        <v>320</v>
      </c>
      <c r="J198" s="109">
        <v>15</v>
      </c>
      <c r="K198" s="109" t="s">
        <v>46</v>
      </c>
      <c r="L198" s="111">
        <v>4500000</v>
      </c>
      <c r="M198" s="111">
        <f>ROUNDDOWN(J198*L198,-3)</f>
        <v>67500000</v>
      </c>
      <c r="N198" s="112">
        <f t="shared" si="36"/>
        <v>-67500000</v>
      </c>
      <c r="O198" s="113" t="str">
        <f t="shared" si="37"/>
        <v>Revisi</v>
      </c>
    </row>
    <row r="199" spans="1:15" ht="13.2" x14ac:dyDescent="0.25">
      <c r="A199" s="56" t="s">
        <v>321</v>
      </c>
      <c r="B199" s="97" t="s">
        <v>133</v>
      </c>
      <c r="C199" s="98" t="s">
        <v>134</v>
      </c>
      <c r="D199" s="97"/>
      <c r="E199" s="97"/>
      <c r="F199" s="99"/>
      <c r="G199" s="100">
        <f>G200</f>
        <v>2100000</v>
      </c>
      <c r="H199" s="101" t="s">
        <v>133</v>
      </c>
      <c r="I199" s="98" t="s">
        <v>134</v>
      </c>
      <c r="J199" s="97"/>
      <c r="K199" s="97"/>
      <c r="L199" s="99"/>
      <c r="M199" s="99">
        <f>M200</f>
        <v>2100000</v>
      </c>
      <c r="N199" s="102">
        <f>N200</f>
        <v>0</v>
      </c>
      <c r="O199" s="63"/>
    </row>
    <row r="200" spans="1:15" ht="13.2" hidden="1" x14ac:dyDescent="0.25">
      <c r="A200" s="56" t="s">
        <v>322</v>
      </c>
      <c r="B200" s="103"/>
      <c r="C200" s="104" t="s">
        <v>291</v>
      </c>
      <c r="D200" s="103">
        <v>14</v>
      </c>
      <c r="E200" s="103" t="s">
        <v>46</v>
      </c>
      <c r="F200" s="105">
        <v>150000</v>
      </c>
      <c r="G200" s="106">
        <f>ROUNDDOWN(D200*F200,-3)</f>
        <v>2100000</v>
      </c>
      <c r="H200" s="107"/>
      <c r="I200" s="104" t="s">
        <v>291</v>
      </c>
      <c r="J200" s="103">
        <v>14</v>
      </c>
      <c r="K200" s="103" t="s">
        <v>46</v>
      </c>
      <c r="L200" s="105">
        <v>150000</v>
      </c>
      <c r="M200" s="105">
        <f>ROUNDDOWN(J200*L200,-3)</f>
        <v>2100000</v>
      </c>
      <c r="N200" s="114">
        <f>G200-M200</f>
        <v>0</v>
      </c>
      <c r="O200" s="113" t="s">
        <v>985</v>
      </c>
    </row>
    <row r="201" spans="1:15" ht="13.2" x14ac:dyDescent="0.25">
      <c r="A201" s="56" t="s">
        <v>323</v>
      </c>
      <c r="B201" s="152" t="s">
        <v>324</v>
      </c>
      <c r="C201" s="153" t="s">
        <v>325</v>
      </c>
      <c r="D201" s="152"/>
      <c r="E201" s="152"/>
      <c r="F201" s="154"/>
      <c r="G201" s="155">
        <f>SUM(G202,G207,G209,G211)</f>
        <v>50042000</v>
      </c>
      <c r="H201" s="156" t="s">
        <v>324</v>
      </c>
      <c r="I201" s="153" t="s">
        <v>325</v>
      </c>
      <c r="J201" s="152"/>
      <c r="K201" s="152"/>
      <c r="L201" s="154"/>
      <c r="M201" s="154">
        <f>SUM(M202,M207,M209,M211)</f>
        <v>50042000</v>
      </c>
      <c r="N201" s="157">
        <f>SUM(N202,N207,N209,N211)</f>
        <v>0</v>
      </c>
      <c r="O201" s="63"/>
    </row>
    <row r="202" spans="1:15" ht="13.2" hidden="1" x14ac:dyDescent="0.25">
      <c r="A202" s="56" t="s">
        <v>326</v>
      </c>
      <c r="B202" s="129" t="s">
        <v>42</v>
      </c>
      <c r="C202" s="130" t="s">
        <v>43</v>
      </c>
      <c r="D202" s="129"/>
      <c r="E202" s="129"/>
      <c r="F202" s="131"/>
      <c r="G202" s="132">
        <f>SUM(G203:G206)</f>
        <v>20000000</v>
      </c>
      <c r="H202" s="133" t="s">
        <v>42</v>
      </c>
      <c r="I202" s="130" t="s">
        <v>43</v>
      </c>
      <c r="J202" s="129"/>
      <c r="K202" s="129"/>
      <c r="L202" s="131"/>
      <c r="M202" s="131">
        <f>SUM(M203:M206)</f>
        <v>20000000</v>
      </c>
      <c r="N202" s="134">
        <f>SUM(N203:N206)</f>
        <v>0</v>
      </c>
      <c r="O202" s="113" t="s">
        <v>985</v>
      </c>
    </row>
    <row r="203" spans="1:15" ht="13.2" hidden="1" x14ac:dyDescent="0.25">
      <c r="A203" s="56" t="s">
        <v>327</v>
      </c>
      <c r="B203" s="103"/>
      <c r="C203" s="104" t="s">
        <v>45</v>
      </c>
      <c r="D203" s="103">
        <v>160</v>
      </c>
      <c r="E203" s="103" t="s">
        <v>46</v>
      </c>
      <c r="F203" s="105">
        <v>75000</v>
      </c>
      <c r="G203" s="106">
        <f>ROUNDDOWN(D203*F203,-3)</f>
        <v>12000000</v>
      </c>
      <c r="H203" s="107"/>
      <c r="I203" s="104" t="s">
        <v>45</v>
      </c>
      <c r="J203" s="103">
        <v>160</v>
      </c>
      <c r="K203" s="103" t="s">
        <v>46</v>
      </c>
      <c r="L203" s="105">
        <v>75000</v>
      </c>
      <c r="M203" s="105">
        <f>ROUNDDOWN(J203*L203,-3)</f>
        <v>12000000</v>
      </c>
      <c r="N203" s="114">
        <f t="shared" ref="N203:N206" si="38">G203-M203</f>
        <v>0</v>
      </c>
      <c r="O203" s="113" t="s">
        <v>985</v>
      </c>
    </row>
    <row r="204" spans="1:15" ht="13.2" hidden="1" x14ac:dyDescent="0.25">
      <c r="A204" s="56" t="s">
        <v>328</v>
      </c>
      <c r="B204" s="103"/>
      <c r="C204" s="104" t="s">
        <v>48</v>
      </c>
      <c r="D204" s="103">
        <v>2</v>
      </c>
      <c r="E204" s="103" t="s">
        <v>49</v>
      </c>
      <c r="F204" s="105">
        <v>1500000</v>
      </c>
      <c r="G204" s="106">
        <f>ROUNDDOWN(D204*F204,-3)</f>
        <v>3000000</v>
      </c>
      <c r="H204" s="107"/>
      <c r="I204" s="104" t="s">
        <v>48</v>
      </c>
      <c r="J204" s="103">
        <v>2</v>
      </c>
      <c r="K204" s="103" t="s">
        <v>49</v>
      </c>
      <c r="L204" s="105">
        <v>1500000</v>
      </c>
      <c r="M204" s="105">
        <f>ROUNDDOWN(J204*L204,-3)</f>
        <v>3000000</v>
      </c>
      <c r="N204" s="114">
        <f t="shared" si="38"/>
        <v>0</v>
      </c>
      <c r="O204" s="113" t="s">
        <v>985</v>
      </c>
    </row>
    <row r="205" spans="1:15" ht="13.2" hidden="1" x14ac:dyDescent="0.25">
      <c r="A205" s="56" t="s">
        <v>329</v>
      </c>
      <c r="B205" s="103"/>
      <c r="C205" s="104" t="s">
        <v>51</v>
      </c>
      <c r="D205" s="103">
        <v>2</v>
      </c>
      <c r="E205" s="103" t="s">
        <v>49</v>
      </c>
      <c r="F205" s="105">
        <v>1500000</v>
      </c>
      <c r="G205" s="106">
        <f>ROUNDDOWN(D205*F205,-3)</f>
        <v>3000000</v>
      </c>
      <c r="H205" s="107"/>
      <c r="I205" s="104" t="s">
        <v>51</v>
      </c>
      <c r="J205" s="103">
        <v>2</v>
      </c>
      <c r="K205" s="103" t="s">
        <v>49</v>
      </c>
      <c r="L205" s="105">
        <v>1500000</v>
      </c>
      <c r="M205" s="105">
        <f>ROUNDDOWN(J205*L205,-3)</f>
        <v>3000000</v>
      </c>
      <c r="N205" s="114">
        <f t="shared" si="38"/>
        <v>0</v>
      </c>
      <c r="O205" s="113" t="s">
        <v>985</v>
      </c>
    </row>
    <row r="206" spans="1:15" ht="13.2" hidden="1" x14ac:dyDescent="0.25">
      <c r="A206" s="56" t="s">
        <v>330</v>
      </c>
      <c r="B206" s="103"/>
      <c r="C206" s="104" t="s">
        <v>53</v>
      </c>
      <c r="D206" s="103">
        <v>2</v>
      </c>
      <c r="E206" s="103" t="s">
        <v>49</v>
      </c>
      <c r="F206" s="105">
        <v>1000000</v>
      </c>
      <c r="G206" s="106">
        <f>ROUNDDOWN(D206*F206,-3)</f>
        <v>2000000</v>
      </c>
      <c r="H206" s="107"/>
      <c r="I206" s="104" t="s">
        <v>53</v>
      </c>
      <c r="J206" s="103">
        <v>2</v>
      </c>
      <c r="K206" s="103" t="s">
        <v>49</v>
      </c>
      <c r="L206" s="105">
        <v>1000000</v>
      </c>
      <c r="M206" s="105">
        <f>ROUNDDOWN(J206*L206,-3)</f>
        <v>2000000</v>
      </c>
      <c r="N206" s="114">
        <f t="shared" si="38"/>
        <v>0</v>
      </c>
      <c r="O206" s="113" t="s">
        <v>985</v>
      </c>
    </row>
    <row r="207" spans="1:15" ht="13.2" hidden="1" x14ac:dyDescent="0.25">
      <c r="A207" s="56" t="s">
        <v>331</v>
      </c>
      <c r="B207" s="129" t="s">
        <v>92</v>
      </c>
      <c r="C207" s="130" t="s">
        <v>93</v>
      </c>
      <c r="D207" s="129"/>
      <c r="E207" s="129"/>
      <c r="F207" s="131"/>
      <c r="G207" s="132">
        <f>G208</f>
        <v>3000000</v>
      </c>
      <c r="H207" s="133" t="s">
        <v>92</v>
      </c>
      <c r="I207" s="130" t="s">
        <v>93</v>
      </c>
      <c r="J207" s="129"/>
      <c r="K207" s="129"/>
      <c r="L207" s="131"/>
      <c r="M207" s="131">
        <f>M208</f>
        <v>3000000</v>
      </c>
      <c r="N207" s="134">
        <f>N208</f>
        <v>0</v>
      </c>
      <c r="O207" s="113" t="s">
        <v>985</v>
      </c>
    </row>
    <row r="208" spans="1:15" ht="13.2" hidden="1" x14ac:dyDescent="0.25">
      <c r="A208" s="56" t="s">
        <v>332</v>
      </c>
      <c r="B208" s="103"/>
      <c r="C208" s="104" t="s">
        <v>219</v>
      </c>
      <c r="D208" s="103">
        <v>12</v>
      </c>
      <c r="E208" s="103" t="s">
        <v>49</v>
      </c>
      <c r="F208" s="105">
        <v>250000</v>
      </c>
      <c r="G208" s="106">
        <f>ROUNDDOWN(D208*F208,-3)</f>
        <v>3000000</v>
      </c>
      <c r="H208" s="107"/>
      <c r="I208" s="104" t="s">
        <v>219</v>
      </c>
      <c r="J208" s="103">
        <v>12</v>
      </c>
      <c r="K208" s="103" t="s">
        <v>49</v>
      </c>
      <c r="L208" s="105">
        <v>250000</v>
      </c>
      <c r="M208" s="105">
        <f>ROUNDDOWN(J208*L208,-3)</f>
        <v>3000000</v>
      </c>
      <c r="N208" s="114">
        <f>G208-M208</f>
        <v>0</v>
      </c>
      <c r="O208" s="113" t="s">
        <v>985</v>
      </c>
    </row>
    <row r="209" spans="1:15" ht="13.2" hidden="1" x14ac:dyDescent="0.25">
      <c r="A209" s="56" t="s">
        <v>333</v>
      </c>
      <c r="B209" s="129" t="s">
        <v>55</v>
      </c>
      <c r="C209" s="130" t="s">
        <v>56</v>
      </c>
      <c r="D209" s="129"/>
      <c r="E209" s="129"/>
      <c r="F209" s="131"/>
      <c r="G209" s="132">
        <f>G210</f>
        <v>9000000</v>
      </c>
      <c r="H209" s="133" t="s">
        <v>55</v>
      </c>
      <c r="I209" s="130" t="s">
        <v>56</v>
      </c>
      <c r="J209" s="129"/>
      <c r="K209" s="129"/>
      <c r="L209" s="131"/>
      <c r="M209" s="131">
        <f>M210</f>
        <v>9000000</v>
      </c>
      <c r="N209" s="134">
        <f>N210</f>
        <v>0</v>
      </c>
      <c r="O209" s="113" t="s">
        <v>985</v>
      </c>
    </row>
    <row r="210" spans="1:15" ht="13.2" hidden="1" x14ac:dyDescent="0.25">
      <c r="A210" s="56" t="s">
        <v>334</v>
      </c>
      <c r="B210" s="103"/>
      <c r="C210" s="104" t="s">
        <v>58</v>
      </c>
      <c r="D210" s="103">
        <v>10</v>
      </c>
      <c r="E210" s="103" t="s">
        <v>59</v>
      </c>
      <c r="F210" s="105">
        <v>900000</v>
      </c>
      <c r="G210" s="106">
        <f>ROUNDDOWN(D210*F210,-3)</f>
        <v>9000000</v>
      </c>
      <c r="H210" s="107"/>
      <c r="I210" s="104" t="s">
        <v>58</v>
      </c>
      <c r="J210" s="103">
        <v>10</v>
      </c>
      <c r="K210" s="103" t="s">
        <v>59</v>
      </c>
      <c r="L210" s="105">
        <v>900000</v>
      </c>
      <c r="M210" s="105">
        <f>ROUNDDOWN(J210*L210,-3)</f>
        <v>9000000</v>
      </c>
      <c r="N210" s="114">
        <f>G210-M210</f>
        <v>0</v>
      </c>
      <c r="O210" s="113" t="s">
        <v>985</v>
      </c>
    </row>
    <row r="211" spans="1:15" ht="13.2" hidden="1" x14ac:dyDescent="0.25">
      <c r="A211" s="56" t="s">
        <v>335</v>
      </c>
      <c r="B211" s="129" t="s">
        <v>61</v>
      </c>
      <c r="C211" s="130" t="s">
        <v>62</v>
      </c>
      <c r="D211" s="129"/>
      <c r="E211" s="129"/>
      <c r="F211" s="131"/>
      <c r="G211" s="132">
        <f>G212</f>
        <v>18042000</v>
      </c>
      <c r="H211" s="133" t="s">
        <v>61</v>
      </c>
      <c r="I211" s="130" t="s">
        <v>62</v>
      </c>
      <c r="J211" s="129"/>
      <c r="K211" s="129"/>
      <c r="L211" s="131"/>
      <c r="M211" s="131">
        <f>M212</f>
        <v>18042000</v>
      </c>
      <c r="N211" s="134">
        <f>N212</f>
        <v>0</v>
      </c>
      <c r="O211" s="113" t="s">
        <v>985</v>
      </c>
    </row>
    <row r="212" spans="1:15" ht="13.2" hidden="1" x14ac:dyDescent="0.25">
      <c r="A212" s="56" t="s">
        <v>336</v>
      </c>
      <c r="B212" s="103"/>
      <c r="C212" s="104" t="s">
        <v>337</v>
      </c>
      <c r="D212" s="103">
        <v>6</v>
      </c>
      <c r="E212" s="103" t="s">
        <v>46</v>
      </c>
      <c r="F212" s="105">
        <v>3007000</v>
      </c>
      <c r="G212" s="106">
        <f>ROUNDDOWN(D212*F212,-3)</f>
        <v>18042000</v>
      </c>
      <c r="H212" s="107"/>
      <c r="I212" s="104" t="s">
        <v>337</v>
      </c>
      <c r="J212" s="103">
        <v>6</v>
      </c>
      <c r="K212" s="103" t="s">
        <v>46</v>
      </c>
      <c r="L212" s="105">
        <v>3007000</v>
      </c>
      <c r="M212" s="105">
        <f>ROUNDDOWN(J212*L212,-3)</f>
        <v>18042000</v>
      </c>
      <c r="N212" s="114">
        <f>G212-M212</f>
        <v>0</v>
      </c>
      <c r="O212" s="113" t="s">
        <v>985</v>
      </c>
    </row>
    <row r="213" spans="1:15" ht="13.2" x14ac:dyDescent="0.25">
      <c r="A213" s="56" t="s">
        <v>338</v>
      </c>
      <c r="B213" s="152" t="s">
        <v>339</v>
      </c>
      <c r="C213" s="153" t="s">
        <v>340</v>
      </c>
      <c r="D213" s="152"/>
      <c r="E213" s="152"/>
      <c r="F213" s="154"/>
      <c r="G213" s="155">
        <f>SUM(G214,G219,G222)</f>
        <v>99334000</v>
      </c>
      <c r="H213" s="156" t="s">
        <v>339</v>
      </c>
      <c r="I213" s="153" t="s">
        <v>340</v>
      </c>
      <c r="J213" s="152"/>
      <c r="K213" s="152"/>
      <c r="L213" s="154"/>
      <c r="M213" s="154">
        <f>SUM(M214,M219,M222)</f>
        <v>99334000</v>
      </c>
      <c r="N213" s="157">
        <f>SUM(N214,N219,N222)</f>
        <v>0</v>
      </c>
      <c r="O213" s="63"/>
    </row>
    <row r="214" spans="1:15" ht="13.2" x14ac:dyDescent="0.25">
      <c r="A214" s="56" t="s">
        <v>341</v>
      </c>
      <c r="B214" s="97" t="s">
        <v>42</v>
      </c>
      <c r="C214" s="98" t="s">
        <v>43</v>
      </c>
      <c r="D214" s="97"/>
      <c r="E214" s="97"/>
      <c r="F214" s="99"/>
      <c r="G214" s="100">
        <f>SUM(G215:G218)</f>
        <v>24800000</v>
      </c>
      <c r="H214" s="101" t="s">
        <v>42</v>
      </c>
      <c r="I214" s="98" t="s">
        <v>43</v>
      </c>
      <c r="J214" s="97"/>
      <c r="K214" s="97"/>
      <c r="L214" s="99"/>
      <c r="M214" s="99">
        <f>SUM(M215:M218)</f>
        <v>13250000</v>
      </c>
      <c r="N214" s="102">
        <f>SUM(N215:N218)</f>
        <v>11550000</v>
      </c>
      <c r="O214" s="63"/>
    </row>
    <row r="215" spans="1:15" ht="13.2" x14ac:dyDescent="0.25">
      <c r="A215" s="56" t="s">
        <v>342</v>
      </c>
      <c r="B215" s="103"/>
      <c r="C215" s="104" t="s">
        <v>45</v>
      </c>
      <c r="D215" s="103">
        <v>224</v>
      </c>
      <c r="E215" s="103" t="s">
        <v>46</v>
      </c>
      <c r="F215" s="105">
        <v>75000</v>
      </c>
      <c r="G215" s="106">
        <f>ROUNDDOWN(D215*F215,-3)</f>
        <v>16800000</v>
      </c>
      <c r="H215" s="107"/>
      <c r="I215" s="108" t="s">
        <v>45</v>
      </c>
      <c r="J215" s="109">
        <v>100</v>
      </c>
      <c r="K215" s="109" t="s">
        <v>46</v>
      </c>
      <c r="L215" s="111">
        <v>75000</v>
      </c>
      <c r="M215" s="111">
        <f>ROUNDDOWN(J215*L215,-3)</f>
        <v>7500000</v>
      </c>
      <c r="N215" s="112">
        <f t="shared" ref="N215:N218" si="39">G215-M215</f>
        <v>9300000</v>
      </c>
      <c r="O215" s="113" t="str">
        <f t="shared" ref="O215:O216" si="40">IF(AND(ISBLANK(H215),N215&lt;&gt;0),"Revisi","")</f>
        <v>Revisi</v>
      </c>
    </row>
    <row r="216" spans="1:15" ht="13.2" x14ac:dyDescent="0.25">
      <c r="A216" s="56" t="s">
        <v>343</v>
      </c>
      <c r="B216" s="103"/>
      <c r="C216" s="104" t="s">
        <v>48</v>
      </c>
      <c r="D216" s="103">
        <v>2</v>
      </c>
      <c r="E216" s="103" t="s">
        <v>49</v>
      </c>
      <c r="F216" s="105">
        <v>1500000</v>
      </c>
      <c r="G216" s="106">
        <f>ROUNDDOWN(D216*F216,-3)</f>
        <v>3000000</v>
      </c>
      <c r="H216" s="107"/>
      <c r="I216" s="108" t="s">
        <v>48</v>
      </c>
      <c r="J216" s="109">
        <v>1</v>
      </c>
      <c r="K216" s="109" t="s">
        <v>49</v>
      </c>
      <c r="L216" s="111">
        <v>750000</v>
      </c>
      <c r="M216" s="111">
        <f>ROUNDDOWN(J216*L216,-3)</f>
        <v>750000</v>
      </c>
      <c r="N216" s="112">
        <f t="shared" si="39"/>
        <v>2250000</v>
      </c>
      <c r="O216" s="113" t="str">
        <f t="shared" si="40"/>
        <v>Revisi</v>
      </c>
    </row>
    <row r="217" spans="1:15" ht="13.2" x14ac:dyDescent="0.25">
      <c r="A217" s="56" t="s">
        <v>344</v>
      </c>
      <c r="B217" s="103"/>
      <c r="C217" s="104" t="s">
        <v>51</v>
      </c>
      <c r="D217" s="103">
        <v>2</v>
      </c>
      <c r="E217" s="103" t="s">
        <v>49</v>
      </c>
      <c r="F217" s="105">
        <v>1500000</v>
      </c>
      <c r="G217" s="106">
        <f>ROUNDDOWN(D217*F217,-3)</f>
        <v>3000000</v>
      </c>
      <c r="H217" s="107"/>
      <c r="I217" s="104" t="s">
        <v>51</v>
      </c>
      <c r="J217" s="103">
        <v>2</v>
      </c>
      <c r="K217" s="103" t="s">
        <v>49</v>
      </c>
      <c r="L217" s="105">
        <v>1500000</v>
      </c>
      <c r="M217" s="105">
        <f>ROUNDDOWN(J217*L217,-3)</f>
        <v>3000000</v>
      </c>
      <c r="N217" s="114">
        <f t="shared" si="39"/>
        <v>0</v>
      </c>
      <c r="O217" s="113" t="str">
        <f t="shared" ref="O217:O218" si="41">IF(AND(ISBLANK(H217),N217&lt;&gt;0),"Rev detil","")</f>
        <v/>
      </c>
    </row>
    <row r="218" spans="1:15" ht="13.2" x14ac:dyDescent="0.25">
      <c r="A218" s="56" t="s">
        <v>345</v>
      </c>
      <c r="B218" s="103"/>
      <c r="C218" s="104" t="s">
        <v>53</v>
      </c>
      <c r="D218" s="103">
        <v>2</v>
      </c>
      <c r="E218" s="103" t="s">
        <v>49</v>
      </c>
      <c r="F218" s="105">
        <v>1000000</v>
      </c>
      <c r="G218" s="106">
        <f>ROUNDDOWN(D218*F218,-3)</f>
        <v>2000000</v>
      </c>
      <c r="H218" s="107"/>
      <c r="I218" s="104" t="s">
        <v>53</v>
      </c>
      <c r="J218" s="103">
        <v>2</v>
      </c>
      <c r="K218" s="103" t="s">
        <v>49</v>
      </c>
      <c r="L218" s="105">
        <v>1000000</v>
      </c>
      <c r="M218" s="105">
        <f>ROUNDDOWN(J218*L218,-3)</f>
        <v>2000000</v>
      </c>
      <c r="N218" s="114">
        <f t="shared" si="39"/>
        <v>0</v>
      </c>
      <c r="O218" s="113" t="str">
        <f t="shared" si="41"/>
        <v/>
      </c>
    </row>
    <row r="219" spans="1:15" ht="13.2" x14ac:dyDescent="0.25">
      <c r="A219" s="56" t="s">
        <v>346</v>
      </c>
      <c r="B219" s="129" t="s">
        <v>92</v>
      </c>
      <c r="C219" s="130" t="s">
        <v>93</v>
      </c>
      <c r="D219" s="129"/>
      <c r="E219" s="129"/>
      <c r="F219" s="131"/>
      <c r="G219" s="132">
        <f>G220</f>
        <v>3000000</v>
      </c>
      <c r="H219" s="133" t="s">
        <v>92</v>
      </c>
      <c r="I219" s="130" t="s">
        <v>93</v>
      </c>
      <c r="J219" s="129"/>
      <c r="K219" s="129"/>
      <c r="L219" s="131"/>
      <c r="M219" s="131">
        <f>SUM(M220:M221)</f>
        <v>14550000</v>
      </c>
      <c r="N219" s="248">
        <f>SUM(N220:N221)</f>
        <v>-11550000</v>
      </c>
      <c r="O219" s="63"/>
    </row>
    <row r="220" spans="1:15" ht="13.2" x14ac:dyDescent="0.25">
      <c r="A220" s="56" t="s">
        <v>347</v>
      </c>
      <c r="B220" s="103"/>
      <c r="C220" s="104" t="s">
        <v>219</v>
      </c>
      <c r="D220" s="103">
        <v>12</v>
      </c>
      <c r="E220" s="103" t="s">
        <v>49</v>
      </c>
      <c r="F220" s="105">
        <v>250000</v>
      </c>
      <c r="G220" s="106">
        <f>ROUNDDOWN(D220*F220,-3)</f>
        <v>3000000</v>
      </c>
      <c r="H220" s="107"/>
      <c r="I220" s="104" t="s">
        <v>219</v>
      </c>
      <c r="J220" s="103">
        <v>12</v>
      </c>
      <c r="K220" s="103" t="s">
        <v>49</v>
      </c>
      <c r="L220" s="105">
        <v>250000</v>
      </c>
      <c r="M220" s="105">
        <f>ROUNDDOWN(J220*L220,-3)</f>
        <v>3000000</v>
      </c>
      <c r="N220" s="114">
        <f t="shared" ref="N220:N221" si="42">G220-M220</f>
        <v>0</v>
      </c>
      <c r="O220" s="113" t="str">
        <f t="shared" ref="O220" si="43">IF(AND(ISBLANK(H220),N220&lt;&gt;0),"Rev detil","")</f>
        <v/>
      </c>
    </row>
    <row r="221" spans="1:15" ht="13.2" x14ac:dyDescent="0.25">
      <c r="A221" s="56" t="s">
        <v>348</v>
      </c>
      <c r="B221" s="103"/>
      <c r="C221" s="104"/>
      <c r="D221" s="103"/>
      <c r="E221" s="103"/>
      <c r="F221" s="105"/>
      <c r="G221" s="106"/>
      <c r="H221" s="107"/>
      <c r="I221" s="108" t="s">
        <v>349</v>
      </c>
      <c r="J221" s="109">
        <v>1</v>
      </c>
      <c r="K221" s="109" t="s">
        <v>49</v>
      </c>
      <c r="L221" s="111">
        <v>11550000</v>
      </c>
      <c r="M221" s="111">
        <f>ROUNDDOWN(J221*L221,-3)</f>
        <v>11550000</v>
      </c>
      <c r="N221" s="112">
        <f t="shared" si="42"/>
        <v>-11550000</v>
      </c>
      <c r="O221" s="113" t="str">
        <f>IF(AND(ISBLANK(H221),N221&lt;&gt;0),"Revisi","")</f>
        <v>Revisi</v>
      </c>
    </row>
    <row r="222" spans="1:15" ht="13.2" x14ac:dyDescent="0.25">
      <c r="A222" s="56" t="s">
        <v>350</v>
      </c>
      <c r="B222" s="97" t="s">
        <v>61</v>
      </c>
      <c r="C222" s="98" t="s">
        <v>62</v>
      </c>
      <c r="D222" s="97"/>
      <c r="E222" s="97"/>
      <c r="F222" s="99"/>
      <c r="G222" s="100">
        <f>G223</f>
        <v>71534000</v>
      </c>
      <c r="H222" s="101" t="s">
        <v>61</v>
      </c>
      <c r="I222" s="98" t="s">
        <v>62</v>
      </c>
      <c r="J222" s="97"/>
      <c r="K222" s="97"/>
      <c r="L222" s="99"/>
      <c r="M222" s="99">
        <f>M223</f>
        <v>71534000</v>
      </c>
      <c r="N222" s="102">
        <f>N223</f>
        <v>0</v>
      </c>
      <c r="O222" s="63"/>
    </row>
    <row r="223" spans="1:15" ht="26.4" hidden="1" x14ac:dyDescent="0.25">
      <c r="A223" s="56" t="s">
        <v>351</v>
      </c>
      <c r="B223" s="103"/>
      <c r="C223" s="104" t="s">
        <v>352</v>
      </c>
      <c r="D223" s="103">
        <v>14</v>
      </c>
      <c r="E223" s="103" t="s">
        <v>46</v>
      </c>
      <c r="F223" s="105">
        <v>5109636</v>
      </c>
      <c r="G223" s="106">
        <f>ROUNDDOWN(D223*F223,-3)</f>
        <v>71534000</v>
      </c>
      <c r="H223" s="107"/>
      <c r="I223" s="104" t="s">
        <v>352</v>
      </c>
      <c r="J223" s="103">
        <v>14</v>
      </c>
      <c r="K223" s="103" t="s">
        <v>46</v>
      </c>
      <c r="L223" s="105">
        <v>5109636</v>
      </c>
      <c r="M223" s="105">
        <f>ROUNDDOWN(J223*L223,-3)</f>
        <v>71534000</v>
      </c>
      <c r="N223" s="114">
        <f>G223-M223</f>
        <v>0</v>
      </c>
      <c r="O223" s="113" t="s">
        <v>985</v>
      </c>
    </row>
    <row r="224" spans="1:15" ht="13.2" x14ac:dyDescent="0.25">
      <c r="A224" s="56" t="s">
        <v>353</v>
      </c>
      <c r="B224" s="152" t="s">
        <v>354</v>
      </c>
      <c r="C224" s="153" t="s">
        <v>355</v>
      </c>
      <c r="D224" s="152"/>
      <c r="E224" s="152"/>
      <c r="F224" s="154"/>
      <c r="G224" s="155">
        <f>SUM(G225,G230)</f>
        <v>139554000</v>
      </c>
      <c r="H224" s="156" t="s">
        <v>354</v>
      </c>
      <c r="I224" s="153" t="s">
        <v>355</v>
      </c>
      <c r="J224" s="152"/>
      <c r="K224" s="152"/>
      <c r="L224" s="154"/>
      <c r="M224" s="154">
        <f>SUM(M225,M230)</f>
        <v>139554000</v>
      </c>
      <c r="N224" s="157">
        <f>SUM(N225,N230)</f>
        <v>0</v>
      </c>
      <c r="O224" s="63"/>
    </row>
    <row r="225" spans="1:15" ht="13.2" hidden="1" x14ac:dyDescent="0.25">
      <c r="A225" s="56" t="s">
        <v>356</v>
      </c>
      <c r="B225" s="97" t="s">
        <v>42</v>
      </c>
      <c r="C225" s="98" t="s">
        <v>43</v>
      </c>
      <c r="D225" s="97"/>
      <c r="E225" s="97"/>
      <c r="F225" s="99"/>
      <c r="G225" s="100">
        <f>SUM(G226:G229)</f>
        <v>23500000</v>
      </c>
      <c r="H225" s="101" t="s">
        <v>42</v>
      </c>
      <c r="I225" s="98" t="s">
        <v>43</v>
      </c>
      <c r="J225" s="97"/>
      <c r="K225" s="97"/>
      <c r="L225" s="99"/>
      <c r="M225" s="99">
        <f>SUM(M226:M229)</f>
        <v>23500000</v>
      </c>
      <c r="N225" s="102">
        <f>SUM(N226:N229)</f>
        <v>0</v>
      </c>
      <c r="O225" s="113" t="s">
        <v>985</v>
      </c>
    </row>
    <row r="226" spans="1:15" ht="13.2" hidden="1" x14ac:dyDescent="0.25">
      <c r="A226" s="56" t="s">
        <v>357</v>
      </c>
      <c r="B226" s="103"/>
      <c r="C226" s="104" t="s">
        <v>45</v>
      </c>
      <c r="D226" s="103">
        <v>100</v>
      </c>
      <c r="E226" s="103" t="s">
        <v>46</v>
      </c>
      <c r="F226" s="105">
        <v>75000</v>
      </c>
      <c r="G226" s="106">
        <f>ROUNDDOWN(D226*F226,-3)</f>
        <v>7500000</v>
      </c>
      <c r="H226" s="107"/>
      <c r="I226" s="104" t="s">
        <v>45</v>
      </c>
      <c r="J226" s="103">
        <v>100</v>
      </c>
      <c r="K226" s="103" t="s">
        <v>46</v>
      </c>
      <c r="L226" s="105">
        <v>75000</v>
      </c>
      <c r="M226" s="105">
        <f>ROUNDDOWN(J226*L226,-3)</f>
        <v>7500000</v>
      </c>
      <c r="N226" s="114">
        <f t="shared" ref="N226:N229" si="44">G226-M226</f>
        <v>0</v>
      </c>
      <c r="O226" s="113" t="s">
        <v>985</v>
      </c>
    </row>
    <row r="227" spans="1:15" ht="13.2" hidden="1" x14ac:dyDescent="0.25">
      <c r="A227" s="56" t="s">
        <v>358</v>
      </c>
      <c r="B227" s="103"/>
      <c r="C227" s="104" t="s">
        <v>48</v>
      </c>
      <c r="D227" s="103">
        <v>4</v>
      </c>
      <c r="E227" s="103" t="s">
        <v>49</v>
      </c>
      <c r="F227" s="105">
        <v>1500000</v>
      </c>
      <c r="G227" s="106">
        <f>ROUNDDOWN(D227*F227,-3)</f>
        <v>6000000</v>
      </c>
      <c r="H227" s="107"/>
      <c r="I227" s="104" t="s">
        <v>48</v>
      </c>
      <c r="J227" s="103">
        <v>4</v>
      </c>
      <c r="K227" s="103" t="s">
        <v>49</v>
      </c>
      <c r="L227" s="105">
        <v>1500000</v>
      </c>
      <c r="M227" s="105">
        <f>ROUNDDOWN(J227*L227,-3)</f>
        <v>6000000</v>
      </c>
      <c r="N227" s="114">
        <f t="shared" si="44"/>
        <v>0</v>
      </c>
      <c r="O227" s="113" t="s">
        <v>985</v>
      </c>
    </row>
    <row r="228" spans="1:15" ht="13.2" hidden="1" x14ac:dyDescent="0.25">
      <c r="A228" s="56" t="s">
        <v>359</v>
      </c>
      <c r="B228" s="103"/>
      <c r="C228" s="104" t="s">
        <v>51</v>
      </c>
      <c r="D228" s="103">
        <v>4</v>
      </c>
      <c r="E228" s="103" t="s">
        <v>49</v>
      </c>
      <c r="F228" s="105">
        <v>1500000</v>
      </c>
      <c r="G228" s="106">
        <f>ROUNDDOWN(D228*F228,-3)</f>
        <v>6000000</v>
      </c>
      <c r="H228" s="107"/>
      <c r="I228" s="104" t="s">
        <v>51</v>
      </c>
      <c r="J228" s="103">
        <v>4</v>
      </c>
      <c r="K228" s="103" t="s">
        <v>49</v>
      </c>
      <c r="L228" s="105">
        <v>1500000</v>
      </c>
      <c r="M228" s="105">
        <f>ROUNDDOWN(J228*L228,-3)</f>
        <v>6000000</v>
      </c>
      <c r="N228" s="114">
        <f t="shared" si="44"/>
        <v>0</v>
      </c>
      <c r="O228" s="113" t="s">
        <v>985</v>
      </c>
    </row>
    <row r="229" spans="1:15" ht="13.2" hidden="1" x14ac:dyDescent="0.25">
      <c r="A229" s="56" t="s">
        <v>360</v>
      </c>
      <c r="B229" s="103"/>
      <c r="C229" s="104" t="s">
        <v>53</v>
      </c>
      <c r="D229" s="103">
        <v>4</v>
      </c>
      <c r="E229" s="103" t="s">
        <v>49</v>
      </c>
      <c r="F229" s="105">
        <v>1000000</v>
      </c>
      <c r="G229" s="106">
        <f>ROUNDDOWN(D229*F229,-3)</f>
        <v>4000000</v>
      </c>
      <c r="H229" s="107"/>
      <c r="I229" s="104" t="s">
        <v>53</v>
      </c>
      <c r="J229" s="103">
        <v>4</v>
      </c>
      <c r="K229" s="103" t="s">
        <v>49</v>
      </c>
      <c r="L229" s="105">
        <v>1000000</v>
      </c>
      <c r="M229" s="105">
        <f>ROUNDDOWN(J229*L229,-3)</f>
        <v>4000000</v>
      </c>
      <c r="N229" s="114">
        <f t="shared" si="44"/>
        <v>0</v>
      </c>
      <c r="O229" s="113" t="s">
        <v>985</v>
      </c>
    </row>
    <row r="230" spans="1:15" ht="13.2" hidden="1" x14ac:dyDescent="0.25">
      <c r="A230" s="56" t="s">
        <v>361</v>
      </c>
      <c r="B230" s="97" t="s">
        <v>61</v>
      </c>
      <c r="C230" s="98" t="s">
        <v>62</v>
      </c>
      <c r="D230" s="97"/>
      <c r="E230" s="97"/>
      <c r="F230" s="99"/>
      <c r="G230" s="100">
        <f>G231</f>
        <v>116054000</v>
      </c>
      <c r="H230" s="101" t="s">
        <v>61</v>
      </c>
      <c r="I230" s="98" t="s">
        <v>62</v>
      </c>
      <c r="J230" s="97"/>
      <c r="K230" s="97"/>
      <c r="L230" s="99"/>
      <c r="M230" s="99">
        <f>M231</f>
        <v>116054000</v>
      </c>
      <c r="N230" s="102">
        <f>N231</f>
        <v>0</v>
      </c>
      <c r="O230" s="113" t="s">
        <v>985</v>
      </c>
    </row>
    <row r="231" spans="1:15" ht="13.2" hidden="1" x14ac:dyDescent="0.25">
      <c r="A231" s="56" t="s">
        <v>362</v>
      </c>
      <c r="B231" s="103"/>
      <c r="C231" s="104" t="s">
        <v>363</v>
      </c>
      <c r="D231" s="103">
        <v>21</v>
      </c>
      <c r="E231" s="103" t="s">
        <v>46</v>
      </c>
      <c r="F231" s="105">
        <v>5526381</v>
      </c>
      <c r="G231" s="106">
        <f>ROUNDDOWN(D231*F231,-3)</f>
        <v>116054000</v>
      </c>
      <c r="H231" s="107"/>
      <c r="I231" s="104" t="s">
        <v>364</v>
      </c>
      <c r="J231" s="103">
        <v>21</v>
      </c>
      <c r="K231" s="103" t="s">
        <v>46</v>
      </c>
      <c r="L231" s="105">
        <v>5526381</v>
      </c>
      <c r="M231" s="105">
        <f>ROUNDDOWN(J231*L231,-3)</f>
        <v>116054000</v>
      </c>
      <c r="N231" s="114">
        <f>G231-M231</f>
        <v>0</v>
      </c>
      <c r="O231" s="113" t="s">
        <v>985</v>
      </c>
    </row>
    <row r="232" spans="1:15" ht="13.2" x14ac:dyDescent="0.25">
      <c r="A232" s="56" t="s">
        <v>365</v>
      </c>
      <c r="B232" s="152" t="s">
        <v>366</v>
      </c>
      <c r="C232" s="153" t="s">
        <v>367</v>
      </c>
      <c r="D232" s="152"/>
      <c r="E232" s="152"/>
      <c r="F232" s="154"/>
      <c r="G232" s="155">
        <f>SUM(G233,G238)</f>
        <v>50000000</v>
      </c>
      <c r="H232" s="156" t="s">
        <v>366</v>
      </c>
      <c r="I232" s="153" t="s">
        <v>367</v>
      </c>
      <c r="J232" s="152"/>
      <c r="K232" s="152"/>
      <c r="L232" s="154"/>
      <c r="M232" s="154">
        <f>SUM(M233,M238)</f>
        <v>50000000</v>
      </c>
      <c r="N232" s="157">
        <f>SUM(N233,N238)</f>
        <v>0</v>
      </c>
      <c r="O232" s="63"/>
    </row>
    <row r="233" spans="1:15" ht="13.2" hidden="1" x14ac:dyDescent="0.25">
      <c r="A233" s="56" t="s">
        <v>368</v>
      </c>
      <c r="B233" s="129" t="s">
        <v>42</v>
      </c>
      <c r="C233" s="130" t="s">
        <v>43</v>
      </c>
      <c r="D233" s="129"/>
      <c r="E233" s="129"/>
      <c r="F233" s="131"/>
      <c r="G233" s="132">
        <f>SUM(G234:G237)</f>
        <v>15500000</v>
      </c>
      <c r="H233" s="133" t="s">
        <v>42</v>
      </c>
      <c r="I233" s="130" t="s">
        <v>43</v>
      </c>
      <c r="J233" s="129"/>
      <c r="K233" s="129"/>
      <c r="L233" s="131"/>
      <c r="M233" s="131">
        <f>SUM(M234:M237)</f>
        <v>15500000</v>
      </c>
      <c r="N233" s="134">
        <f>SUM(N234:N237)</f>
        <v>0</v>
      </c>
      <c r="O233" s="113" t="s">
        <v>985</v>
      </c>
    </row>
    <row r="234" spans="1:15" ht="13.2" hidden="1" x14ac:dyDescent="0.25">
      <c r="A234" s="56" t="s">
        <v>369</v>
      </c>
      <c r="B234" s="103"/>
      <c r="C234" s="104" t="s">
        <v>45</v>
      </c>
      <c r="D234" s="103">
        <v>100</v>
      </c>
      <c r="E234" s="103" t="s">
        <v>46</v>
      </c>
      <c r="F234" s="105">
        <v>75000</v>
      </c>
      <c r="G234" s="106">
        <f>ROUNDDOWN(D234*F234,-3)</f>
        <v>7500000</v>
      </c>
      <c r="H234" s="107"/>
      <c r="I234" s="104" t="s">
        <v>45</v>
      </c>
      <c r="J234" s="103">
        <v>100</v>
      </c>
      <c r="K234" s="103" t="s">
        <v>46</v>
      </c>
      <c r="L234" s="105">
        <v>75000</v>
      </c>
      <c r="M234" s="105">
        <f>ROUNDDOWN(J234*L234,-3)</f>
        <v>7500000</v>
      </c>
      <c r="N234" s="114">
        <f t="shared" ref="N234:N237" si="45">G234-M234</f>
        <v>0</v>
      </c>
      <c r="O234" s="113" t="s">
        <v>985</v>
      </c>
    </row>
    <row r="235" spans="1:15" ht="13.2" hidden="1" x14ac:dyDescent="0.25">
      <c r="A235" s="56" t="s">
        <v>370</v>
      </c>
      <c r="B235" s="103"/>
      <c r="C235" s="104" t="s">
        <v>48</v>
      </c>
      <c r="D235" s="103">
        <v>2</v>
      </c>
      <c r="E235" s="103" t="s">
        <v>49</v>
      </c>
      <c r="F235" s="105">
        <v>1500000</v>
      </c>
      <c r="G235" s="106">
        <f>ROUNDDOWN(D235*F235,-3)</f>
        <v>3000000</v>
      </c>
      <c r="H235" s="107"/>
      <c r="I235" s="104" t="s">
        <v>48</v>
      </c>
      <c r="J235" s="103">
        <v>2</v>
      </c>
      <c r="K235" s="103" t="s">
        <v>49</v>
      </c>
      <c r="L235" s="105">
        <v>1500000</v>
      </c>
      <c r="M235" s="105">
        <f>ROUNDDOWN(J235*L235,-3)</f>
        <v>3000000</v>
      </c>
      <c r="N235" s="114">
        <f t="shared" si="45"/>
        <v>0</v>
      </c>
      <c r="O235" s="113" t="s">
        <v>985</v>
      </c>
    </row>
    <row r="236" spans="1:15" ht="13.2" hidden="1" x14ac:dyDescent="0.25">
      <c r="A236" s="56" t="s">
        <v>371</v>
      </c>
      <c r="B236" s="103"/>
      <c r="C236" s="104" t="s">
        <v>51</v>
      </c>
      <c r="D236" s="103">
        <v>2</v>
      </c>
      <c r="E236" s="103" t="s">
        <v>49</v>
      </c>
      <c r="F236" s="105">
        <v>1500000</v>
      </c>
      <c r="G236" s="106">
        <f>ROUNDDOWN(D236*F236,-3)</f>
        <v>3000000</v>
      </c>
      <c r="H236" s="107"/>
      <c r="I236" s="104" t="s">
        <v>51</v>
      </c>
      <c r="J236" s="103">
        <v>2</v>
      </c>
      <c r="K236" s="103" t="s">
        <v>49</v>
      </c>
      <c r="L236" s="105">
        <v>1500000</v>
      </c>
      <c r="M236" s="105">
        <f>ROUNDDOWN(J236*L236,-3)</f>
        <v>3000000</v>
      </c>
      <c r="N236" s="114">
        <f t="shared" si="45"/>
        <v>0</v>
      </c>
      <c r="O236" s="113" t="s">
        <v>985</v>
      </c>
    </row>
    <row r="237" spans="1:15" ht="13.2" hidden="1" x14ac:dyDescent="0.25">
      <c r="A237" s="56" t="s">
        <v>372</v>
      </c>
      <c r="B237" s="103"/>
      <c r="C237" s="104" t="s">
        <v>53</v>
      </c>
      <c r="D237" s="103">
        <v>2</v>
      </c>
      <c r="E237" s="103" t="s">
        <v>49</v>
      </c>
      <c r="F237" s="105">
        <v>1000000</v>
      </c>
      <c r="G237" s="106">
        <f>ROUNDDOWN(D237*F237,-3)</f>
        <v>2000000</v>
      </c>
      <c r="H237" s="107"/>
      <c r="I237" s="104" t="s">
        <v>53</v>
      </c>
      <c r="J237" s="103">
        <v>2</v>
      </c>
      <c r="K237" s="103" t="s">
        <v>49</v>
      </c>
      <c r="L237" s="105">
        <v>1000000</v>
      </c>
      <c r="M237" s="105">
        <f>ROUNDDOWN(J237*L237,-3)</f>
        <v>2000000</v>
      </c>
      <c r="N237" s="114">
        <f t="shared" si="45"/>
        <v>0</v>
      </c>
      <c r="O237" s="113" t="s">
        <v>985</v>
      </c>
    </row>
    <row r="238" spans="1:15" ht="13.2" hidden="1" x14ac:dyDescent="0.25">
      <c r="A238" s="56" t="s">
        <v>373</v>
      </c>
      <c r="B238" s="97" t="s">
        <v>61</v>
      </c>
      <c r="C238" s="98" t="s">
        <v>62</v>
      </c>
      <c r="D238" s="97"/>
      <c r="E238" s="97"/>
      <c r="F238" s="99"/>
      <c r="G238" s="100">
        <f>G239</f>
        <v>34500000</v>
      </c>
      <c r="H238" s="101" t="s">
        <v>61</v>
      </c>
      <c r="I238" s="98" t="s">
        <v>62</v>
      </c>
      <c r="J238" s="97"/>
      <c r="K238" s="97"/>
      <c r="L238" s="99"/>
      <c r="M238" s="99">
        <f>M239</f>
        <v>34500000</v>
      </c>
      <c r="N238" s="102">
        <f>N239</f>
        <v>0</v>
      </c>
      <c r="O238" s="113" t="s">
        <v>985</v>
      </c>
    </row>
    <row r="239" spans="1:15" ht="13.2" hidden="1" x14ac:dyDescent="0.25">
      <c r="A239" s="56" t="s">
        <v>374</v>
      </c>
      <c r="B239" s="103"/>
      <c r="C239" s="104" t="s">
        <v>375</v>
      </c>
      <c r="D239" s="103">
        <v>6</v>
      </c>
      <c r="E239" s="103" t="s">
        <v>46</v>
      </c>
      <c r="F239" s="105">
        <v>5750000</v>
      </c>
      <c r="G239" s="106">
        <f>ROUNDDOWN(D239*F239,-3)</f>
        <v>34500000</v>
      </c>
      <c r="H239" s="107"/>
      <c r="I239" s="104" t="s">
        <v>375</v>
      </c>
      <c r="J239" s="103">
        <v>6</v>
      </c>
      <c r="K239" s="103" t="s">
        <v>46</v>
      </c>
      <c r="L239" s="105">
        <v>5750000</v>
      </c>
      <c r="M239" s="105">
        <f>ROUNDDOWN(J239*L239,-3)</f>
        <v>34500000</v>
      </c>
      <c r="N239" s="114">
        <f>G239-M239</f>
        <v>0</v>
      </c>
      <c r="O239" s="113" t="s">
        <v>985</v>
      </c>
    </row>
    <row r="240" spans="1:15" ht="13.2" x14ac:dyDescent="0.25">
      <c r="A240" s="56" t="s">
        <v>382</v>
      </c>
      <c r="B240" s="103"/>
      <c r="C240" s="104"/>
      <c r="D240" s="103"/>
      <c r="E240" s="103"/>
      <c r="F240" s="105"/>
      <c r="G240" s="106"/>
      <c r="H240" s="156" t="s">
        <v>376</v>
      </c>
      <c r="I240" s="153" t="s">
        <v>383</v>
      </c>
      <c r="J240" s="152"/>
      <c r="K240" s="152"/>
      <c r="L240" s="154"/>
      <c r="M240" s="154">
        <f>SUM(M241,M246,M248)</f>
        <v>72788000</v>
      </c>
      <c r="N240" s="140">
        <f t="shared" ref="N240:N251" si="46">G240-M240</f>
        <v>-72788000</v>
      </c>
      <c r="O240" s="63"/>
    </row>
    <row r="241" spans="1:15" ht="13.2" x14ac:dyDescent="0.25">
      <c r="A241" s="56" t="s">
        <v>384</v>
      </c>
      <c r="B241" s="103"/>
      <c r="C241" s="104"/>
      <c r="D241" s="103"/>
      <c r="E241" s="103"/>
      <c r="F241" s="105"/>
      <c r="G241" s="106"/>
      <c r="H241" s="133">
        <v>521211</v>
      </c>
      <c r="I241" s="130" t="s">
        <v>43</v>
      </c>
      <c r="J241" s="129"/>
      <c r="K241" s="129"/>
      <c r="L241" s="131"/>
      <c r="M241" s="131">
        <f>SUM(M242:M245)</f>
        <v>7750000</v>
      </c>
      <c r="N241" s="114">
        <f t="shared" si="46"/>
        <v>-7750000</v>
      </c>
      <c r="O241" s="232" t="str">
        <f t="shared" ref="O241:O248" si="47">IF(AND(ISBLANK(H241),N241&lt;&gt;0),"Rev","")</f>
        <v/>
      </c>
    </row>
    <row r="242" spans="1:15" ht="13.2" x14ac:dyDescent="0.25">
      <c r="A242" s="56" t="s">
        <v>385</v>
      </c>
      <c r="B242" s="103"/>
      <c r="C242" s="104"/>
      <c r="D242" s="103"/>
      <c r="E242" s="103"/>
      <c r="F242" s="105"/>
      <c r="G242" s="106"/>
      <c r="H242" s="107"/>
      <c r="I242" s="108" t="s">
        <v>45</v>
      </c>
      <c r="J242" s="233">
        <v>50</v>
      </c>
      <c r="K242" s="109" t="s">
        <v>46</v>
      </c>
      <c r="L242" s="111">
        <v>75000</v>
      </c>
      <c r="M242" s="111">
        <f>ROUNDDOWN(J242*L242,-3)</f>
        <v>3750000</v>
      </c>
      <c r="N242" s="112">
        <f t="shared" si="46"/>
        <v>-3750000</v>
      </c>
      <c r="O242" s="113" t="str">
        <f t="shared" ref="O242:O245" si="48">IF(AND(ISBLANK(H242),N242&lt;&gt;0),"Revisi","")</f>
        <v>Revisi</v>
      </c>
    </row>
    <row r="243" spans="1:15" ht="13.2" x14ac:dyDescent="0.25">
      <c r="A243" s="56" t="s">
        <v>386</v>
      </c>
      <c r="B243" s="103"/>
      <c r="C243" s="104"/>
      <c r="D243" s="103"/>
      <c r="E243" s="103"/>
      <c r="F243" s="105"/>
      <c r="G243" s="106"/>
      <c r="H243" s="107"/>
      <c r="I243" s="108" t="s">
        <v>380</v>
      </c>
      <c r="J243" s="233">
        <v>1</v>
      </c>
      <c r="K243" s="109" t="s">
        <v>49</v>
      </c>
      <c r="L243" s="111">
        <v>1500000</v>
      </c>
      <c r="M243" s="111">
        <f t="shared" ref="M243:M245" si="49">ROUNDDOWN(J243*L243,-3)</f>
        <v>1500000</v>
      </c>
      <c r="N243" s="112">
        <f t="shared" si="46"/>
        <v>-1500000</v>
      </c>
      <c r="O243" s="113" t="str">
        <f t="shared" si="48"/>
        <v>Revisi</v>
      </c>
    </row>
    <row r="244" spans="1:15" ht="13.2" x14ac:dyDescent="0.25">
      <c r="A244" s="56" t="s">
        <v>387</v>
      </c>
      <c r="B244" s="103"/>
      <c r="C244" s="104"/>
      <c r="D244" s="103"/>
      <c r="E244" s="103"/>
      <c r="F244" s="105"/>
      <c r="G244" s="106"/>
      <c r="H244" s="107"/>
      <c r="I244" s="108" t="s">
        <v>51</v>
      </c>
      <c r="J244" s="233">
        <v>1</v>
      </c>
      <c r="K244" s="109" t="s">
        <v>49</v>
      </c>
      <c r="L244" s="111">
        <v>1500000</v>
      </c>
      <c r="M244" s="111">
        <f t="shared" si="49"/>
        <v>1500000</v>
      </c>
      <c r="N244" s="112">
        <f t="shared" si="46"/>
        <v>-1500000</v>
      </c>
      <c r="O244" s="113" t="str">
        <f t="shared" si="48"/>
        <v>Revisi</v>
      </c>
    </row>
    <row r="245" spans="1:15" ht="13.2" x14ac:dyDescent="0.25">
      <c r="A245" s="56" t="s">
        <v>388</v>
      </c>
      <c r="B245" s="103"/>
      <c r="C245" s="104"/>
      <c r="D245" s="103"/>
      <c r="E245" s="103"/>
      <c r="F245" s="105"/>
      <c r="G245" s="106"/>
      <c r="H245" s="107"/>
      <c r="I245" s="108" t="s">
        <v>53</v>
      </c>
      <c r="J245" s="233">
        <v>1</v>
      </c>
      <c r="K245" s="109" t="s">
        <v>49</v>
      </c>
      <c r="L245" s="111">
        <v>1000000</v>
      </c>
      <c r="M245" s="111">
        <f t="shared" si="49"/>
        <v>1000000</v>
      </c>
      <c r="N245" s="112">
        <f t="shared" si="46"/>
        <v>-1000000</v>
      </c>
      <c r="O245" s="113" t="str">
        <f t="shared" si="48"/>
        <v>Revisi</v>
      </c>
    </row>
    <row r="246" spans="1:15" ht="13.2" x14ac:dyDescent="0.25">
      <c r="A246" s="56" t="s">
        <v>389</v>
      </c>
      <c r="B246" s="103"/>
      <c r="C246" s="104"/>
      <c r="D246" s="103"/>
      <c r="E246" s="103"/>
      <c r="F246" s="105"/>
      <c r="G246" s="106"/>
      <c r="H246" s="101">
        <v>524111</v>
      </c>
      <c r="I246" s="98" t="s">
        <v>62</v>
      </c>
      <c r="J246" s="103"/>
      <c r="K246" s="103"/>
      <c r="L246" s="105"/>
      <c r="M246" s="99">
        <f>M247</f>
        <v>5000000</v>
      </c>
      <c r="N246" s="114">
        <f t="shared" si="46"/>
        <v>-5000000</v>
      </c>
      <c r="O246" s="232" t="str">
        <f t="shared" si="47"/>
        <v/>
      </c>
    </row>
    <row r="247" spans="1:15" ht="13.2" x14ac:dyDescent="0.25">
      <c r="A247" s="56" t="s">
        <v>390</v>
      </c>
      <c r="B247" s="103"/>
      <c r="C247" s="104"/>
      <c r="D247" s="103"/>
      <c r="E247" s="103"/>
      <c r="F247" s="105"/>
      <c r="G247" s="106"/>
      <c r="H247" s="107"/>
      <c r="I247" s="108" t="s">
        <v>381</v>
      </c>
      <c r="J247" s="233">
        <v>10</v>
      </c>
      <c r="K247" s="109" t="s">
        <v>46</v>
      </c>
      <c r="L247" s="111">
        <v>500000</v>
      </c>
      <c r="M247" s="111">
        <f>ROUNDDOWN(J247*L247,-3)</f>
        <v>5000000</v>
      </c>
      <c r="N247" s="112">
        <f>G247-M247</f>
        <v>-5000000</v>
      </c>
      <c r="O247" s="113" t="str">
        <f>IF(AND(ISBLANK(H247),N247&lt;&gt;0),"Revisi","")</f>
        <v>Revisi</v>
      </c>
    </row>
    <row r="248" spans="1:15" ht="13.2" x14ac:dyDescent="0.25">
      <c r="A248" s="56" t="s">
        <v>391</v>
      </c>
      <c r="B248" s="103"/>
      <c r="C248" s="104"/>
      <c r="D248" s="103"/>
      <c r="E248" s="103"/>
      <c r="F248" s="105"/>
      <c r="G248" s="106"/>
      <c r="H248" s="133" t="s">
        <v>378</v>
      </c>
      <c r="I248" s="130" t="s">
        <v>379</v>
      </c>
      <c r="J248" s="129"/>
      <c r="K248" s="129"/>
      <c r="L248" s="131"/>
      <c r="M248" s="131">
        <f>SUM(M249:M251)</f>
        <v>60038000</v>
      </c>
      <c r="N248" s="114">
        <f t="shared" si="46"/>
        <v>-60038000</v>
      </c>
      <c r="O248" s="232" t="str">
        <f t="shared" si="47"/>
        <v/>
      </c>
    </row>
    <row r="249" spans="1:15" ht="13.2" x14ac:dyDescent="0.25">
      <c r="A249" s="56" t="s">
        <v>392</v>
      </c>
      <c r="B249" s="103"/>
      <c r="C249" s="104"/>
      <c r="D249" s="103"/>
      <c r="E249" s="103"/>
      <c r="F249" s="105"/>
      <c r="G249" s="106"/>
      <c r="H249" s="107"/>
      <c r="I249" s="108" t="s">
        <v>393</v>
      </c>
      <c r="J249" s="233">
        <v>54</v>
      </c>
      <c r="K249" s="109" t="s">
        <v>227</v>
      </c>
      <c r="L249" s="111">
        <v>822000</v>
      </c>
      <c r="M249" s="111">
        <f>ROUNDDOWN(J249*L249,-3)</f>
        <v>44388000</v>
      </c>
      <c r="N249" s="112">
        <f t="shared" si="46"/>
        <v>-44388000</v>
      </c>
      <c r="O249" s="113" t="str">
        <f t="shared" ref="O249:O251" si="50">IF(AND(ISBLANK(H249),N249&lt;&gt;0),"Revisi","")</f>
        <v>Revisi</v>
      </c>
    </row>
    <row r="250" spans="1:15" ht="13.2" x14ac:dyDescent="0.25">
      <c r="A250" s="56" t="s">
        <v>394</v>
      </c>
      <c r="B250" s="103"/>
      <c r="C250" s="104"/>
      <c r="D250" s="103"/>
      <c r="E250" s="103"/>
      <c r="F250" s="105"/>
      <c r="G250" s="106"/>
      <c r="H250" s="107"/>
      <c r="I250" s="108" t="s">
        <v>395</v>
      </c>
      <c r="J250" s="233">
        <v>81</v>
      </c>
      <c r="K250" s="109" t="s">
        <v>227</v>
      </c>
      <c r="L250" s="111">
        <v>150000</v>
      </c>
      <c r="M250" s="111">
        <f>ROUNDDOWN(J250*L250,-3)</f>
        <v>12150000</v>
      </c>
      <c r="N250" s="112">
        <f t="shared" si="46"/>
        <v>-12150000</v>
      </c>
      <c r="O250" s="113" t="str">
        <f t="shared" si="50"/>
        <v>Revisi</v>
      </c>
    </row>
    <row r="251" spans="1:15" ht="13.2" x14ac:dyDescent="0.25">
      <c r="A251" s="56" t="s">
        <v>396</v>
      </c>
      <c r="B251" s="103"/>
      <c r="C251" s="104"/>
      <c r="D251" s="103"/>
      <c r="E251" s="103"/>
      <c r="F251" s="105"/>
      <c r="G251" s="106"/>
      <c r="H251" s="107"/>
      <c r="I251" s="108" t="s">
        <v>397</v>
      </c>
      <c r="J251" s="233">
        <v>10</v>
      </c>
      <c r="K251" s="109" t="s">
        <v>227</v>
      </c>
      <c r="L251" s="111">
        <v>350000</v>
      </c>
      <c r="M251" s="111">
        <f>ROUNDDOWN(J251*L251,-3)</f>
        <v>3500000</v>
      </c>
      <c r="N251" s="112">
        <f t="shared" si="46"/>
        <v>-3500000</v>
      </c>
      <c r="O251" s="113" t="str">
        <f t="shared" si="50"/>
        <v>Revisi</v>
      </c>
    </row>
    <row r="252" spans="1:15" ht="13.2" x14ac:dyDescent="0.25">
      <c r="A252" s="56" t="s">
        <v>398</v>
      </c>
      <c r="B252" s="250" t="s">
        <v>399</v>
      </c>
      <c r="C252" s="251" t="s">
        <v>400</v>
      </c>
      <c r="D252" s="250">
        <v>1</v>
      </c>
      <c r="E252" s="250" t="s">
        <v>206</v>
      </c>
      <c r="F252" s="252"/>
      <c r="G252" s="253">
        <f>SUM(G253,G279)</f>
        <v>9231678000</v>
      </c>
      <c r="H252" s="254" t="s">
        <v>399</v>
      </c>
      <c r="I252" s="251" t="s">
        <v>400</v>
      </c>
      <c r="J252" s="250">
        <v>1</v>
      </c>
      <c r="K252" s="250" t="s">
        <v>206</v>
      </c>
      <c r="L252" s="252"/>
      <c r="M252" s="252">
        <f>SUM(M253,M279)</f>
        <v>9231678000</v>
      </c>
      <c r="N252" s="255">
        <f>SUM(N253,N279)</f>
        <v>0</v>
      </c>
      <c r="O252" s="63"/>
    </row>
    <row r="253" spans="1:15" ht="14.4" x14ac:dyDescent="0.3">
      <c r="A253" t="s">
        <v>401</v>
      </c>
      <c r="B253" s="235" t="s">
        <v>402</v>
      </c>
      <c r="C253" s="256" t="s">
        <v>403</v>
      </c>
      <c r="D253" s="257"/>
      <c r="E253" s="257" t="s">
        <v>37</v>
      </c>
      <c r="F253" s="258"/>
      <c r="G253" s="259">
        <f>G254</f>
        <v>7036020000</v>
      </c>
      <c r="H253" s="239" t="s">
        <v>402</v>
      </c>
      <c r="I253" s="256" t="s">
        <v>403</v>
      </c>
      <c r="J253" s="257"/>
      <c r="K253" s="257" t="s">
        <v>37</v>
      </c>
      <c r="L253" s="258"/>
      <c r="M253" s="258">
        <f>M254</f>
        <v>7036020000</v>
      </c>
      <c r="N253" s="260">
        <f>N254</f>
        <v>0</v>
      </c>
      <c r="O253" s="63"/>
    </row>
    <row r="254" spans="1:15" ht="13.2" x14ac:dyDescent="0.25">
      <c r="A254" s="56" t="s">
        <v>404</v>
      </c>
      <c r="B254" s="152" t="s">
        <v>405</v>
      </c>
      <c r="C254" s="153" t="s">
        <v>406</v>
      </c>
      <c r="D254" s="152"/>
      <c r="E254" s="152"/>
      <c r="F254" s="154"/>
      <c r="G254" s="155">
        <f>SUM(G255,G257,G259,G261,G263,G265,G267,G269,G271,G273,G275,G277)</f>
        <v>7036020000</v>
      </c>
      <c r="H254" s="156" t="s">
        <v>405</v>
      </c>
      <c r="I254" s="153" t="s">
        <v>406</v>
      </c>
      <c r="J254" s="152"/>
      <c r="K254" s="152"/>
      <c r="L254" s="154"/>
      <c r="M254" s="154">
        <f>SUM(M255,M257,M259,M261,M263,M265,M267,M269,M271,M273,M275,M277)</f>
        <v>7036020000</v>
      </c>
      <c r="N254" s="157">
        <f>SUM(N255,N257,N259,N261,N263,N265,N267,N269,N271,N273,N275,N277)</f>
        <v>0</v>
      </c>
      <c r="O254" s="188"/>
    </row>
    <row r="255" spans="1:15" ht="13.2" x14ac:dyDescent="0.25">
      <c r="A255" s="56" t="s">
        <v>407</v>
      </c>
      <c r="B255" s="126" t="s">
        <v>408</v>
      </c>
      <c r="C255" s="124" t="s">
        <v>409</v>
      </c>
      <c r="D255" s="126"/>
      <c r="E255" s="126"/>
      <c r="F255" s="127"/>
      <c r="G255" s="141">
        <f>G256</f>
        <v>2390272000</v>
      </c>
      <c r="H255" s="123" t="s">
        <v>408</v>
      </c>
      <c r="I255" s="124" t="s">
        <v>409</v>
      </c>
      <c r="J255" s="126"/>
      <c r="K255" s="126"/>
      <c r="L255" s="127"/>
      <c r="M255" s="127">
        <f>M256</f>
        <v>2390272000</v>
      </c>
      <c r="N255" s="128">
        <f>N256</f>
        <v>0</v>
      </c>
      <c r="O255" s="261"/>
    </row>
    <row r="256" spans="1:15" ht="13.2" x14ac:dyDescent="0.25">
      <c r="A256" s="56" t="s">
        <v>410</v>
      </c>
      <c r="B256" s="103"/>
      <c r="C256" s="104" t="s">
        <v>411</v>
      </c>
      <c r="D256" s="103">
        <v>14</v>
      </c>
      <c r="E256" s="103" t="s">
        <v>412</v>
      </c>
      <c r="F256" s="105">
        <v>170733715</v>
      </c>
      <c r="G256" s="106">
        <f>ROUNDDOWN(D256*F256,-3)</f>
        <v>2390272000</v>
      </c>
      <c r="H256" s="107"/>
      <c r="I256" s="104" t="s">
        <v>411</v>
      </c>
      <c r="J256" s="103">
        <v>14</v>
      </c>
      <c r="K256" s="103" t="s">
        <v>412</v>
      </c>
      <c r="L256" s="105">
        <v>170733715</v>
      </c>
      <c r="M256" s="105">
        <f>ROUNDDOWN(J256*L256,-3)</f>
        <v>2390272000</v>
      </c>
      <c r="N256" s="114">
        <f>G256-M256</f>
        <v>0</v>
      </c>
      <c r="O256" s="113" t="str">
        <f t="shared" ref="O256" si="51">IF(AND(ISBLANK(H256),N256&lt;&gt;0),"Rev detil","")</f>
        <v/>
      </c>
    </row>
    <row r="257" spans="1:15" ht="13.2" x14ac:dyDescent="0.25">
      <c r="A257" s="56" t="s">
        <v>413</v>
      </c>
      <c r="B257" s="129" t="s">
        <v>414</v>
      </c>
      <c r="C257" s="130" t="s">
        <v>415</v>
      </c>
      <c r="D257" s="129"/>
      <c r="E257" s="129"/>
      <c r="F257" s="131"/>
      <c r="G257" s="132">
        <f>G258</f>
        <v>109000</v>
      </c>
      <c r="H257" s="133" t="s">
        <v>414</v>
      </c>
      <c r="I257" s="130" t="s">
        <v>415</v>
      </c>
      <c r="J257" s="129"/>
      <c r="K257" s="129"/>
      <c r="L257" s="131"/>
      <c r="M257" s="131">
        <f>M258</f>
        <v>109000</v>
      </c>
      <c r="N257" s="134">
        <f>N258</f>
        <v>0</v>
      </c>
      <c r="O257" s="262"/>
    </row>
    <row r="258" spans="1:15" ht="13.2" x14ac:dyDescent="0.25">
      <c r="A258" s="56" t="s">
        <v>416</v>
      </c>
      <c r="B258" s="103"/>
      <c r="C258" s="104" t="s">
        <v>417</v>
      </c>
      <c r="D258" s="103">
        <v>14</v>
      </c>
      <c r="E258" s="103" t="s">
        <v>412</v>
      </c>
      <c r="F258" s="105">
        <v>7786</v>
      </c>
      <c r="G258" s="106">
        <f>ROUNDDOWN(D258*F258,-3)</f>
        <v>109000</v>
      </c>
      <c r="H258" s="107"/>
      <c r="I258" s="104" t="s">
        <v>417</v>
      </c>
      <c r="J258" s="103">
        <v>14</v>
      </c>
      <c r="K258" s="103" t="s">
        <v>412</v>
      </c>
      <c r="L258" s="105">
        <v>7786</v>
      </c>
      <c r="M258" s="105">
        <f>ROUNDDOWN(J258*L258,-3)</f>
        <v>109000</v>
      </c>
      <c r="N258" s="114">
        <f>G258-M258</f>
        <v>0</v>
      </c>
      <c r="O258" s="113" t="str">
        <f t="shared" ref="O258" si="52">IF(AND(ISBLANK(H258),N258&lt;&gt;0),"Rev detil","")</f>
        <v/>
      </c>
    </row>
    <row r="259" spans="1:15" ht="13.2" x14ac:dyDescent="0.25">
      <c r="A259" s="56" t="s">
        <v>418</v>
      </c>
      <c r="B259" s="129" t="s">
        <v>419</v>
      </c>
      <c r="C259" s="130" t="s">
        <v>420</v>
      </c>
      <c r="D259" s="129"/>
      <c r="E259" s="129"/>
      <c r="F259" s="131"/>
      <c r="G259" s="132">
        <f>G260</f>
        <v>163168000</v>
      </c>
      <c r="H259" s="133" t="s">
        <v>419</v>
      </c>
      <c r="I259" s="130" t="s">
        <v>420</v>
      </c>
      <c r="J259" s="129"/>
      <c r="K259" s="129"/>
      <c r="L259" s="131"/>
      <c r="M259" s="131">
        <f>M260</f>
        <v>163168000</v>
      </c>
      <c r="N259" s="134">
        <f>N260</f>
        <v>0</v>
      </c>
      <c r="O259" s="262"/>
    </row>
    <row r="260" spans="1:15" ht="13.2" x14ac:dyDescent="0.25">
      <c r="A260" s="56" t="s">
        <v>421</v>
      </c>
      <c r="B260" s="103"/>
      <c r="C260" s="104" t="s">
        <v>422</v>
      </c>
      <c r="D260" s="103">
        <v>14</v>
      </c>
      <c r="E260" s="103" t="s">
        <v>412</v>
      </c>
      <c r="F260" s="105">
        <v>11654858</v>
      </c>
      <c r="G260" s="106">
        <f>ROUNDDOWN(D260*F260,-3)</f>
        <v>163168000</v>
      </c>
      <c r="H260" s="107"/>
      <c r="I260" s="104" t="s">
        <v>422</v>
      </c>
      <c r="J260" s="103">
        <v>14</v>
      </c>
      <c r="K260" s="103" t="s">
        <v>412</v>
      </c>
      <c r="L260" s="105">
        <v>11654858</v>
      </c>
      <c r="M260" s="105">
        <f>ROUNDDOWN(J260*L260,-3)</f>
        <v>163168000</v>
      </c>
      <c r="N260" s="114">
        <f>G260-M260</f>
        <v>0</v>
      </c>
      <c r="O260" s="113" t="str">
        <f t="shared" ref="O260" si="53">IF(AND(ISBLANK(H260),N260&lt;&gt;0),"Rev detil","")</f>
        <v/>
      </c>
    </row>
    <row r="261" spans="1:15" ht="13.2" x14ac:dyDescent="0.25">
      <c r="A261" s="56" t="s">
        <v>423</v>
      </c>
      <c r="B261" s="129" t="s">
        <v>424</v>
      </c>
      <c r="C261" s="130" t="s">
        <v>425</v>
      </c>
      <c r="D261" s="129"/>
      <c r="E261" s="129"/>
      <c r="F261" s="131"/>
      <c r="G261" s="132">
        <f>G262</f>
        <v>57444000</v>
      </c>
      <c r="H261" s="133" t="s">
        <v>424</v>
      </c>
      <c r="I261" s="130" t="s">
        <v>425</v>
      </c>
      <c r="J261" s="129"/>
      <c r="K261" s="129"/>
      <c r="L261" s="131"/>
      <c r="M261" s="131">
        <f>M262</f>
        <v>57444000</v>
      </c>
      <c r="N261" s="134">
        <f>N262</f>
        <v>0</v>
      </c>
      <c r="O261" s="262"/>
    </row>
    <row r="262" spans="1:15" ht="13.2" x14ac:dyDescent="0.25">
      <c r="A262" s="56" t="s">
        <v>426</v>
      </c>
      <c r="B262" s="103"/>
      <c r="C262" s="104" t="s">
        <v>427</v>
      </c>
      <c r="D262" s="103">
        <v>14</v>
      </c>
      <c r="E262" s="103" t="s">
        <v>412</v>
      </c>
      <c r="F262" s="105">
        <v>4103143</v>
      </c>
      <c r="G262" s="106">
        <f>ROUNDDOWN(D262*F262,-3)</f>
        <v>57444000</v>
      </c>
      <c r="H262" s="107"/>
      <c r="I262" s="104" t="s">
        <v>427</v>
      </c>
      <c r="J262" s="103">
        <v>14</v>
      </c>
      <c r="K262" s="103" t="s">
        <v>412</v>
      </c>
      <c r="L262" s="105">
        <v>4103143</v>
      </c>
      <c r="M262" s="105">
        <f>ROUNDDOWN(J262*L262,-3)</f>
        <v>57444000</v>
      </c>
      <c r="N262" s="114">
        <f>G262-M262</f>
        <v>0</v>
      </c>
      <c r="O262" s="113" t="str">
        <f t="shared" ref="O262" si="54">IF(AND(ISBLANK(H262),N262&lt;&gt;0),"Rev detil","")</f>
        <v/>
      </c>
    </row>
    <row r="263" spans="1:15" ht="13.2" x14ac:dyDescent="0.25">
      <c r="A263" s="56" t="s">
        <v>428</v>
      </c>
      <c r="B263" s="129" t="s">
        <v>429</v>
      </c>
      <c r="C263" s="130" t="s">
        <v>430</v>
      </c>
      <c r="D263" s="129"/>
      <c r="E263" s="129"/>
      <c r="F263" s="131"/>
      <c r="G263" s="132">
        <f>G264</f>
        <v>136220000</v>
      </c>
      <c r="H263" s="133" t="s">
        <v>429</v>
      </c>
      <c r="I263" s="130" t="s">
        <v>430</v>
      </c>
      <c r="J263" s="129"/>
      <c r="K263" s="129"/>
      <c r="L263" s="131"/>
      <c r="M263" s="131">
        <f>M264</f>
        <v>136220000</v>
      </c>
      <c r="N263" s="134">
        <f>N264</f>
        <v>0</v>
      </c>
      <c r="O263" s="262"/>
    </row>
    <row r="264" spans="1:15" ht="13.2" x14ac:dyDescent="0.25">
      <c r="A264" s="56" t="s">
        <v>431</v>
      </c>
      <c r="B264" s="103"/>
      <c r="C264" s="104" t="s">
        <v>432</v>
      </c>
      <c r="D264" s="103">
        <v>14</v>
      </c>
      <c r="E264" s="103" t="s">
        <v>412</v>
      </c>
      <c r="F264" s="105">
        <v>9730000</v>
      </c>
      <c r="G264" s="106">
        <f>ROUNDDOWN(D264*F264,-3)</f>
        <v>136220000</v>
      </c>
      <c r="H264" s="107"/>
      <c r="I264" s="104" t="s">
        <v>432</v>
      </c>
      <c r="J264" s="103">
        <v>14</v>
      </c>
      <c r="K264" s="103" t="s">
        <v>412</v>
      </c>
      <c r="L264" s="105">
        <v>9730000</v>
      </c>
      <c r="M264" s="105">
        <f>ROUNDDOWN(J264*L264,-3)</f>
        <v>136220000</v>
      </c>
      <c r="N264" s="114">
        <f>G264-M264</f>
        <v>0</v>
      </c>
      <c r="O264" s="113" t="str">
        <f t="shared" ref="O264" si="55">IF(AND(ISBLANK(H264),N264&lt;&gt;0),"Rev detil","")</f>
        <v/>
      </c>
    </row>
    <row r="265" spans="1:15" ht="13.2" x14ac:dyDescent="0.25">
      <c r="A265" s="56" t="s">
        <v>433</v>
      </c>
      <c r="B265" s="129" t="s">
        <v>434</v>
      </c>
      <c r="C265" s="130" t="s">
        <v>435</v>
      </c>
      <c r="D265" s="129"/>
      <c r="E265" s="129"/>
      <c r="F265" s="131"/>
      <c r="G265" s="132">
        <f>G266</f>
        <v>198366000</v>
      </c>
      <c r="H265" s="133" t="s">
        <v>434</v>
      </c>
      <c r="I265" s="130" t="s">
        <v>435</v>
      </c>
      <c r="J265" s="129"/>
      <c r="K265" s="129"/>
      <c r="L265" s="131"/>
      <c r="M265" s="131">
        <f>M266</f>
        <v>198366000</v>
      </c>
      <c r="N265" s="134">
        <f>N266</f>
        <v>0</v>
      </c>
      <c r="O265" s="262"/>
    </row>
    <row r="266" spans="1:15" ht="13.2" x14ac:dyDescent="0.25">
      <c r="A266" s="56" t="s">
        <v>436</v>
      </c>
      <c r="B266" s="103"/>
      <c r="C266" s="104" t="s">
        <v>437</v>
      </c>
      <c r="D266" s="103">
        <v>14</v>
      </c>
      <c r="E266" s="103" t="s">
        <v>412</v>
      </c>
      <c r="F266" s="105">
        <v>14169000</v>
      </c>
      <c r="G266" s="106">
        <f>ROUNDDOWN(D266*F266,-3)</f>
        <v>198366000</v>
      </c>
      <c r="H266" s="107"/>
      <c r="I266" s="104" t="s">
        <v>437</v>
      </c>
      <c r="J266" s="103">
        <v>14</v>
      </c>
      <c r="K266" s="103" t="s">
        <v>412</v>
      </c>
      <c r="L266" s="105">
        <v>14169000</v>
      </c>
      <c r="M266" s="105">
        <f>ROUNDDOWN(J266*L266,-3)</f>
        <v>198366000</v>
      </c>
      <c r="N266" s="114">
        <f>G266-M266</f>
        <v>0</v>
      </c>
      <c r="O266" s="113" t="str">
        <f t="shared" ref="O266" si="56">IF(AND(ISBLANK(H266),N266&lt;&gt;0),"Rev detil","")</f>
        <v/>
      </c>
    </row>
    <row r="267" spans="1:15" ht="13.2" x14ac:dyDescent="0.25">
      <c r="A267" s="56" t="s">
        <v>438</v>
      </c>
      <c r="B267" s="129" t="s">
        <v>439</v>
      </c>
      <c r="C267" s="130" t="s">
        <v>440</v>
      </c>
      <c r="D267" s="129"/>
      <c r="E267" s="129"/>
      <c r="F267" s="131"/>
      <c r="G267" s="132">
        <f>G268</f>
        <v>13346000</v>
      </c>
      <c r="H267" s="133" t="s">
        <v>439</v>
      </c>
      <c r="I267" s="130" t="s">
        <v>440</v>
      </c>
      <c r="J267" s="129"/>
      <c r="K267" s="129"/>
      <c r="L267" s="131"/>
      <c r="M267" s="131">
        <f>M268</f>
        <v>13346000</v>
      </c>
      <c r="N267" s="134">
        <f>N268</f>
        <v>0</v>
      </c>
      <c r="O267" s="262"/>
    </row>
    <row r="268" spans="1:15" ht="13.2" x14ac:dyDescent="0.25">
      <c r="A268" s="56" t="s">
        <v>441</v>
      </c>
      <c r="B268" s="103"/>
      <c r="C268" s="104" t="s">
        <v>442</v>
      </c>
      <c r="D268" s="103">
        <v>14</v>
      </c>
      <c r="E268" s="103" t="s">
        <v>412</v>
      </c>
      <c r="F268" s="105">
        <v>953357</v>
      </c>
      <c r="G268" s="106">
        <f>ROUNDDOWN(D268*F268,-3)</f>
        <v>13346000</v>
      </c>
      <c r="H268" s="107"/>
      <c r="I268" s="104" t="s">
        <v>442</v>
      </c>
      <c r="J268" s="103">
        <v>14</v>
      </c>
      <c r="K268" s="103" t="s">
        <v>412</v>
      </c>
      <c r="L268" s="105">
        <v>953357</v>
      </c>
      <c r="M268" s="105">
        <f>ROUNDDOWN(J268*L268,-3)</f>
        <v>13346000</v>
      </c>
      <c r="N268" s="114">
        <f>G268-M268</f>
        <v>0</v>
      </c>
      <c r="O268" s="113" t="str">
        <f t="shared" ref="O268" si="57">IF(AND(ISBLANK(H268),N268&lt;&gt;0),"Rev detil","")</f>
        <v/>
      </c>
    </row>
    <row r="269" spans="1:15" ht="13.2" x14ac:dyDescent="0.25">
      <c r="A269" s="56" t="s">
        <v>443</v>
      </c>
      <c r="B269" s="97" t="s">
        <v>444</v>
      </c>
      <c r="C269" s="98" t="s">
        <v>445</v>
      </c>
      <c r="D269" s="97"/>
      <c r="E269" s="97"/>
      <c r="F269" s="99"/>
      <c r="G269" s="100">
        <f>G270</f>
        <v>113636000</v>
      </c>
      <c r="H269" s="101" t="s">
        <v>444</v>
      </c>
      <c r="I269" s="98" t="s">
        <v>445</v>
      </c>
      <c r="J269" s="97"/>
      <c r="K269" s="97"/>
      <c r="L269" s="99"/>
      <c r="M269" s="99">
        <f>M270</f>
        <v>113636000</v>
      </c>
      <c r="N269" s="102">
        <f>N270</f>
        <v>0</v>
      </c>
      <c r="O269" s="189"/>
    </row>
    <row r="270" spans="1:15" ht="13.2" x14ac:dyDescent="0.25">
      <c r="A270" s="56" t="s">
        <v>446</v>
      </c>
      <c r="B270" s="103"/>
      <c r="C270" s="104" t="s">
        <v>447</v>
      </c>
      <c r="D270" s="103">
        <v>1</v>
      </c>
      <c r="E270" s="103" t="s">
        <v>448</v>
      </c>
      <c r="F270" s="105">
        <v>113636000</v>
      </c>
      <c r="G270" s="106">
        <f>ROUNDDOWN(D270*F270,-3)</f>
        <v>113636000</v>
      </c>
      <c r="H270" s="107"/>
      <c r="I270" s="104" t="s">
        <v>447</v>
      </c>
      <c r="J270" s="103">
        <v>1</v>
      </c>
      <c r="K270" s="103" t="s">
        <v>448</v>
      </c>
      <c r="L270" s="105">
        <v>113636000</v>
      </c>
      <c r="M270" s="105">
        <f>ROUNDDOWN(J270*L270,-3)</f>
        <v>113636000</v>
      </c>
      <c r="N270" s="114">
        <f>G270-M270</f>
        <v>0</v>
      </c>
      <c r="O270" s="113" t="str">
        <f t="shared" ref="O270" si="58">IF(AND(ISBLANK(H270),N270&lt;&gt;0),"Rev detil","")</f>
        <v/>
      </c>
    </row>
    <row r="271" spans="1:15" ht="13.2" x14ac:dyDescent="0.25">
      <c r="A271" s="56" t="s">
        <v>449</v>
      </c>
      <c r="B271" s="129" t="s">
        <v>450</v>
      </c>
      <c r="C271" s="130" t="s">
        <v>451</v>
      </c>
      <c r="D271" s="129"/>
      <c r="E271" s="129"/>
      <c r="F271" s="131"/>
      <c r="G271" s="132">
        <f>G272</f>
        <v>451220000</v>
      </c>
      <c r="H271" s="133" t="s">
        <v>450</v>
      </c>
      <c r="I271" s="130" t="s">
        <v>451</v>
      </c>
      <c r="J271" s="129"/>
      <c r="K271" s="129"/>
      <c r="L271" s="131"/>
      <c r="M271" s="131">
        <f>M272</f>
        <v>451220000</v>
      </c>
      <c r="N271" s="134">
        <f>N272</f>
        <v>0</v>
      </c>
      <c r="O271" s="262"/>
    </row>
    <row r="272" spans="1:15" ht="13.2" x14ac:dyDescent="0.25">
      <c r="A272" s="56" t="s">
        <v>452</v>
      </c>
      <c r="B272" s="103"/>
      <c r="C272" s="104" t="s">
        <v>453</v>
      </c>
      <c r="D272" s="103">
        <v>1</v>
      </c>
      <c r="E272" s="103" t="s">
        <v>448</v>
      </c>
      <c r="F272" s="105">
        <v>451220000</v>
      </c>
      <c r="G272" s="106">
        <f>ROUNDDOWN(D272*F272,-3)</f>
        <v>451220000</v>
      </c>
      <c r="H272" s="107"/>
      <c r="I272" s="104" t="s">
        <v>453</v>
      </c>
      <c r="J272" s="103">
        <v>1</v>
      </c>
      <c r="K272" s="103" t="s">
        <v>448</v>
      </c>
      <c r="L272" s="105">
        <v>451220000</v>
      </c>
      <c r="M272" s="105">
        <f>ROUNDDOWN(J272*L272,-3)</f>
        <v>451220000</v>
      </c>
      <c r="N272" s="114">
        <f>G272-M272</f>
        <v>0</v>
      </c>
      <c r="O272" s="113" t="str">
        <f t="shared" ref="O272" si="59">IF(AND(ISBLANK(H272),N272&lt;&gt;0),"Rev detil","")</f>
        <v/>
      </c>
    </row>
    <row r="273" spans="1:15" ht="13.2" x14ac:dyDescent="0.25">
      <c r="A273" s="56" t="s">
        <v>454</v>
      </c>
      <c r="B273" s="97" t="s">
        <v>455</v>
      </c>
      <c r="C273" s="98" t="s">
        <v>456</v>
      </c>
      <c r="D273" s="97"/>
      <c r="E273" s="97"/>
      <c r="F273" s="99"/>
      <c r="G273" s="100">
        <f>G274</f>
        <v>81480000</v>
      </c>
      <c r="H273" s="101" t="s">
        <v>455</v>
      </c>
      <c r="I273" s="98" t="s">
        <v>456</v>
      </c>
      <c r="J273" s="97"/>
      <c r="K273" s="97"/>
      <c r="L273" s="99"/>
      <c r="M273" s="99">
        <f>M274</f>
        <v>81480000</v>
      </c>
      <c r="N273" s="102">
        <f>N274</f>
        <v>0</v>
      </c>
      <c r="O273" s="189"/>
    </row>
    <row r="274" spans="1:15" ht="13.2" x14ac:dyDescent="0.25">
      <c r="A274" s="56" t="s">
        <v>457</v>
      </c>
      <c r="B274" s="103"/>
      <c r="C274" s="104" t="s">
        <v>458</v>
      </c>
      <c r="D274" s="103">
        <v>14</v>
      </c>
      <c r="E274" s="103" t="s">
        <v>412</v>
      </c>
      <c r="F274" s="105">
        <v>5820000</v>
      </c>
      <c r="G274" s="106">
        <f>ROUNDDOWN(D274*F274,-3)</f>
        <v>81480000</v>
      </c>
      <c r="H274" s="107"/>
      <c r="I274" s="104" t="s">
        <v>458</v>
      </c>
      <c r="J274" s="103">
        <v>14</v>
      </c>
      <c r="K274" s="103" t="s">
        <v>412</v>
      </c>
      <c r="L274" s="105">
        <v>5820000</v>
      </c>
      <c r="M274" s="105">
        <f>ROUNDDOWN(J274*L274,-3)</f>
        <v>81480000</v>
      </c>
      <c r="N274" s="114">
        <f>G274-M274</f>
        <v>0</v>
      </c>
      <c r="O274" s="113" t="str">
        <f t="shared" ref="O274" si="60">IF(AND(ISBLANK(H274),N274&lt;&gt;0),"Rev detil","")</f>
        <v/>
      </c>
    </row>
    <row r="275" spans="1:15" ht="13.2" x14ac:dyDescent="0.25">
      <c r="A275" s="56" t="s">
        <v>459</v>
      </c>
      <c r="B275" s="126" t="s">
        <v>460</v>
      </c>
      <c r="C275" s="124" t="s">
        <v>461</v>
      </c>
      <c r="D275" s="126"/>
      <c r="E275" s="126"/>
      <c r="F275" s="127"/>
      <c r="G275" s="141">
        <f>G276</f>
        <v>173032000</v>
      </c>
      <c r="H275" s="123" t="s">
        <v>460</v>
      </c>
      <c r="I275" s="124" t="s">
        <v>461</v>
      </c>
      <c r="J275" s="126"/>
      <c r="K275" s="126"/>
      <c r="L275" s="127"/>
      <c r="M275" s="127">
        <f>M276</f>
        <v>173032000</v>
      </c>
      <c r="N275" s="128">
        <f>N276</f>
        <v>0</v>
      </c>
      <c r="O275" s="261"/>
    </row>
    <row r="276" spans="1:15" ht="13.2" x14ac:dyDescent="0.25">
      <c r="A276" s="56" t="s">
        <v>462</v>
      </c>
      <c r="B276" s="103"/>
      <c r="C276" s="104" t="s">
        <v>463</v>
      </c>
      <c r="D276" s="103">
        <v>1</v>
      </c>
      <c r="E276" s="103" t="s">
        <v>448</v>
      </c>
      <c r="F276" s="105">
        <v>173032000</v>
      </c>
      <c r="G276" s="106">
        <f>ROUNDDOWN(D276*F276,-3)</f>
        <v>173032000</v>
      </c>
      <c r="H276" s="107"/>
      <c r="I276" s="104" t="s">
        <v>463</v>
      </c>
      <c r="J276" s="103">
        <v>1</v>
      </c>
      <c r="K276" s="103" t="s">
        <v>448</v>
      </c>
      <c r="L276" s="105">
        <v>173032000</v>
      </c>
      <c r="M276" s="105">
        <f>ROUNDDOWN(J276*L276,-3)</f>
        <v>173032000</v>
      </c>
      <c r="N276" s="114">
        <f>G276-M276</f>
        <v>0</v>
      </c>
      <c r="O276" s="113" t="str">
        <f t="shared" ref="O276" si="61">IF(AND(ISBLANK(H276),N276&lt;&gt;0),"Rev detil","")</f>
        <v/>
      </c>
    </row>
    <row r="277" spans="1:15" ht="13.2" x14ac:dyDescent="0.25">
      <c r="A277" s="56" t="s">
        <v>464</v>
      </c>
      <c r="B277" s="129" t="s">
        <v>465</v>
      </c>
      <c r="C277" s="130" t="s">
        <v>466</v>
      </c>
      <c r="D277" s="129"/>
      <c r="E277" s="129"/>
      <c r="F277" s="131"/>
      <c r="G277" s="132">
        <f>G278</f>
        <v>3257727000</v>
      </c>
      <c r="H277" s="133" t="s">
        <v>465</v>
      </c>
      <c r="I277" s="130" t="s">
        <v>466</v>
      </c>
      <c r="J277" s="129"/>
      <c r="K277" s="129"/>
      <c r="L277" s="131"/>
      <c r="M277" s="131">
        <f>M278</f>
        <v>3257727000</v>
      </c>
      <c r="N277" s="134">
        <f>N278</f>
        <v>0</v>
      </c>
      <c r="O277" s="262"/>
    </row>
    <row r="278" spans="1:15" ht="13.2" x14ac:dyDescent="0.25">
      <c r="A278" s="56" t="s">
        <v>467</v>
      </c>
      <c r="B278" s="103"/>
      <c r="C278" s="104" t="s">
        <v>468</v>
      </c>
      <c r="D278" s="103">
        <v>14</v>
      </c>
      <c r="E278" s="103" t="s">
        <v>412</v>
      </c>
      <c r="F278" s="105">
        <v>232694790</v>
      </c>
      <c r="G278" s="106">
        <f>ROUNDDOWN(D278*F278,-3)</f>
        <v>3257727000</v>
      </c>
      <c r="H278" s="107"/>
      <c r="I278" s="104" t="s">
        <v>468</v>
      </c>
      <c r="J278" s="103">
        <v>14</v>
      </c>
      <c r="K278" s="103" t="s">
        <v>412</v>
      </c>
      <c r="L278" s="105">
        <v>232694790</v>
      </c>
      <c r="M278" s="105">
        <f>ROUNDDOWN(J278*L278,-3)</f>
        <v>3257727000</v>
      </c>
      <c r="N278" s="114">
        <f>G278-M278</f>
        <v>0</v>
      </c>
      <c r="O278" s="113" t="str">
        <f t="shared" ref="O278" si="62">IF(AND(ISBLANK(H278),N278&lt;&gt;0),"Rev detil","")</f>
        <v/>
      </c>
    </row>
    <row r="279" spans="1:15" ht="13.2" x14ac:dyDescent="0.25">
      <c r="A279" s="56" t="s">
        <v>469</v>
      </c>
      <c r="B279" s="142" t="s">
        <v>470</v>
      </c>
      <c r="C279" s="143" t="s">
        <v>471</v>
      </c>
      <c r="D279" s="142"/>
      <c r="E279" s="142" t="s">
        <v>37</v>
      </c>
      <c r="F279" s="144"/>
      <c r="G279" s="145">
        <f>SUM(G280,G304,G310,G323)</f>
        <v>2195658000</v>
      </c>
      <c r="H279" s="146" t="s">
        <v>470</v>
      </c>
      <c r="I279" s="143" t="s">
        <v>471</v>
      </c>
      <c r="J279" s="142"/>
      <c r="K279" s="142" t="s">
        <v>37</v>
      </c>
      <c r="L279" s="144"/>
      <c r="M279" s="144">
        <f>SUM(M280,M304,M310,M323)</f>
        <v>2195658000</v>
      </c>
      <c r="N279" s="147">
        <f>SUM(N280,N304,N310,N323)</f>
        <v>0</v>
      </c>
      <c r="O279" s="63"/>
    </row>
    <row r="280" spans="1:15" ht="13.2" x14ac:dyDescent="0.25">
      <c r="A280" s="56" t="s">
        <v>472</v>
      </c>
      <c r="B280" s="152" t="s">
        <v>473</v>
      </c>
      <c r="C280" s="153" t="s">
        <v>474</v>
      </c>
      <c r="D280" s="152"/>
      <c r="E280" s="152"/>
      <c r="F280" s="154"/>
      <c r="G280" s="155">
        <f>SUM(G281,G292,G294)</f>
        <v>1410100000</v>
      </c>
      <c r="H280" s="156" t="s">
        <v>473</v>
      </c>
      <c r="I280" s="153" t="s">
        <v>474</v>
      </c>
      <c r="J280" s="152"/>
      <c r="K280" s="152"/>
      <c r="L280" s="154"/>
      <c r="M280" s="154">
        <f>SUM(M281,M292,M294)</f>
        <v>1528900000</v>
      </c>
      <c r="N280" s="231">
        <f>SUM(N281,N292,N294)</f>
        <v>-118800000</v>
      </c>
      <c r="O280" s="63"/>
    </row>
    <row r="281" spans="1:15" ht="13.2" x14ac:dyDescent="0.25">
      <c r="A281" s="56" t="s">
        <v>475</v>
      </c>
      <c r="B281" s="129" t="s">
        <v>476</v>
      </c>
      <c r="C281" s="130" t="s">
        <v>477</v>
      </c>
      <c r="D281" s="129"/>
      <c r="E281" s="129"/>
      <c r="F281" s="131"/>
      <c r="G281" s="132">
        <f>SUM(G282:G291)</f>
        <v>1099590000</v>
      </c>
      <c r="H281" s="133" t="s">
        <v>476</v>
      </c>
      <c r="I281" s="130" t="s">
        <v>477</v>
      </c>
      <c r="J281" s="129"/>
      <c r="K281" s="129"/>
      <c r="L281" s="131"/>
      <c r="M281" s="131">
        <f>SUM(M282:M291)</f>
        <v>1252040000</v>
      </c>
      <c r="N281" s="248">
        <f>SUM(N282:N291)</f>
        <v>-152450000</v>
      </c>
      <c r="O281" s="63"/>
    </row>
    <row r="282" spans="1:15" ht="13.2" x14ac:dyDescent="0.25">
      <c r="A282" s="56" t="s">
        <v>478</v>
      </c>
      <c r="B282" s="103"/>
      <c r="C282" s="104" t="s">
        <v>479</v>
      </c>
      <c r="D282" s="103">
        <v>60</v>
      </c>
      <c r="E282" s="103" t="s">
        <v>480</v>
      </c>
      <c r="F282" s="105">
        <v>1500000</v>
      </c>
      <c r="G282" s="106">
        <f t="shared" ref="G282:G291" si="63">ROUNDDOWN(D282*F282,-3)</f>
        <v>90000000</v>
      </c>
      <c r="H282" s="107"/>
      <c r="I282" s="108" t="s">
        <v>479</v>
      </c>
      <c r="J282" s="109">
        <v>60</v>
      </c>
      <c r="K282" s="109" t="s">
        <v>480</v>
      </c>
      <c r="L282" s="111">
        <v>1487500</v>
      </c>
      <c r="M282" s="111">
        <f t="shared" ref="M282:M287" si="64">ROUNDDOWN(J282*L282,-3)</f>
        <v>89250000</v>
      </c>
      <c r="N282" s="112">
        <f t="shared" ref="N282:N291" si="65">G282-M282</f>
        <v>750000</v>
      </c>
      <c r="O282" s="113" t="str">
        <f>IF(AND(ISBLANK(H282),N282&lt;&gt;0),"Revisi","")</f>
        <v>Revisi</v>
      </c>
    </row>
    <row r="283" spans="1:15" ht="13.2" x14ac:dyDescent="0.25">
      <c r="A283" s="56" t="s">
        <v>481</v>
      </c>
      <c r="B283" s="263"/>
      <c r="C283" s="104" t="s">
        <v>482</v>
      </c>
      <c r="D283" s="103">
        <v>1</v>
      </c>
      <c r="E283" s="103" t="s">
        <v>483</v>
      </c>
      <c r="F283" s="105">
        <v>63386000</v>
      </c>
      <c r="G283" s="106">
        <f t="shared" si="63"/>
        <v>63386000</v>
      </c>
      <c r="H283" s="264"/>
      <c r="I283" s="104" t="s">
        <v>482</v>
      </c>
      <c r="J283" s="103">
        <v>1</v>
      </c>
      <c r="K283" s="103" t="s">
        <v>483</v>
      </c>
      <c r="L283" s="105">
        <v>63386000</v>
      </c>
      <c r="M283" s="105">
        <f t="shared" si="64"/>
        <v>63386000</v>
      </c>
      <c r="N283" s="114">
        <f t="shared" si="65"/>
        <v>0</v>
      </c>
      <c r="O283" s="113" t="str">
        <f t="shared" ref="O283:O291" si="66">IF(AND(ISBLANK(H283),N283&lt;&gt;0),"Rev detil","")</f>
        <v/>
      </c>
    </row>
    <row r="284" spans="1:15" ht="13.2" x14ac:dyDescent="0.25">
      <c r="A284" s="56" t="s">
        <v>484</v>
      </c>
      <c r="B284" s="103"/>
      <c r="C284" s="104" t="s">
        <v>485</v>
      </c>
      <c r="D284" s="103">
        <v>144</v>
      </c>
      <c r="E284" s="103" t="s">
        <v>486</v>
      </c>
      <c r="F284" s="105">
        <v>5100000</v>
      </c>
      <c r="G284" s="106">
        <f t="shared" si="63"/>
        <v>734400000</v>
      </c>
      <c r="H284" s="107"/>
      <c r="I284" s="108" t="s">
        <v>487</v>
      </c>
      <c r="J284" s="109">
        <v>156</v>
      </c>
      <c r="K284" s="109" t="s">
        <v>486</v>
      </c>
      <c r="L284" s="111">
        <v>5100000</v>
      </c>
      <c r="M284" s="111">
        <f t="shared" si="64"/>
        <v>795600000</v>
      </c>
      <c r="N284" s="112">
        <f t="shared" si="65"/>
        <v>-61200000</v>
      </c>
      <c r="O284" s="113" t="str">
        <f t="shared" ref="O284:O288" si="67">IF(AND(ISBLANK(H284),N284&lt;&gt;0),"Revisi","")</f>
        <v>Revisi</v>
      </c>
    </row>
    <row r="285" spans="1:15" ht="13.2" x14ac:dyDescent="0.25">
      <c r="A285" s="56" t="s">
        <v>488</v>
      </c>
      <c r="B285" s="103"/>
      <c r="C285" s="104" t="s">
        <v>489</v>
      </c>
      <c r="D285" s="103">
        <v>12</v>
      </c>
      <c r="E285" s="103" t="s">
        <v>486</v>
      </c>
      <c r="F285" s="105">
        <v>5600000</v>
      </c>
      <c r="G285" s="106">
        <f t="shared" si="63"/>
        <v>67200000</v>
      </c>
      <c r="H285" s="107"/>
      <c r="I285" s="108" t="s">
        <v>490</v>
      </c>
      <c r="J285" s="109">
        <v>13</v>
      </c>
      <c r="K285" s="109" t="s">
        <v>486</v>
      </c>
      <c r="L285" s="111">
        <v>5600000</v>
      </c>
      <c r="M285" s="111">
        <f t="shared" si="64"/>
        <v>72800000</v>
      </c>
      <c r="N285" s="112">
        <f t="shared" si="65"/>
        <v>-5600000</v>
      </c>
      <c r="O285" s="113" t="str">
        <f t="shared" si="67"/>
        <v>Revisi</v>
      </c>
    </row>
    <row r="286" spans="1:15" ht="13.2" x14ac:dyDescent="0.25">
      <c r="A286" s="56" t="s">
        <v>491</v>
      </c>
      <c r="B286" s="103"/>
      <c r="C286" s="104" t="s">
        <v>492</v>
      </c>
      <c r="D286" s="103">
        <v>11</v>
      </c>
      <c r="E286" s="103" t="s">
        <v>493</v>
      </c>
      <c r="F286" s="105">
        <v>400000</v>
      </c>
      <c r="G286" s="106">
        <f t="shared" si="63"/>
        <v>4400000</v>
      </c>
      <c r="H286" s="107"/>
      <c r="I286" s="108" t="s">
        <v>492</v>
      </c>
      <c r="J286" s="109">
        <v>12</v>
      </c>
      <c r="K286" s="109" t="s">
        <v>493</v>
      </c>
      <c r="L286" s="111">
        <v>400000</v>
      </c>
      <c r="M286" s="111">
        <f t="shared" si="64"/>
        <v>4800000</v>
      </c>
      <c r="N286" s="112">
        <f t="shared" si="65"/>
        <v>-400000</v>
      </c>
      <c r="O286" s="113" t="str">
        <f t="shared" si="67"/>
        <v>Revisi</v>
      </c>
    </row>
    <row r="287" spans="1:15" ht="13.2" x14ac:dyDescent="0.25">
      <c r="A287" s="56" t="s">
        <v>494</v>
      </c>
      <c r="B287" s="103"/>
      <c r="C287" s="104" t="s">
        <v>495</v>
      </c>
      <c r="D287" s="103">
        <v>70</v>
      </c>
      <c r="E287" s="103" t="s">
        <v>91</v>
      </c>
      <c r="F287" s="105">
        <v>500000</v>
      </c>
      <c r="G287" s="106">
        <f t="shared" si="63"/>
        <v>35000000</v>
      </c>
      <c r="H287" s="107"/>
      <c r="I287" s="108" t="s">
        <v>496</v>
      </c>
      <c r="J287" s="109">
        <v>1</v>
      </c>
      <c r="K287" s="109" t="s">
        <v>483</v>
      </c>
      <c r="L287" s="111">
        <v>130000000</v>
      </c>
      <c r="M287" s="111">
        <f t="shared" si="64"/>
        <v>130000000</v>
      </c>
      <c r="N287" s="112">
        <f t="shared" si="65"/>
        <v>-95000000</v>
      </c>
      <c r="O287" s="113" t="str">
        <f t="shared" si="67"/>
        <v>Revisi</v>
      </c>
    </row>
    <row r="288" spans="1:15" ht="13.2" x14ac:dyDescent="0.25">
      <c r="A288" s="56" t="s">
        <v>497</v>
      </c>
      <c r="B288" s="103"/>
      <c r="C288" s="104" t="s">
        <v>498</v>
      </c>
      <c r="D288" s="103">
        <v>12</v>
      </c>
      <c r="E288" s="103" t="s">
        <v>493</v>
      </c>
      <c r="F288" s="105">
        <v>750000</v>
      </c>
      <c r="G288" s="106">
        <f t="shared" si="63"/>
        <v>9000000</v>
      </c>
      <c r="H288" s="107"/>
      <c r="I288" s="148"/>
      <c r="J288" s="149"/>
      <c r="K288" s="149"/>
      <c r="L288" s="150"/>
      <c r="M288" s="150"/>
      <c r="N288" s="112">
        <f t="shared" si="65"/>
        <v>9000000</v>
      </c>
      <c r="O288" s="113" t="str">
        <f t="shared" si="67"/>
        <v>Revisi</v>
      </c>
    </row>
    <row r="289" spans="1:15" ht="13.2" x14ac:dyDescent="0.25">
      <c r="A289" s="56" t="s">
        <v>499</v>
      </c>
      <c r="B289" s="103"/>
      <c r="C289" s="104" t="s">
        <v>500</v>
      </c>
      <c r="D289" s="103">
        <v>12</v>
      </c>
      <c r="E289" s="103" t="s">
        <v>493</v>
      </c>
      <c r="F289" s="105">
        <v>1325000</v>
      </c>
      <c r="G289" s="106">
        <f t="shared" si="63"/>
        <v>15900000</v>
      </c>
      <c r="H289" s="107"/>
      <c r="I289" s="104" t="s">
        <v>500</v>
      </c>
      <c r="J289" s="103">
        <v>12</v>
      </c>
      <c r="K289" s="103" t="s">
        <v>493</v>
      </c>
      <c r="L289" s="105">
        <v>1325000</v>
      </c>
      <c r="M289" s="105">
        <f t="shared" ref="M289:M291" si="68">ROUNDDOWN(J289*L289,-3)</f>
        <v>15900000</v>
      </c>
      <c r="N289" s="114">
        <f t="shared" si="65"/>
        <v>0</v>
      </c>
      <c r="O289" s="113" t="str">
        <f t="shared" si="66"/>
        <v/>
      </c>
    </row>
    <row r="290" spans="1:15" ht="13.2" x14ac:dyDescent="0.25">
      <c r="A290" s="56" t="s">
        <v>501</v>
      </c>
      <c r="B290" s="103"/>
      <c r="C290" s="104" t="s">
        <v>502</v>
      </c>
      <c r="D290" s="103">
        <v>12</v>
      </c>
      <c r="E290" s="103" t="s">
        <v>493</v>
      </c>
      <c r="F290" s="105">
        <v>3000000</v>
      </c>
      <c r="G290" s="106">
        <f t="shared" si="63"/>
        <v>36000000</v>
      </c>
      <c r="H290" s="107"/>
      <c r="I290" s="104" t="s">
        <v>502</v>
      </c>
      <c r="J290" s="103">
        <v>12</v>
      </c>
      <c r="K290" s="103" t="s">
        <v>493</v>
      </c>
      <c r="L290" s="105">
        <v>3000000</v>
      </c>
      <c r="M290" s="105">
        <f t="shared" si="68"/>
        <v>36000000</v>
      </c>
      <c r="N290" s="114">
        <f t="shared" si="65"/>
        <v>0</v>
      </c>
      <c r="O290" s="113" t="str">
        <f t="shared" si="66"/>
        <v/>
      </c>
    </row>
    <row r="291" spans="1:15" ht="13.2" x14ac:dyDescent="0.25">
      <c r="A291" s="56" t="s">
        <v>503</v>
      </c>
      <c r="B291" s="103"/>
      <c r="C291" s="104" t="s">
        <v>504</v>
      </c>
      <c r="D291" s="103">
        <v>1</v>
      </c>
      <c r="E291" s="103" t="s">
        <v>505</v>
      </c>
      <c r="F291" s="105">
        <v>44304000</v>
      </c>
      <c r="G291" s="106">
        <f t="shared" si="63"/>
        <v>44304000</v>
      </c>
      <c r="H291" s="107"/>
      <c r="I291" s="104" t="s">
        <v>504</v>
      </c>
      <c r="J291" s="103">
        <v>1</v>
      </c>
      <c r="K291" s="103" t="s">
        <v>505</v>
      </c>
      <c r="L291" s="105">
        <v>44304000</v>
      </c>
      <c r="M291" s="105">
        <f t="shared" si="68"/>
        <v>44304000</v>
      </c>
      <c r="N291" s="114">
        <f t="shared" si="65"/>
        <v>0</v>
      </c>
      <c r="O291" s="113" t="str">
        <f t="shared" si="66"/>
        <v/>
      </c>
    </row>
    <row r="292" spans="1:15" ht="26.4" x14ac:dyDescent="0.25">
      <c r="A292" s="56" t="s">
        <v>506</v>
      </c>
      <c r="B292" s="97" t="s">
        <v>507</v>
      </c>
      <c r="C292" s="98" t="s">
        <v>508</v>
      </c>
      <c r="D292" s="97"/>
      <c r="E292" s="97"/>
      <c r="F292" s="99"/>
      <c r="G292" s="100">
        <f>G293</f>
        <v>103250000</v>
      </c>
      <c r="H292" s="101" t="s">
        <v>507</v>
      </c>
      <c r="I292" s="98" t="s">
        <v>508</v>
      </c>
      <c r="J292" s="97"/>
      <c r="K292" s="97"/>
      <c r="L292" s="99"/>
      <c r="M292" s="99">
        <f>M293</f>
        <v>69600000</v>
      </c>
      <c r="N292" s="102">
        <f>N293</f>
        <v>33650000</v>
      </c>
      <c r="O292" s="63"/>
    </row>
    <row r="293" spans="1:15" ht="26.4" x14ac:dyDescent="0.25">
      <c r="A293" s="56" t="s">
        <v>509</v>
      </c>
      <c r="B293" s="103"/>
      <c r="C293" s="104" t="s">
        <v>510</v>
      </c>
      <c r="D293" s="103">
        <v>413</v>
      </c>
      <c r="E293" s="103" t="s">
        <v>46</v>
      </c>
      <c r="F293" s="105">
        <v>250000</v>
      </c>
      <c r="G293" s="106">
        <f>ROUNDDOWN(D293*F293,-3)</f>
        <v>103250000</v>
      </c>
      <c r="H293" s="107"/>
      <c r="I293" s="108" t="s">
        <v>511</v>
      </c>
      <c r="J293" s="109">
        <f>58*6</f>
        <v>348</v>
      </c>
      <c r="K293" s="109" t="s">
        <v>486</v>
      </c>
      <c r="L293" s="111">
        <v>200000</v>
      </c>
      <c r="M293" s="111">
        <f>ROUNDDOWN(J293*L293,-3)</f>
        <v>69600000</v>
      </c>
      <c r="N293" s="112">
        <f>G293-M293</f>
        <v>33650000</v>
      </c>
      <c r="O293" s="113" t="str">
        <f>IF(AND(ISBLANK(H293),N293&lt;&gt;0),"Revisi","")</f>
        <v>Revisi</v>
      </c>
    </row>
    <row r="294" spans="1:15" ht="13.2" x14ac:dyDescent="0.25">
      <c r="A294" s="56" t="s">
        <v>512</v>
      </c>
      <c r="B294" s="222" t="s">
        <v>513</v>
      </c>
      <c r="C294" s="223" t="s">
        <v>514</v>
      </c>
      <c r="D294" s="222"/>
      <c r="E294" s="222"/>
      <c r="F294" s="224"/>
      <c r="G294" s="225">
        <f>SUM(G295:G303)</f>
        <v>207260000</v>
      </c>
      <c r="H294" s="226" t="s">
        <v>513</v>
      </c>
      <c r="I294" s="223" t="s">
        <v>514</v>
      </c>
      <c r="J294" s="222"/>
      <c r="K294" s="222"/>
      <c r="L294" s="224"/>
      <c r="M294" s="224">
        <f>SUM(M295:M303)</f>
        <v>207260000</v>
      </c>
      <c r="N294" s="227">
        <f>SUM(N295:N303)</f>
        <v>0</v>
      </c>
      <c r="O294" s="63"/>
    </row>
    <row r="295" spans="1:15" ht="13.2" x14ac:dyDescent="0.25">
      <c r="A295" s="21" t="s">
        <v>515</v>
      </c>
      <c r="B295" s="103"/>
      <c r="C295" s="104" t="s">
        <v>516</v>
      </c>
      <c r="D295" s="103">
        <v>48</v>
      </c>
      <c r="E295" s="103" t="s">
        <v>49</v>
      </c>
      <c r="F295" s="105">
        <v>1000000</v>
      </c>
      <c r="G295" s="106">
        <f t="shared" ref="G295:G303" si="69">ROUNDDOWN(D295*F295,-3)</f>
        <v>48000000</v>
      </c>
      <c r="H295" s="107"/>
      <c r="I295" s="104" t="s">
        <v>516</v>
      </c>
      <c r="J295" s="103">
        <v>48</v>
      </c>
      <c r="K295" s="103" t="s">
        <v>49</v>
      </c>
      <c r="L295" s="105">
        <v>1000000</v>
      </c>
      <c r="M295" s="105">
        <f t="shared" ref="M295:M303" si="70">ROUNDDOWN(J295*L295,-3)</f>
        <v>48000000</v>
      </c>
      <c r="N295" s="114">
        <f t="shared" ref="N295:N303" si="71">G295-M295</f>
        <v>0</v>
      </c>
      <c r="O295" s="113" t="str">
        <f t="shared" ref="O295:O303" si="72">IF(AND(ISBLANK(H295),N295&lt;&gt;0),"Rev detil","")</f>
        <v/>
      </c>
    </row>
    <row r="296" spans="1:15" ht="13.2" x14ac:dyDescent="0.25">
      <c r="A296" s="56" t="s">
        <v>517</v>
      </c>
      <c r="B296" s="103"/>
      <c r="C296" s="104" t="s">
        <v>86</v>
      </c>
      <c r="D296" s="103">
        <v>48</v>
      </c>
      <c r="E296" s="103" t="s">
        <v>49</v>
      </c>
      <c r="F296" s="105">
        <v>1500000</v>
      </c>
      <c r="G296" s="106">
        <f t="shared" si="69"/>
        <v>72000000</v>
      </c>
      <c r="H296" s="107"/>
      <c r="I296" s="104" t="s">
        <v>86</v>
      </c>
      <c r="J296" s="103">
        <v>48</v>
      </c>
      <c r="K296" s="103" t="s">
        <v>49</v>
      </c>
      <c r="L296" s="105">
        <v>1500000</v>
      </c>
      <c r="M296" s="105">
        <f t="shared" si="70"/>
        <v>72000000</v>
      </c>
      <c r="N296" s="114">
        <f t="shared" si="71"/>
        <v>0</v>
      </c>
      <c r="O296" s="113" t="str">
        <f t="shared" si="72"/>
        <v/>
      </c>
    </row>
    <row r="297" spans="1:15" ht="13.2" x14ac:dyDescent="0.25">
      <c r="A297" s="56" t="s">
        <v>518</v>
      </c>
      <c r="B297" s="103"/>
      <c r="C297" s="104" t="s">
        <v>519</v>
      </c>
      <c r="D297" s="103">
        <v>192</v>
      </c>
      <c r="E297" s="103" t="s">
        <v>49</v>
      </c>
      <c r="F297" s="105">
        <v>50000</v>
      </c>
      <c r="G297" s="106">
        <f t="shared" si="69"/>
        <v>9600000</v>
      </c>
      <c r="H297" s="107"/>
      <c r="I297" s="104" t="s">
        <v>519</v>
      </c>
      <c r="J297" s="103">
        <v>192</v>
      </c>
      <c r="K297" s="103" t="s">
        <v>49</v>
      </c>
      <c r="L297" s="105">
        <v>50000</v>
      </c>
      <c r="M297" s="105">
        <f t="shared" si="70"/>
        <v>9600000</v>
      </c>
      <c r="N297" s="114">
        <f t="shared" si="71"/>
        <v>0</v>
      </c>
      <c r="O297" s="113" t="str">
        <f t="shared" si="72"/>
        <v/>
      </c>
    </row>
    <row r="298" spans="1:15" ht="13.2" x14ac:dyDescent="0.25">
      <c r="A298" s="56" t="s">
        <v>520</v>
      </c>
      <c r="B298" s="103"/>
      <c r="C298" s="104" t="s">
        <v>521</v>
      </c>
      <c r="D298" s="103">
        <v>192</v>
      </c>
      <c r="E298" s="103" t="s">
        <v>49</v>
      </c>
      <c r="F298" s="105">
        <v>55000</v>
      </c>
      <c r="G298" s="106">
        <f t="shared" si="69"/>
        <v>10560000</v>
      </c>
      <c r="H298" s="107"/>
      <c r="I298" s="104" t="s">
        <v>521</v>
      </c>
      <c r="J298" s="103">
        <v>192</v>
      </c>
      <c r="K298" s="103" t="s">
        <v>49</v>
      </c>
      <c r="L298" s="105">
        <v>55000</v>
      </c>
      <c r="M298" s="105">
        <f t="shared" si="70"/>
        <v>10560000</v>
      </c>
      <c r="N298" s="114">
        <f t="shared" si="71"/>
        <v>0</v>
      </c>
      <c r="O298" s="113" t="str">
        <f t="shared" si="72"/>
        <v/>
      </c>
    </row>
    <row r="299" spans="1:15" ht="13.2" x14ac:dyDescent="0.25">
      <c r="A299" s="56" t="s">
        <v>522</v>
      </c>
      <c r="B299" s="103"/>
      <c r="C299" s="104" t="s">
        <v>523</v>
      </c>
      <c r="D299" s="103">
        <v>60</v>
      </c>
      <c r="E299" s="103" t="s">
        <v>524</v>
      </c>
      <c r="F299" s="105">
        <v>220000</v>
      </c>
      <c r="G299" s="106">
        <f t="shared" si="69"/>
        <v>13200000</v>
      </c>
      <c r="H299" s="107"/>
      <c r="I299" s="104" t="s">
        <v>523</v>
      </c>
      <c r="J299" s="103">
        <v>60</v>
      </c>
      <c r="K299" s="103" t="s">
        <v>524</v>
      </c>
      <c r="L299" s="105">
        <v>220000</v>
      </c>
      <c r="M299" s="105">
        <f t="shared" si="70"/>
        <v>13200000</v>
      </c>
      <c r="N299" s="114">
        <f t="shared" si="71"/>
        <v>0</v>
      </c>
      <c r="O299" s="113" t="str">
        <f t="shared" si="72"/>
        <v/>
      </c>
    </row>
    <row r="300" spans="1:15" ht="13.2" x14ac:dyDescent="0.25">
      <c r="A300" s="56" t="s">
        <v>525</v>
      </c>
      <c r="B300" s="103"/>
      <c r="C300" s="104" t="s">
        <v>526</v>
      </c>
      <c r="D300" s="103">
        <v>60</v>
      </c>
      <c r="E300" s="103" t="s">
        <v>524</v>
      </c>
      <c r="F300" s="105">
        <v>240000</v>
      </c>
      <c r="G300" s="106">
        <f t="shared" si="69"/>
        <v>14400000</v>
      </c>
      <c r="H300" s="107"/>
      <c r="I300" s="104" t="s">
        <v>526</v>
      </c>
      <c r="J300" s="103">
        <v>60</v>
      </c>
      <c r="K300" s="103" t="s">
        <v>524</v>
      </c>
      <c r="L300" s="105">
        <v>240000</v>
      </c>
      <c r="M300" s="105">
        <f t="shared" si="70"/>
        <v>14400000</v>
      </c>
      <c r="N300" s="114">
        <f t="shared" si="71"/>
        <v>0</v>
      </c>
      <c r="O300" s="113" t="str">
        <f t="shared" si="72"/>
        <v/>
      </c>
    </row>
    <row r="301" spans="1:15" ht="13.2" x14ac:dyDescent="0.25">
      <c r="A301" s="56" t="s">
        <v>527</v>
      </c>
      <c r="B301" s="103"/>
      <c r="C301" s="104" t="s">
        <v>528</v>
      </c>
      <c r="D301" s="103">
        <v>950</v>
      </c>
      <c r="E301" s="103" t="s">
        <v>529</v>
      </c>
      <c r="F301" s="105">
        <v>5000</v>
      </c>
      <c r="G301" s="106">
        <f t="shared" si="69"/>
        <v>4750000</v>
      </c>
      <c r="H301" s="107"/>
      <c r="I301" s="104" t="s">
        <v>528</v>
      </c>
      <c r="J301" s="103">
        <v>950</v>
      </c>
      <c r="K301" s="103" t="s">
        <v>529</v>
      </c>
      <c r="L301" s="105">
        <v>5000</v>
      </c>
      <c r="M301" s="105">
        <f t="shared" si="70"/>
        <v>4750000</v>
      </c>
      <c r="N301" s="114">
        <f t="shared" si="71"/>
        <v>0</v>
      </c>
      <c r="O301" s="113" t="str">
        <f t="shared" si="72"/>
        <v/>
      </c>
    </row>
    <row r="302" spans="1:15" ht="13.2" x14ac:dyDescent="0.25">
      <c r="A302" s="56" t="s">
        <v>530</v>
      </c>
      <c r="B302" s="103"/>
      <c r="C302" s="104" t="s">
        <v>531</v>
      </c>
      <c r="D302" s="103">
        <v>50</v>
      </c>
      <c r="E302" s="103" t="s">
        <v>532</v>
      </c>
      <c r="F302" s="105">
        <v>220000</v>
      </c>
      <c r="G302" s="106">
        <f t="shared" si="69"/>
        <v>11000000</v>
      </c>
      <c r="H302" s="107"/>
      <c r="I302" s="104" t="s">
        <v>531</v>
      </c>
      <c r="J302" s="103">
        <v>50</v>
      </c>
      <c r="K302" s="103" t="s">
        <v>532</v>
      </c>
      <c r="L302" s="105">
        <v>220000</v>
      </c>
      <c r="M302" s="105">
        <f t="shared" si="70"/>
        <v>11000000</v>
      </c>
      <c r="N302" s="114">
        <f t="shared" si="71"/>
        <v>0</v>
      </c>
      <c r="O302" s="113" t="str">
        <f t="shared" si="72"/>
        <v/>
      </c>
    </row>
    <row r="303" spans="1:15" ht="13.2" x14ac:dyDescent="0.25">
      <c r="A303" s="56" t="s">
        <v>533</v>
      </c>
      <c r="B303" s="103"/>
      <c r="C303" s="104" t="s">
        <v>534</v>
      </c>
      <c r="D303" s="103">
        <v>950</v>
      </c>
      <c r="E303" s="103" t="s">
        <v>535</v>
      </c>
      <c r="F303" s="105">
        <v>25000</v>
      </c>
      <c r="G303" s="106">
        <f t="shared" si="69"/>
        <v>23750000</v>
      </c>
      <c r="H303" s="107"/>
      <c r="I303" s="104" t="s">
        <v>534</v>
      </c>
      <c r="J303" s="103">
        <v>950</v>
      </c>
      <c r="K303" s="103" t="s">
        <v>535</v>
      </c>
      <c r="L303" s="105">
        <v>25000</v>
      </c>
      <c r="M303" s="105">
        <f t="shared" si="70"/>
        <v>23750000</v>
      </c>
      <c r="N303" s="114">
        <f t="shared" si="71"/>
        <v>0</v>
      </c>
      <c r="O303" s="113" t="str">
        <f t="shared" si="72"/>
        <v/>
      </c>
    </row>
    <row r="304" spans="1:15" ht="13.2" x14ac:dyDescent="0.25">
      <c r="A304" s="56" t="s">
        <v>536</v>
      </c>
      <c r="B304" s="152" t="s">
        <v>537</v>
      </c>
      <c r="C304" s="153" t="s">
        <v>538</v>
      </c>
      <c r="D304" s="152"/>
      <c r="E304" s="152"/>
      <c r="F304" s="154"/>
      <c r="G304" s="155">
        <f>SUM(G305,G307)</f>
        <v>150000000</v>
      </c>
      <c r="H304" s="156" t="s">
        <v>537</v>
      </c>
      <c r="I304" s="153" t="s">
        <v>538</v>
      </c>
      <c r="J304" s="152"/>
      <c r="K304" s="152"/>
      <c r="L304" s="154"/>
      <c r="M304" s="154">
        <f>SUM(M305,M307)</f>
        <v>119000000</v>
      </c>
      <c r="N304" s="157">
        <f>SUM(N305,N307)</f>
        <v>31000000</v>
      </c>
      <c r="O304" s="63"/>
    </row>
    <row r="305" spans="1:15" ht="13.2" x14ac:dyDescent="0.25">
      <c r="A305" s="56" t="s">
        <v>539</v>
      </c>
      <c r="B305" s="129" t="s">
        <v>540</v>
      </c>
      <c r="C305" s="130" t="s">
        <v>541</v>
      </c>
      <c r="D305" s="129"/>
      <c r="E305" s="129"/>
      <c r="F305" s="131"/>
      <c r="G305" s="132">
        <f>G306</f>
        <v>30000000</v>
      </c>
      <c r="H305" s="133" t="s">
        <v>540</v>
      </c>
      <c r="I305" s="130" t="s">
        <v>541</v>
      </c>
      <c r="J305" s="129"/>
      <c r="K305" s="129"/>
      <c r="L305" s="131"/>
      <c r="M305" s="131">
        <f>M306</f>
        <v>9000000</v>
      </c>
      <c r="N305" s="134">
        <f>N306</f>
        <v>21000000</v>
      </c>
      <c r="O305" s="63"/>
    </row>
    <row r="306" spans="1:15" ht="13.2" x14ac:dyDescent="0.25">
      <c r="A306" s="56" t="s">
        <v>542</v>
      </c>
      <c r="B306" s="103"/>
      <c r="C306" s="104" t="s">
        <v>543</v>
      </c>
      <c r="D306" s="103">
        <v>12</v>
      </c>
      <c r="E306" s="103" t="s">
        <v>493</v>
      </c>
      <c r="F306" s="105">
        <v>2500000</v>
      </c>
      <c r="G306" s="106">
        <f>ROUNDDOWN(D306*F306,-3)</f>
        <v>30000000</v>
      </c>
      <c r="H306" s="107"/>
      <c r="I306" s="108" t="s">
        <v>543</v>
      </c>
      <c r="J306" s="109">
        <v>12</v>
      </c>
      <c r="K306" s="109" t="s">
        <v>493</v>
      </c>
      <c r="L306" s="111">
        <v>750000</v>
      </c>
      <c r="M306" s="111">
        <f>ROUNDDOWN(J306*L306,-3)</f>
        <v>9000000</v>
      </c>
      <c r="N306" s="112">
        <f>G306-M306</f>
        <v>21000000</v>
      </c>
      <c r="O306" s="113" t="str">
        <f>IF(AND(ISBLANK(H306),N306&lt;&gt;0),"Revisi","")</f>
        <v>Revisi</v>
      </c>
    </row>
    <row r="307" spans="1:15" ht="13.2" x14ac:dyDescent="0.25">
      <c r="A307" s="56" t="s">
        <v>544</v>
      </c>
      <c r="B307" s="97" t="s">
        <v>280</v>
      </c>
      <c r="C307" s="98" t="s">
        <v>281</v>
      </c>
      <c r="D307" s="97"/>
      <c r="E307" s="97"/>
      <c r="F307" s="99"/>
      <c r="G307" s="100">
        <f>SUM(G308:G309)</f>
        <v>120000000</v>
      </c>
      <c r="H307" s="101" t="s">
        <v>280</v>
      </c>
      <c r="I307" s="98" t="s">
        <v>281</v>
      </c>
      <c r="J307" s="97"/>
      <c r="K307" s="97"/>
      <c r="L307" s="99"/>
      <c r="M307" s="99">
        <f>SUM(M308:M309)</f>
        <v>110000000</v>
      </c>
      <c r="N307" s="102">
        <f>SUM(N308:N309)</f>
        <v>10000000</v>
      </c>
      <c r="O307" s="63"/>
    </row>
    <row r="308" spans="1:15" ht="13.2" x14ac:dyDescent="0.25">
      <c r="A308" s="56" t="s">
        <v>545</v>
      </c>
      <c r="B308" s="103"/>
      <c r="C308" s="104" t="s">
        <v>546</v>
      </c>
      <c r="D308" s="103">
        <v>12</v>
      </c>
      <c r="E308" s="103" t="s">
        <v>493</v>
      </c>
      <c r="F308" s="105">
        <v>5000000</v>
      </c>
      <c r="G308" s="106">
        <f>ROUNDDOWN(D308*F308,-3)</f>
        <v>60000000</v>
      </c>
      <c r="H308" s="107"/>
      <c r="I308" s="104" t="s">
        <v>546</v>
      </c>
      <c r="J308" s="103">
        <v>12</v>
      </c>
      <c r="K308" s="103" t="s">
        <v>493</v>
      </c>
      <c r="L308" s="105">
        <v>5000000</v>
      </c>
      <c r="M308" s="105">
        <f>ROUNDDOWN(J308*L308,-3)</f>
        <v>60000000</v>
      </c>
      <c r="N308" s="114">
        <f t="shared" ref="N308:N309" si="73">G308-M308</f>
        <v>0</v>
      </c>
      <c r="O308" s="113" t="str">
        <f t="shared" ref="O308" si="74">IF(AND(ISBLANK(H308),N308&lt;&gt;0),"Rev detil","")</f>
        <v/>
      </c>
    </row>
    <row r="309" spans="1:15" ht="13.2" x14ac:dyDescent="0.25">
      <c r="A309" s="56" t="s">
        <v>547</v>
      </c>
      <c r="B309" s="103"/>
      <c r="C309" s="104" t="s">
        <v>548</v>
      </c>
      <c r="D309" s="103">
        <v>1</v>
      </c>
      <c r="E309" s="103" t="s">
        <v>483</v>
      </c>
      <c r="F309" s="105">
        <v>60000000</v>
      </c>
      <c r="G309" s="106">
        <f>ROUNDDOWN(D309*F309,-3)</f>
        <v>60000000</v>
      </c>
      <c r="H309" s="107"/>
      <c r="I309" s="108" t="s">
        <v>548</v>
      </c>
      <c r="J309" s="109">
        <v>1</v>
      </c>
      <c r="K309" s="109" t="s">
        <v>483</v>
      </c>
      <c r="L309" s="111">
        <v>50000000</v>
      </c>
      <c r="M309" s="111">
        <f>ROUNDDOWN(J309*L309,-3)</f>
        <v>50000000</v>
      </c>
      <c r="N309" s="112">
        <f t="shared" si="73"/>
        <v>10000000</v>
      </c>
      <c r="O309" s="113" t="str">
        <f>IF(AND(ISBLANK(H309),N309&lt;&gt;0),"Revisi","")</f>
        <v>Revisi</v>
      </c>
    </row>
    <row r="310" spans="1:15" ht="13.2" x14ac:dyDescent="0.25">
      <c r="A310" s="56" t="s">
        <v>549</v>
      </c>
      <c r="B310" s="152" t="s">
        <v>550</v>
      </c>
      <c r="C310" s="153" t="s">
        <v>551</v>
      </c>
      <c r="D310" s="152"/>
      <c r="E310" s="152"/>
      <c r="F310" s="154"/>
      <c r="G310" s="155">
        <f>SUM(G311,G321)</f>
        <v>498162000</v>
      </c>
      <c r="H310" s="156" t="s">
        <v>550</v>
      </c>
      <c r="I310" s="153" t="s">
        <v>551</v>
      </c>
      <c r="J310" s="152"/>
      <c r="K310" s="152"/>
      <c r="L310" s="154"/>
      <c r="M310" s="154">
        <f>SUM(M311,M321)</f>
        <v>410362000</v>
      </c>
      <c r="N310" s="157">
        <f>SUM(N311,N321)</f>
        <v>87800000</v>
      </c>
      <c r="O310" s="63"/>
    </row>
    <row r="311" spans="1:15" ht="13.2" x14ac:dyDescent="0.25">
      <c r="A311" s="56" t="s">
        <v>552</v>
      </c>
      <c r="B311" s="129" t="s">
        <v>553</v>
      </c>
      <c r="C311" s="130" t="s">
        <v>554</v>
      </c>
      <c r="D311" s="129"/>
      <c r="E311" s="129"/>
      <c r="F311" s="131"/>
      <c r="G311" s="132">
        <f>SUM(G312:G320)</f>
        <v>462162000</v>
      </c>
      <c r="H311" s="133" t="s">
        <v>553</v>
      </c>
      <c r="I311" s="130" t="s">
        <v>554</v>
      </c>
      <c r="J311" s="129"/>
      <c r="K311" s="129"/>
      <c r="L311" s="131"/>
      <c r="M311" s="131">
        <f>SUM(M312:M320)</f>
        <v>374362000</v>
      </c>
      <c r="N311" s="134">
        <f>SUM(N312:N320)</f>
        <v>87800000</v>
      </c>
      <c r="O311" s="63"/>
    </row>
    <row r="312" spans="1:15" ht="26.4" x14ac:dyDescent="0.25">
      <c r="A312" s="56" t="s">
        <v>555</v>
      </c>
      <c r="B312" s="103"/>
      <c r="C312" s="104" t="s">
        <v>556</v>
      </c>
      <c r="D312" s="103">
        <v>1</v>
      </c>
      <c r="E312" s="103" t="s">
        <v>185</v>
      </c>
      <c r="F312" s="105">
        <v>38730000</v>
      </c>
      <c r="G312" s="106">
        <f t="shared" ref="G312:G320" si="75">ROUNDDOWN(D312*F312,-3)</f>
        <v>38730000</v>
      </c>
      <c r="H312" s="107"/>
      <c r="I312" s="104" t="s">
        <v>556</v>
      </c>
      <c r="J312" s="103">
        <v>1</v>
      </c>
      <c r="K312" s="103" t="s">
        <v>185</v>
      </c>
      <c r="L312" s="105">
        <v>38730000</v>
      </c>
      <c r="M312" s="105">
        <f t="shared" ref="M312:M320" si="76">ROUNDDOWN(J312*L312,-3)</f>
        <v>38730000</v>
      </c>
      <c r="N312" s="114">
        <f t="shared" ref="N312:N320" si="77">G312-M312</f>
        <v>0</v>
      </c>
      <c r="O312" s="113" t="str">
        <f t="shared" ref="O312:O320" si="78">IF(AND(ISBLANK(H312),N312&lt;&gt;0),"Rev detil","")</f>
        <v/>
      </c>
    </row>
    <row r="313" spans="1:15" ht="13.2" x14ac:dyDescent="0.25">
      <c r="A313" s="56" t="s">
        <v>557</v>
      </c>
      <c r="B313" s="103"/>
      <c r="C313" s="104" t="s">
        <v>558</v>
      </c>
      <c r="D313" s="103">
        <v>8</v>
      </c>
      <c r="E313" s="103" t="s">
        <v>559</v>
      </c>
      <c r="F313" s="105">
        <v>32850000</v>
      </c>
      <c r="G313" s="106">
        <f t="shared" si="75"/>
        <v>262800000</v>
      </c>
      <c r="H313" s="107"/>
      <c r="I313" s="108" t="s">
        <v>558</v>
      </c>
      <c r="J313" s="109">
        <v>7</v>
      </c>
      <c r="K313" s="109" t="s">
        <v>185</v>
      </c>
      <c r="L313" s="111">
        <v>25000000</v>
      </c>
      <c r="M313" s="111">
        <f t="shared" si="76"/>
        <v>175000000</v>
      </c>
      <c r="N313" s="112">
        <f t="shared" si="77"/>
        <v>87800000</v>
      </c>
      <c r="O313" s="113" t="str">
        <f>IF(AND(ISBLANK(H313),N313&lt;&gt;0),"Revisi","")</f>
        <v>Revisi</v>
      </c>
    </row>
    <row r="314" spans="1:15" ht="13.2" x14ac:dyDescent="0.25">
      <c r="A314" s="56" t="s">
        <v>560</v>
      </c>
      <c r="B314" s="103"/>
      <c r="C314" s="104" t="s">
        <v>561</v>
      </c>
      <c r="D314" s="103">
        <v>5</v>
      </c>
      <c r="E314" s="103" t="s">
        <v>185</v>
      </c>
      <c r="F314" s="105">
        <v>3640000</v>
      </c>
      <c r="G314" s="106">
        <f t="shared" si="75"/>
        <v>18200000</v>
      </c>
      <c r="H314" s="107"/>
      <c r="I314" s="104" t="s">
        <v>561</v>
      </c>
      <c r="J314" s="103">
        <v>5</v>
      </c>
      <c r="K314" s="103" t="s">
        <v>185</v>
      </c>
      <c r="L314" s="105">
        <v>3640000</v>
      </c>
      <c r="M314" s="105">
        <f t="shared" si="76"/>
        <v>18200000</v>
      </c>
      <c r="N314" s="114">
        <f t="shared" si="77"/>
        <v>0</v>
      </c>
      <c r="O314" s="113" t="str">
        <f t="shared" si="78"/>
        <v/>
      </c>
    </row>
    <row r="315" spans="1:15" ht="13.2" x14ac:dyDescent="0.25">
      <c r="A315" s="56" t="s">
        <v>562</v>
      </c>
      <c r="B315" s="103"/>
      <c r="C315" s="104" t="s">
        <v>563</v>
      </c>
      <c r="D315" s="103">
        <v>30</v>
      </c>
      <c r="E315" s="103" t="s">
        <v>185</v>
      </c>
      <c r="F315" s="105">
        <v>730000</v>
      </c>
      <c r="G315" s="106">
        <f t="shared" si="75"/>
        <v>21900000</v>
      </c>
      <c r="H315" s="107"/>
      <c r="I315" s="104" t="s">
        <v>563</v>
      </c>
      <c r="J315" s="103">
        <v>30</v>
      </c>
      <c r="K315" s="103" t="s">
        <v>185</v>
      </c>
      <c r="L315" s="105">
        <v>730000</v>
      </c>
      <c r="M315" s="105">
        <f t="shared" si="76"/>
        <v>21900000</v>
      </c>
      <c r="N315" s="114">
        <f t="shared" si="77"/>
        <v>0</v>
      </c>
      <c r="O315" s="113" t="str">
        <f t="shared" si="78"/>
        <v/>
      </c>
    </row>
    <row r="316" spans="1:15" ht="13.2" x14ac:dyDescent="0.25">
      <c r="A316" s="56" t="s">
        <v>564</v>
      </c>
      <c r="B316" s="103"/>
      <c r="C316" s="104" t="s">
        <v>565</v>
      </c>
      <c r="D316" s="103">
        <v>35</v>
      </c>
      <c r="E316" s="103" t="s">
        <v>185</v>
      </c>
      <c r="F316" s="105">
        <v>730000</v>
      </c>
      <c r="G316" s="106">
        <f t="shared" si="75"/>
        <v>25550000</v>
      </c>
      <c r="H316" s="107"/>
      <c r="I316" s="104" t="s">
        <v>565</v>
      </c>
      <c r="J316" s="103">
        <v>35</v>
      </c>
      <c r="K316" s="103" t="s">
        <v>185</v>
      </c>
      <c r="L316" s="105">
        <v>730000</v>
      </c>
      <c r="M316" s="105">
        <f t="shared" si="76"/>
        <v>25550000</v>
      </c>
      <c r="N316" s="114">
        <f t="shared" si="77"/>
        <v>0</v>
      </c>
      <c r="O316" s="113" t="str">
        <f t="shared" si="78"/>
        <v/>
      </c>
    </row>
    <row r="317" spans="1:15" ht="13.2" x14ac:dyDescent="0.25">
      <c r="A317" s="56" t="s">
        <v>566</v>
      </c>
      <c r="B317" s="103"/>
      <c r="C317" s="104" t="s">
        <v>567</v>
      </c>
      <c r="D317" s="103">
        <v>40</v>
      </c>
      <c r="E317" s="103" t="s">
        <v>185</v>
      </c>
      <c r="F317" s="105">
        <v>690000</v>
      </c>
      <c r="G317" s="106">
        <f t="shared" si="75"/>
        <v>27600000</v>
      </c>
      <c r="H317" s="107"/>
      <c r="I317" s="104" t="s">
        <v>567</v>
      </c>
      <c r="J317" s="103">
        <v>40</v>
      </c>
      <c r="K317" s="103" t="s">
        <v>185</v>
      </c>
      <c r="L317" s="105">
        <v>690000</v>
      </c>
      <c r="M317" s="105">
        <f t="shared" si="76"/>
        <v>27600000</v>
      </c>
      <c r="N317" s="114">
        <f t="shared" si="77"/>
        <v>0</v>
      </c>
      <c r="O317" s="113" t="str">
        <f t="shared" si="78"/>
        <v/>
      </c>
    </row>
    <row r="318" spans="1:15" ht="13.2" x14ac:dyDescent="0.25">
      <c r="A318" s="56" t="s">
        <v>568</v>
      </c>
      <c r="B318" s="103"/>
      <c r="C318" s="104" t="s">
        <v>569</v>
      </c>
      <c r="D318" s="103">
        <v>3</v>
      </c>
      <c r="E318" s="103" t="s">
        <v>185</v>
      </c>
      <c r="F318" s="105">
        <v>3500000</v>
      </c>
      <c r="G318" s="106">
        <f t="shared" si="75"/>
        <v>10500000</v>
      </c>
      <c r="H318" s="107"/>
      <c r="I318" s="104" t="s">
        <v>569</v>
      </c>
      <c r="J318" s="103">
        <v>3</v>
      </c>
      <c r="K318" s="103" t="s">
        <v>185</v>
      </c>
      <c r="L318" s="105">
        <v>3500000</v>
      </c>
      <c r="M318" s="105">
        <f t="shared" si="76"/>
        <v>10500000</v>
      </c>
      <c r="N318" s="114">
        <f t="shared" si="77"/>
        <v>0</v>
      </c>
      <c r="O318" s="113" t="str">
        <f t="shared" si="78"/>
        <v/>
      </c>
    </row>
    <row r="319" spans="1:15" ht="13.2" x14ac:dyDescent="0.25">
      <c r="A319" s="56" t="s">
        <v>570</v>
      </c>
      <c r="B319" s="103"/>
      <c r="C319" s="104" t="s">
        <v>571</v>
      </c>
      <c r="D319" s="103">
        <v>6</v>
      </c>
      <c r="E319" s="103" t="s">
        <v>185</v>
      </c>
      <c r="F319" s="105">
        <v>470000</v>
      </c>
      <c r="G319" s="106">
        <f t="shared" si="75"/>
        <v>2820000</v>
      </c>
      <c r="H319" s="107"/>
      <c r="I319" s="104" t="s">
        <v>571</v>
      </c>
      <c r="J319" s="103">
        <v>6</v>
      </c>
      <c r="K319" s="103" t="s">
        <v>185</v>
      </c>
      <c r="L319" s="105">
        <v>470000</v>
      </c>
      <c r="M319" s="105">
        <f t="shared" si="76"/>
        <v>2820000</v>
      </c>
      <c r="N319" s="114">
        <f t="shared" si="77"/>
        <v>0</v>
      </c>
      <c r="O319" s="113" t="str">
        <f t="shared" si="78"/>
        <v/>
      </c>
    </row>
    <row r="320" spans="1:15" ht="13.2" x14ac:dyDescent="0.25">
      <c r="A320" s="56" t="s">
        <v>572</v>
      </c>
      <c r="B320" s="103"/>
      <c r="C320" s="104" t="s">
        <v>573</v>
      </c>
      <c r="D320" s="103">
        <v>1</v>
      </c>
      <c r="E320" s="103" t="s">
        <v>483</v>
      </c>
      <c r="F320" s="105">
        <v>54062000</v>
      </c>
      <c r="G320" s="106">
        <f t="shared" si="75"/>
        <v>54062000</v>
      </c>
      <c r="H320" s="107"/>
      <c r="I320" s="104" t="s">
        <v>573</v>
      </c>
      <c r="J320" s="103">
        <v>1</v>
      </c>
      <c r="K320" s="103" t="s">
        <v>483</v>
      </c>
      <c r="L320" s="105">
        <v>54062000</v>
      </c>
      <c r="M320" s="105">
        <f t="shared" si="76"/>
        <v>54062000</v>
      </c>
      <c r="N320" s="114">
        <f t="shared" si="77"/>
        <v>0</v>
      </c>
      <c r="O320" s="113" t="str">
        <f t="shared" si="78"/>
        <v/>
      </c>
    </row>
    <row r="321" spans="1:15" ht="13.2" x14ac:dyDescent="0.25">
      <c r="A321" s="56" t="s">
        <v>574</v>
      </c>
      <c r="B321" s="129" t="s">
        <v>575</v>
      </c>
      <c r="C321" s="130" t="s">
        <v>576</v>
      </c>
      <c r="D321" s="129"/>
      <c r="E321" s="129"/>
      <c r="F321" s="131"/>
      <c r="G321" s="132">
        <f>G322</f>
        <v>36000000</v>
      </c>
      <c r="H321" s="133" t="s">
        <v>575</v>
      </c>
      <c r="I321" s="130" t="s">
        <v>576</v>
      </c>
      <c r="J321" s="129"/>
      <c r="K321" s="129"/>
      <c r="L321" s="131"/>
      <c r="M321" s="131">
        <f>M322</f>
        <v>36000000</v>
      </c>
      <c r="N321" s="134">
        <f>N322</f>
        <v>0</v>
      </c>
      <c r="O321" s="63"/>
    </row>
    <row r="322" spans="1:15" ht="13.2" x14ac:dyDescent="0.25">
      <c r="A322" s="56" t="s">
        <v>577</v>
      </c>
      <c r="B322" s="103"/>
      <c r="C322" s="104" t="s">
        <v>578</v>
      </c>
      <c r="D322" s="103">
        <v>24</v>
      </c>
      <c r="E322" s="103" t="s">
        <v>579</v>
      </c>
      <c r="F322" s="105">
        <v>1500000</v>
      </c>
      <c r="G322" s="106">
        <f>ROUNDDOWN(D322*F322,-3)</f>
        <v>36000000</v>
      </c>
      <c r="H322" s="107"/>
      <c r="I322" s="104" t="s">
        <v>578</v>
      </c>
      <c r="J322" s="103">
        <v>24</v>
      </c>
      <c r="K322" s="103" t="s">
        <v>579</v>
      </c>
      <c r="L322" s="105">
        <v>1500000</v>
      </c>
      <c r="M322" s="105">
        <f>ROUNDDOWN(J322*L322,-3)</f>
        <v>36000000</v>
      </c>
      <c r="N322" s="114">
        <f>G322-M322</f>
        <v>0</v>
      </c>
      <c r="O322" s="113" t="str">
        <f t="shared" ref="O322" si="79">IF(AND(ISBLANK(H322),N322&lt;&gt;0),"Rev detil","")</f>
        <v/>
      </c>
    </row>
    <row r="323" spans="1:15" ht="26.4" x14ac:dyDescent="0.25">
      <c r="A323" s="56" t="s">
        <v>580</v>
      </c>
      <c r="B323" s="91" t="s">
        <v>581</v>
      </c>
      <c r="C323" s="92" t="s">
        <v>582</v>
      </c>
      <c r="D323" s="91"/>
      <c r="E323" s="91"/>
      <c r="F323" s="93"/>
      <c r="G323" s="94">
        <f>SUM(G324,G326)</f>
        <v>137396000</v>
      </c>
      <c r="H323" s="95" t="s">
        <v>581</v>
      </c>
      <c r="I323" s="92" t="s">
        <v>582</v>
      </c>
      <c r="J323" s="91"/>
      <c r="K323" s="91"/>
      <c r="L323" s="93"/>
      <c r="M323" s="93">
        <f>SUM(M324,M326)</f>
        <v>137396000</v>
      </c>
      <c r="N323" s="96">
        <f>SUM(N324,N326)</f>
        <v>0</v>
      </c>
      <c r="O323" s="63"/>
    </row>
    <row r="324" spans="1:15" ht="13.2" x14ac:dyDescent="0.25">
      <c r="A324" s="56" t="s">
        <v>583</v>
      </c>
      <c r="B324" s="97" t="s">
        <v>476</v>
      </c>
      <c r="C324" s="98" t="s">
        <v>477</v>
      </c>
      <c r="D324" s="97"/>
      <c r="E324" s="97"/>
      <c r="F324" s="99"/>
      <c r="G324" s="100">
        <f>G325</f>
        <v>79060000</v>
      </c>
      <c r="H324" s="101" t="s">
        <v>476</v>
      </c>
      <c r="I324" s="98" t="s">
        <v>477</v>
      </c>
      <c r="J324" s="97"/>
      <c r="K324" s="97"/>
      <c r="L324" s="99"/>
      <c r="M324" s="99">
        <f>M325</f>
        <v>79060000</v>
      </c>
      <c r="N324" s="102">
        <f>N325</f>
        <v>0</v>
      </c>
      <c r="O324" s="189"/>
    </row>
    <row r="325" spans="1:15" ht="13.2" x14ac:dyDescent="0.25">
      <c r="A325" s="56" t="s">
        <v>584</v>
      </c>
      <c r="B325" s="103"/>
      <c r="C325" s="104" t="s">
        <v>585</v>
      </c>
      <c r="D325" s="103">
        <v>118</v>
      </c>
      <c r="E325" s="103" t="s">
        <v>586</v>
      </c>
      <c r="F325" s="105">
        <v>670000</v>
      </c>
      <c r="G325" s="106">
        <f>ROUNDDOWN(D325*F325,-3)</f>
        <v>79060000</v>
      </c>
      <c r="H325" s="107"/>
      <c r="I325" s="104" t="s">
        <v>585</v>
      </c>
      <c r="J325" s="103">
        <v>118</v>
      </c>
      <c r="K325" s="103" t="s">
        <v>586</v>
      </c>
      <c r="L325" s="105">
        <v>670000</v>
      </c>
      <c r="M325" s="105">
        <f>ROUNDDOWN(J325*L325,-3)</f>
        <v>79060000</v>
      </c>
      <c r="N325" s="114">
        <f>G325-M325</f>
        <v>0</v>
      </c>
      <c r="O325" s="113" t="str">
        <f t="shared" ref="O325" si="80">IF(AND(ISBLANK(H325),N325&lt;&gt;0),"Rev detil","")</f>
        <v/>
      </c>
    </row>
    <row r="326" spans="1:15" ht="13.2" x14ac:dyDescent="0.25">
      <c r="A326" s="56" t="s">
        <v>587</v>
      </c>
      <c r="B326" s="129" t="s">
        <v>588</v>
      </c>
      <c r="C326" s="130" t="s">
        <v>589</v>
      </c>
      <c r="D326" s="129"/>
      <c r="E326" s="129"/>
      <c r="F326" s="131"/>
      <c r="G326" s="132">
        <f>SUM(G327:G336)</f>
        <v>58336000</v>
      </c>
      <c r="H326" s="133" t="s">
        <v>588</v>
      </c>
      <c r="I326" s="130" t="s">
        <v>589</v>
      </c>
      <c r="J326" s="129"/>
      <c r="K326" s="129"/>
      <c r="L326" s="131"/>
      <c r="M326" s="131">
        <f>SUM(M327:M336)</f>
        <v>58336000</v>
      </c>
      <c r="N326" s="134">
        <f>SUM(N327:N336)</f>
        <v>0</v>
      </c>
      <c r="O326" s="262"/>
    </row>
    <row r="327" spans="1:15" ht="13.2" x14ac:dyDescent="0.25">
      <c r="A327" s="56" t="s">
        <v>590</v>
      </c>
      <c r="B327" s="103"/>
      <c r="C327" s="104" t="s">
        <v>591</v>
      </c>
      <c r="D327" s="103">
        <v>12</v>
      </c>
      <c r="E327" s="103" t="s">
        <v>486</v>
      </c>
      <c r="F327" s="105">
        <v>2920000</v>
      </c>
      <c r="G327" s="106">
        <f t="shared" ref="G327:G336" si="81">ROUNDDOWN(D327*F327,-3)</f>
        <v>35040000</v>
      </c>
      <c r="H327" s="107"/>
      <c r="I327" s="104" t="s">
        <v>591</v>
      </c>
      <c r="J327" s="103">
        <v>12</v>
      </c>
      <c r="K327" s="103" t="s">
        <v>486</v>
      </c>
      <c r="L327" s="105">
        <v>2920000</v>
      </c>
      <c r="M327" s="105">
        <f t="shared" ref="M327:M336" si="82">ROUNDDOWN(J327*L327,-3)</f>
        <v>35040000</v>
      </c>
      <c r="N327" s="114">
        <f t="shared" ref="N327:N336" si="83">G327-M327</f>
        <v>0</v>
      </c>
      <c r="O327" s="113" t="str">
        <f t="shared" ref="O327:O336" si="84">IF(AND(ISBLANK(H327),N327&lt;&gt;0),"Rev detil","")</f>
        <v/>
      </c>
    </row>
    <row r="328" spans="1:15" ht="13.2" x14ac:dyDescent="0.25">
      <c r="A328" s="56" t="s">
        <v>592</v>
      </c>
      <c r="B328" s="103"/>
      <c r="C328" s="104" t="s">
        <v>593</v>
      </c>
      <c r="D328" s="103">
        <v>12</v>
      </c>
      <c r="E328" s="103" t="s">
        <v>486</v>
      </c>
      <c r="F328" s="105">
        <v>324000</v>
      </c>
      <c r="G328" s="106">
        <f t="shared" si="81"/>
        <v>3888000</v>
      </c>
      <c r="H328" s="107"/>
      <c r="I328" s="104" t="s">
        <v>593</v>
      </c>
      <c r="J328" s="103">
        <v>12</v>
      </c>
      <c r="K328" s="103" t="s">
        <v>486</v>
      </c>
      <c r="L328" s="105">
        <v>324000</v>
      </c>
      <c r="M328" s="105">
        <f t="shared" si="82"/>
        <v>3888000</v>
      </c>
      <c r="N328" s="114">
        <f t="shared" si="83"/>
        <v>0</v>
      </c>
      <c r="O328" s="113" t="str">
        <f t="shared" si="84"/>
        <v/>
      </c>
    </row>
    <row r="329" spans="1:15" ht="13.2" x14ac:dyDescent="0.25">
      <c r="A329" s="56" t="s">
        <v>594</v>
      </c>
      <c r="B329" s="103"/>
      <c r="C329" s="104" t="s">
        <v>595</v>
      </c>
      <c r="D329" s="103">
        <v>12</v>
      </c>
      <c r="E329" s="103" t="s">
        <v>486</v>
      </c>
      <c r="F329" s="105">
        <v>324000</v>
      </c>
      <c r="G329" s="106">
        <f t="shared" si="81"/>
        <v>3888000</v>
      </c>
      <c r="H329" s="107"/>
      <c r="I329" s="104" t="s">
        <v>595</v>
      </c>
      <c r="J329" s="103">
        <v>12</v>
      </c>
      <c r="K329" s="103" t="s">
        <v>486</v>
      </c>
      <c r="L329" s="105">
        <v>324000</v>
      </c>
      <c r="M329" s="105">
        <f t="shared" si="82"/>
        <v>3888000</v>
      </c>
      <c r="N329" s="114">
        <f t="shared" si="83"/>
        <v>0</v>
      </c>
      <c r="O329" s="113" t="str">
        <f t="shared" si="84"/>
        <v/>
      </c>
    </row>
    <row r="330" spans="1:15" ht="13.2" x14ac:dyDescent="0.25">
      <c r="A330" s="56" t="s">
        <v>596</v>
      </c>
      <c r="B330" s="103"/>
      <c r="C330" s="104" t="s">
        <v>597</v>
      </c>
      <c r="D330" s="103">
        <v>12</v>
      </c>
      <c r="E330" s="103" t="s">
        <v>486</v>
      </c>
      <c r="F330" s="105">
        <v>680000</v>
      </c>
      <c r="G330" s="106">
        <f t="shared" si="81"/>
        <v>8160000</v>
      </c>
      <c r="H330" s="107"/>
      <c r="I330" s="104" t="s">
        <v>597</v>
      </c>
      <c r="J330" s="103">
        <v>12</v>
      </c>
      <c r="K330" s="103" t="s">
        <v>486</v>
      </c>
      <c r="L330" s="105">
        <v>680000</v>
      </c>
      <c r="M330" s="105">
        <f t="shared" si="82"/>
        <v>8160000</v>
      </c>
      <c r="N330" s="114">
        <f t="shared" si="83"/>
        <v>0</v>
      </c>
      <c r="O330" s="113" t="str">
        <f t="shared" si="84"/>
        <v/>
      </c>
    </row>
    <row r="331" spans="1:15" ht="13.2" x14ac:dyDescent="0.25">
      <c r="A331" s="56" t="s">
        <v>598</v>
      </c>
      <c r="B331" s="103"/>
      <c r="C331" s="104" t="s">
        <v>599</v>
      </c>
      <c r="D331" s="103">
        <v>12</v>
      </c>
      <c r="E331" s="103" t="s">
        <v>486</v>
      </c>
      <c r="F331" s="105">
        <v>200000</v>
      </c>
      <c r="G331" s="106">
        <f t="shared" si="81"/>
        <v>2400000</v>
      </c>
      <c r="H331" s="107"/>
      <c r="I331" s="104" t="s">
        <v>599</v>
      </c>
      <c r="J331" s="103">
        <v>12</v>
      </c>
      <c r="K331" s="103" t="s">
        <v>486</v>
      </c>
      <c r="L331" s="105">
        <v>200000</v>
      </c>
      <c r="M331" s="105">
        <f t="shared" si="82"/>
        <v>2400000</v>
      </c>
      <c r="N331" s="114">
        <f t="shared" si="83"/>
        <v>0</v>
      </c>
      <c r="O331" s="113" t="str">
        <f t="shared" si="84"/>
        <v/>
      </c>
    </row>
    <row r="332" spans="1:15" ht="13.2" x14ac:dyDescent="0.25">
      <c r="A332" s="56" t="s">
        <v>600</v>
      </c>
      <c r="B332" s="103"/>
      <c r="C332" s="104" t="s">
        <v>601</v>
      </c>
      <c r="D332" s="103">
        <v>12</v>
      </c>
      <c r="E332" s="103" t="s">
        <v>486</v>
      </c>
      <c r="F332" s="105">
        <v>80000</v>
      </c>
      <c r="G332" s="106">
        <f t="shared" si="81"/>
        <v>960000</v>
      </c>
      <c r="H332" s="107"/>
      <c r="I332" s="104" t="s">
        <v>601</v>
      </c>
      <c r="J332" s="103">
        <v>12</v>
      </c>
      <c r="K332" s="103" t="s">
        <v>486</v>
      </c>
      <c r="L332" s="105">
        <v>80000</v>
      </c>
      <c r="M332" s="105">
        <f t="shared" si="82"/>
        <v>960000</v>
      </c>
      <c r="N332" s="114">
        <f t="shared" si="83"/>
        <v>0</v>
      </c>
      <c r="O332" s="113" t="str">
        <f t="shared" si="84"/>
        <v/>
      </c>
    </row>
    <row r="333" spans="1:15" ht="13.2" x14ac:dyDescent="0.25">
      <c r="A333" s="56" t="s">
        <v>602</v>
      </c>
      <c r="B333" s="103"/>
      <c r="C333" s="104" t="s">
        <v>603</v>
      </c>
      <c r="D333" s="103">
        <v>12</v>
      </c>
      <c r="E333" s="103" t="s">
        <v>486</v>
      </c>
      <c r="F333" s="105">
        <v>200000</v>
      </c>
      <c r="G333" s="106">
        <f t="shared" si="81"/>
        <v>2400000</v>
      </c>
      <c r="H333" s="107"/>
      <c r="I333" s="104" t="s">
        <v>603</v>
      </c>
      <c r="J333" s="103">
        <v>12</v>
      </c>
      <c r="K333" s="103" t="s">
        <v>486</v>
      </c>
      <c r="L333" s="105">
        <v>200000</v>
      </c>
      <c r="M333" s="105">
        <f t="shared" si="82"/>
        <v>2400000</v>
      </c>
      <c r="N333" s="114">
        <f t="shared" si="83"/>
        <v>0</v>
      </c>
      <c r="O333" s="113" t="str">
        <f t="shared" si="84"/>
        <v/>
      </c>
    </row>
    <row r="334" spans="1:15" ht="13.2" x14ac:dyDescent="0.25">
      <c r="A334" s="56" t="s">
        <v>604</v>
      </c>
      <c r="B334" s="103"/>
      <c r="C334" s="104" t="s">
        <v>605</v>
      </c>
      <c r="D334" s="103">
        <v>1</v>
      </c>
      <c r="E334" s="103" t="s">
        <v>46</v>
      </c>
      <c r="F334" s="105">
        <v>400000</v>
      </c>
      <c r="G334" s="106">
        <f t="shared" si="81"/>
        <v>400000</v>
      </c>
      <c r="H334" s="107"/>
      <c r="I334" s="104" t="s">
        <v>605</v>
      </c>
      <c r="J334" s="103">
        <v>1</v>
      </c>
      <c r="K334" s="103" t="s">
        <v>46</v>
      </c>
      <c r="L334" s="105">
        <v>400000</v>
      </c>
      <c r="M334" s="105">
        <f t="shared" si="82"/>
        <v>400000</v>
      </c>
      <c r="N334" s="114">
        <f t="shared" si="83"/>
        <v>0</v>
      </c>
      <c r="O334" s="113" t="str">
        <f t="shared" si="84"/>
        <v/>
      </c>
    </row>
    <row r="335" spans="1:15" ht="13.2" x14ac:dyDescent="0.25">
      <c r="A335" s="56" t="s">
        <v>606</v>
      </c>
      <c r="B335" s="103"/>
      <c r="C335" s="104" t="s">
        <v>607</v>
      </c>
      <c r="D335" s="103">
        <v>1</v>
      </c>
      <c r="E335" s="103" t="s">
        <v>46</v>
      </c>
      <c r="F335" s="105">
        <v>300000</v>
      </c>
      <c r="G335" s="106">
        <f t="shared" si="81"/>
        <v>300000</v>
      </c>
      <c r="H335" s="107"/>
      <c r="I335" s="104" t="s">
        <v>607</v>
      </c>
      <c r="J335" s="103">
        <v>1</v>
      </c>
      <c r="K335" s="103" t="s">
        <v>46</v>
      </c>
      <c r="L335" s="105">
        <v>300000</v>
      </c>
      <c r="M335" s="105">
        <f t="shared" si="82"/>
        <v>300000</v>
      </c>
      <c r="N335" s="114">
        <f t="shared" si="83"/>
        <v>0</v>
      </c>
      <c r="O335" s="113" t="str">
        <f t="shared" si="84"/>
        <v/>
      </c>
    </row>
    <row r="336" spans="1:15" ht="13.2" x14ac:dyDescent="0.25">
      <c r="A336" s="56" t="s">
        <v>608</v>
      </c>
      <c r="B336" s="103"/>
      <c r="C336" s="104" t="s">
        <v>609</v>
      </c>
      <c r="D336" s="103">
        <v>3</v>
      </c>
      <c r="E336" s="103" t="s">
        <v>46</v>
      </c>
      <c r="F336" s="105">
        <v>300000</v>
      </c>
      <c r="G336" s="106">
        <f t="shared" si="81"/>
        <v>900000</v>
      </c>
      <c r="H336" s="107"/>
      <c r="I336" s="104" t="s">
        <v>609</v>
      </c>
      <c r="J336" s="103">
        <v>3</v>
      </c>
      <c r="K336" s="103" t="s">
        <v>46</v>
      </c>
      <c r="L336" s="105">
        <v>300000</v>
      </c>
      <c r="M336" s="105">
        <f t="shared" si="82"/>
        <v>900000</v>
      </c>
      <c r="N336" s="114">
        <f t="shared" si="83"/>
        <v>0</v>
      </c>
      <c r="O336" s="113" t="str">
        <f t="shared" si="84"/>
        <v/>
      </c>
    </row>
    <row r="337" spans="1:15" ht="13.2" x14ac:dyDescent="0.25">
      <c r="A337" s="56" t="s">
        <v>610</v>
      </c>
      <c r="B337" s="170" t="s">
        <v>611</v>
      </c>
      <c r="C337" s="171" t="s">
        <v>612</v>
      </c>
      <c r="D337" s="170">
        <v>3</v>
      </c>
      <c r="E337" s="170" t="s">
        <v>613</v>
      </c>
      <c r="F337" s="172"/>
      <c r="G337" s="173">
        <f>G338</f>
        <v>200000000</v>
      </c>
      <c r="H337" s="174" t="s">
        <v>611</v>
      </c>
      <c r="I337" s="171" t="s">
        <v>612</v>
      </c>
      <c r="J337" s="170">
        <v>3</v>
      </c>
      <c r="K337" s="265" t="s">
        <v>613</v>
      </c>
      <c r="L337" s="172"/>
      <c r="M337" s="172">
        <f t="shared" ref="M337:N341" si="85">M338</f>
        <v>200000000</v>
      </c>
      <c r="N337" s="175">
        <f t="shared" si="85"/>
        <v>0</v>
      </c>
      <c r="O337" s="63"/>
    </row>
    <row r="338" spans="1:15" ht="13.2" x14ac:dyDescent="0.25">
      <c r="A338" s="56" t="s">
        <v>614</v>
      </c>
      <c r="B338" s="176" t="s">
        <v>615</v>
      </c>
      <c r="C338" s="177" t="s">
        <v>616</v>
      </c>
      <c r="D338" s="176">
        <v>2</v>
      </c>
      <c r="E338" s="176" t="s">
        <v>185</v>
      </c>
      <c r="F338" s="178"/>
      <c r="G338" s="178">
        <f>G339</f>
        <v>200000000</v>
      </c>
      <c r="H338" s="176" t="s">
        <v>615</v>
      </c>
      <c r="I338" s="177" t="s">
        <v>616</v>
      </c>
      <c r="J338" s="176">
        <v>2</v>
      </c>
      <c r="K338" s="176" t="s">
        <v>185</v>
      </c>
      <c r="L338" s="178"/>
      <c r="M338" s="178">
        <f t="shared" si="85"/>
        <v>200000000</v>
      </c>
      <c r="N338" s="179">
        <f t="shared" si="85"/>
        <v>0</v>
      </c>
      <c r="O338" s="180"/>
    </row>
    <row r="339" spans="1:15" ht="26.4" x14ac:dyDescent="0.25">
      <c r="A339" s="56" t="s">
        <v>617</v>
      </c>
      <c r="B339" s="235" t="s">
        <v>618</v>
      </c>
      <c r="C339" s="236" t="s">
        <v>619</v>
      </c>
      <c r="D339" s="235"/>
      <c r="E339" s="235" t="s">
        <v>37</v>
      </c>
      <c r="F339" s="237"/>
      <c r="G339" s="238">
        <f>G340</f>
        <v>200000000</v>
      </c>
      <c r="H339" s="239" t="s">
        <v>618</v>
      </c>
      <c r="I339" s="236" t="s">
        <v>619</v>
      </c>
      <c r="J339" s="235"/>
      <c r="K339" s="235" t="s">
        <v>37</v>
      </c>
      <c r="L339" s="237"/>
      <c r="M339" s="237">
        <f t="shared" si="85"/>
        <v>200000000</v>
      </c>
      <c r="N339" s="266">
        <f t="shared" si="85"/>
        <v>0</v>
      </c>
      <c r="O339" s="267"/>
    </row>
    <row r="340" spans="1:15" ht="26.4" x14ac:dyDescent="0.25">
      <c r="A340" s="56" t="s">
        <v>620</v>
      </c>
      <c r="B340" s="135" t="s">
        <v>39</v>
      </c>
      <c r="C340" s="136" t="s">
        <v>619</v>
      </c>
      <c r="D340" s="135"/>
      <c r="E340" s="135"/>
      <c r="F340" s="137"/>
      <c r="G340" s="138">
        <f>G341</f>
        <v>200000000</v>
      </c>
      <c r="H340" s="139" t="s">
        <v>39</v>
      </c>
      <c r="I340" s="136" t="s">
        <v>619</v>
      </c>
      <c r="J340" s="135"/>
      <c r="K340" s="135"/>
      <c r="L340" s="137"/>
      <c r="M340" s="137">
        <f t="shared" si="85"/>
        <v>200000000</v>
      </c>
      <c r="N340" s="140">
        <f t="shared" si="85"/>
        <v>0</v>
      </c>
      <c r="O340" s="268"/>
    </row>
    <row r="341" spans="1:15" ht="13.2" x14ac:dyDescent="0.25">
      <c r="A341" s="56" t="s">
        <v>621</v>
      </c>
      <c r="B341" s="129" t="s">
        <v>195</v>
      </c>
      <c r="C341" s="130" t="s">
        <v>196</v>
      </c>
      <c r="D341" s="129"/>
      <c r="E341" s="129"/>
      <c r="F341" s="131"/>
      <c r="G341" s="132">
        <f>G342</f>
        <v>200000000</v>
      </c>
      <c r="H341" s="133" t="s">
        <v>195</v>
      </c>
      <c r="I341" s="130" t="s">
        <v>196</v>
      </c>
      <c r="J341" s="129"/>
      <c r="K341" s="129"/>
      <c r="L341" s="131"/>
      <c r="M341" s="131">
        <f t="shared" si="85"/>
        <v>200000000</v>
      </c>
      <c r="N341" s="134">
        <f t="shared" si="85"/>
        <v>0</v>
      </c>
      <c r="O341" s="262"/>
    </row>
    <row r="342" spans="1:15" ht="13.2" x14ac:dyDescent="0.25">
      <c r="A342" s="56" t="s">
        <v>622</v>
      </c>
      <c r="B342" s="103"/>
      <c r="C342" s="104" t="s">
        <v>623</v>
      </c>
      <c r="D342" s="103">
        <v>1</v>
      </c>
      <c r="E342" s="103" t="s">
        <v>49</v>
      </c>
      <c r="F342" s="105">
        <v>200000000</v>
      </c>
      <c r="G342" s="106">
        <f>ROUNDDOWN(D342*F342,-3)</f>
        <v>200000000</v>
      </c>
      <c r="H342" s="107"/>
      <c r="I342" s="104" t="s">
        <v>623</v>
      </c>
      <c r="J342" s="103">
        <v>1</v>
      </c>
      <c r="K342" s="103" t="s">
        <v>49</v>
      </c>
      <c r="L342" s="105">
        <v>200000000</v>
      </c>
      <c r="M342" s="105">
        <f>ROUNDDOWN(J342*L342,-3)</f>
        <v>200000000</v>
      </c>
      <c r="N342" s="114">
        <f>G342-M342</f>
        <v>0</v>
      </c>
      <c r="O342" s="113" t="str">
        <f t="shared" ref="O342" si="86">IF(AND(ISBLANK(H342),N342&lt;&gt;0),"Rev detil","")</f>
        <v/>
      </c>
    </row>
    <row r="343" spans="1:15" ht="52.8" x14ac:dyDescent="0.25">
      <c r="A343" s="56" t="s">
        <v>624</v>
      </c>
      <c r="B343" s="269" t="s">
        <v>625</v>
      </c>
      <c r="C343" s="270" t="s">
        <v>626</v>
      </c>
      <c r="D343" s="269">
        <v>7</v>
      </c>
      <c r="E343" s="271" t="s">
        <v>627</v>
      </c>
      <c r="F343" s="271"/>
      <c r="G343" s="272">
        <f>SUM(G344,G415,G463)</f>
        <v>2633607000</v>
      </c>
      <c r="H343" s="273" t="s">
        <v>625</v>
      </c>
      <c r="I343" s="270" t="s">
        <v>626</v>
      </c>
      <c r="J343" s="269">
        <v>7</v>
      </c>
      <c r="K343" s="274" t="s">
        <v>627</v>
      </c>
      <c r="L343" s="274"/>
      <c r="M343" s="275">
        <f>SUM(M344,M415,M463)</f>
        <v>2633607000</v>
      </c>
      <c r="N343" s="276">
        <f>SUM(N344,N415,N463)</f>
        <v>0</v>
      </c>
      <c r="O343" s="63"/>
    </row>
    <row r="344" spans="1:15" ht="13.2" x14ac:dyDescent="0.25">
      <c r="A344" s="56" t="s">
        <v>628</v>
      </c>
      <c r="B344" s="176" t="s">
        <v>629</v>
      </c>
      <c r="C344" s="177" t="s">
        <v>630</v>
      </c>
      <c r="D344" s="176">
        <v>2</v>
      </c>
      <c r="E344" s="176" t="s">
        <v>631</v>
      </c>
      <c r="F344" s="178"/>
      <c r="G344" s="277">
        <f>G345</f>
        <v>1331072000</v>
      </c>
      <c r="H344" s="278" t="s">
        <v>629</v>
      </c>
      <c r="I344" s="177" t="s">
        <v>630</v>
      </c>
      <c r="J344" s="176">
        <v>2</v>
      </c>
      <c r="K344" s="176" t="s">
        <v>631</v>
      </c>
      <c r="L344" s="178"/>
      <c r="M344" s="178">
        <f>M345</f>
        <v>1314322000</v>
      </c>
      <c r="N344" s="179">
        <f>N345</f>
        <v>16750000</v>
      </c>
      <c r="O344" s="63"/>
    </row>
    <row r="345" spans="1:15" ht="26.4" x14ac:dyDescent="0.25">
      <c r="A345" s="56" t="s">
        <v>632</v>
      </c>
      <c r="B345" s="235" t="s">
        <v>190</v>
      </c>
      <c r="C345" s="236" t="s">
        <v>633</v>
      </c>
      <c r="D345" s="235"/>
      <c r="E345" s="235" t="s">
        <v>37</v>
      </c>
      <c r="F345" s="237"/>
      <c r="G345" s="238">
        <f>SUM(G346,G357,G370,G383,G391,G399)</f>
        <v>1331072000</v>
      </c>
      <c r="H345" s="239" t="s">
        <v>190</v>
      </c>
      <c r="I345" s="236" t="s">
        <v>633</v>
      </c>
      <c r="J345" s="235"/>
      <c r="K345" s="235" t="s">
        <v>37</v>
      </c>
      <c r="L345" s="237"/>
      <c r="M345" s="237">
        <f>SUM(M346,M357,M370,M383,M391,M399)</f>
        <v>1314322000</v>
      </c>
      <c r="N345" s="237">
        <f>SUM(N346,N357,N370,N383,N391,N399)</f>
        <v>16750000</v>
      </c>
      <c r="O345" s="63"/>
    </row>
    <row r="346" spans="1:15" ht="13.2" x14ac:dyDescent="0.25">
      <c r="A346" s="56" t="s">
        <v>634</v>
      </c>
      <c r="B346" s="152" t="s">
        <v>39</v>
      </c>
      <c r="C346" s="153" t="s">
        <v>635</v>
      </c>
      <c r="D346" s="152"/>
      <c r="E346" s="152"/>
      <c r="F346" s="154"/>
      <c r="G346" s="155">
        <f>SUM(G347,G353,G355)</f>
        <v>189750000</v>
      </c>
      <c r="H346" s="156" t="s">
        <v>39</v>
      </c>
      <c r="I346" s="153" t="s">
        <v>635</v>
      </c>
      <c r="J346" s="152"/>
      <c r="K346" s="152"/>
      <c r="L346" s="154"/>
      <c r="M346" s="154">
        <f>SUM(M347,M353,M355)</f>
        <v>116572000</v>
      </c>
      <c r="N346" s="157">
        <f>SUM(N347,N353,N355)</f>
        <v>73178000</v>
      </c>
      <c r="O346" s="63"/>
    </row>
    <row r="347" spans="1:15" ht="13.2" x14ac:dyDescent="0.25">
      <c r="A347" s="56" t="s">
        <v>636</v>
      </c>
      <c r="B347" s="129" t="s">
        <v>42</v>
      </c>
      <c r="C347" s="130" t="s">
        <v>43</v>
      </c>
      <c r="D347" s="129"/>
      <c r="E347" s="129"/>
      <c r="F347" s="131"/>
      <c r="G347" s="132">
        <f>SUM(G348:G352)</f>
        <v>58750000</v>
      </c>
      <c r="H347" s="133" t="s">
        <v>42</v>
      </c>
      <c r="I347" s="130" t="s">
        <v>43</v>
      </c>
      <c r="J347" s="129"/>
      <c r="K347" s="129"/>
      <c r="L347" s="131"/>
      <c r="M347" s="131">
        <f>SUM(M348:M352)</f>
        <v>58750000</v>
      </c>
      <c r="N347" s="134">
        <f>SUM(N348:N352)</f>
        <v>0</v>
      </c>
      <c r="O347" s="63"/>
    </row>
    <row r="348" spans="1:15" ht="13.2" hidden="1" x14ac:dyDescent="0.25">
      <c r="A348" s="56" t="s">
        <v>637</v>
      </c>
      <c r="B348" s="103"/>
      <c r="C348" s="104" t="s">
        <v>45</v>
      </c>
      <c r="D348" s="103">
        <v>230</v>
      </c>
      <c r="E348" s="103" t="s">
        <v>46</v>
      </c>
      <c r="F348" s="105">
        <v>75000</v>
      </c>
      <c r="G348" s="106">
        <f>ROUNDDOWN(D348*F348,-3)</f>
        <v>17250000</v>
      </c>
      <c r="H348" s="107"/>
      <c r="I348" s="104" t="s">
        <v>45</v>
      </c>
      <c r="J348" s="103">
        <v>230</v>
      </c>
      <c r="K348" s="103" t="s">
        <v>46</v>
      </c>
      <c r="L348" s="105">
        <v>75000</v>
      </c>
      <c r="M348" s="105">
        <f>ROUNDDOWN(J348*L348,-3)</f>
        <v>17250000</v>
      </c>
      <c r="N348" s="114">
        <f t="shared" ref="N348:N352" si="87">G348-M348</f>
        <v>0</v>
      </c>
      <c r="O348" s="113" t="s">
        <v>985</v>
      </c>
    </row>
    <row r="349" spans="1:15" ht="13.2" hidden="1" x14ac:dyDescent="0.25">
      <c r="A349" s="56" t="s">
        <v>638</v>
      </c>
      <c r="B349" s="103"/>
      <c r="C349" s="104" t="s">
        <v>48</v>
      </c>
      <c r="D349" s="103">
        <v>8</v>
      </c>
      <c r="E349" s="103" t="s">
        <v>49</v>
      </c>
      <c r="F349" s="105">
        <v>1500000</v>
      </c>
      <c r="G349" s="106">
        <f>ROUNDDOWN(D349*F349,-3)</f>
        <v>12000000</v>
      </c>
      <c r="H349" s="107"/>
      <c r="I349" s="104" t="s">
        <v>48</v>
      </c>
      <c r="J349" s="103">
        <v>8</v>
      </c>
      <c r="K349" s="103" t="s">
        <v>49</v>
      </c>
      <c r="L349" s="105">
        <v>1500000</v>
      </c>
      <c r="M349" s="105">
        <f>ROUNDDOWN(J349*L349,-3)</f>
        <v>12000000</v>
      </c>
      <c r="N349" s="114">
        <f t="shared" si="87"/>
        <v>0</v>
      </c>
      <c r="O349" s="113" t="s">
        <v>985</v>
      </c>
    </row>
    <row r="350" spans="1:15" ht="13.2" hidden="1" x14ac:dyDescent="0.25">
      <c r="A350" s="56" t="s">
        <v>639</v>
      </c>
      <c r="B350" s="103"/>
      <c r="C350" s="104" t="s">
        <v>51</v>
      </c>
      <c r="D350" s="103">
        <v>8</v>
      </c>
      <c r="E350" s="103" t="s">
        <v>49</v>
      </c>
      <c r="F350" s="105">
        <v>1500000</v>
      </c>
      <c r="G350" s="106">
        <f>ROUNDDOWN(D350*F350,-3)</f>
        <v>12000000</v>
      </c>
      <c r="H350" s="107"/>
      <c r="I350" s="104" t="s">
        <v>51</v>
      </c>
      <c r="J350" s="103">
        <v>8</v>
      </c>
      <c r="K350" s="103" t="s">
        <v>49</v>
      </c>
      <c r="L350" s="105">
        <v>1500000</v>
      </c>
      <c r="M350" s="105">
        <f>ROUNDDOWN(J350*L350,-3)</f>
        <v>12000000</v>
      </c>
      <c r="N350" s="114">
        <f t="shared" si="87"/>
        <v>0</v>
      </c>
      <c r="O350" s="113" t="s">
        <v>985</v>
      </c>
    </row>
    <row r="351" spans="1:15" ht="13.2" hidden="1" x14ac:dyDescent="0.25">
      <c r="A351" s="56" t="s">
        <v>640</v>
      </c>
      <c r="B351" s="103"/>
      <c r="C351" s="104" t="s">
        <v>53</v>
      </c>
      <c r="D351" s="103">
        <v>8</v>
      </c>
      <c r="E351" s="103" t="s">
        <v>49</v>
      </c>
      <c r="F351" s="105">
        <v>1000000</v>
      </c>
      <c r="G351" s="106">
        <f>ROUNDDOWN(D351*F351,-3)</f>
        <v>8000000</v>
      </c>
      <c r="H351" s="107"/>
      <c r="I351" s="104" t="s">
        <v>53</v>
      </c>
      <c r="J351" s="103">
        <v>8</v>
      </c>
      <c r="K351" s="103" t="s">
        <v>49</v>
      </c>
      <c r="L351" s="105">
        <v>1000000</v>
      </c>
      <c r="M351" s="105">
        <f>ROUNDDOWN(J351*L351,-3)</f>
        <v>8000000</v>
      </c>
      <c r="N351" s="114">
        <f t="shared" si="87"/>
        <v>0</v>
      </c>
      <c r="O351" s="113" t="s">
        <v>985</v>
      </c>
    </row>
    <row r="352" spans="1:15" ht="13.2" hidden="1" x14ac:dyDescent="0.25">
      <c r="A352" s="56" t="s">
        <v>641</v>
      </c>
      <c r="B352" s="103"/>
      <c r="C352" s="104" t="s">
        <v>642</v>
      </c>
      <c r="D352" s="103">
        <v>38</v>
      </c>
      <c r="E352" s="103" t="s">
        <v>91</v>
      </c>
      <c r="F352" s="105">
        <v>250000</v>
      </c>
      <c r="G352" s="106">
        <f>ROUNDDOWN(D352*F352,-3)</f>
        <v>9500000</v>
      </c>
      <c r="H352" s="107"/>
      <c r="I352" s="104" t="s">
        <v>642</v>
      </c>
      <c r="J352" s="103">
        <v>38</v>
      </c>
      <c r="K352" s="103" t="s">
        <v>91</v>
      </c>
      <c r="L352" s="105">
        <v>250000</v>
      </c>
      <c r="M352" s="105">
        <f>ROUNDDOWN(J352*L352,-3)</f>
        <v>9500000</v>
      </c>
      <c r="N352" s="114">
        <f t="shared" si="87"/>
        <v>0</v>
      </c>
      <c r="O352" s="113" t="s">
        <v>985</v>
      </c>
    </row>
    <row r="353" spans="1:15" ht="13.2" x14ac:dyDescent="0.25">
      <c r="A353" s="56" t="s">
        <v>643</v>
      </c>
      <c r="B353" s="129" t="s">
        <v>92</v>
      </c>
      <c r="C353" s="130" t="s">
        <v>93</v>
      </c>
      <c r="D353" s="129"/>
      <c r="E353" s="129"/>
      <c r="F353" s="131"/>
      <c r="G353" s="132">
        <f>G354</f>
        <v>1000000</v>
      </c>
      <c r="H353" s="133" t="s">
        <v>92</v>
      </c>
      <c r="I353" s="130" t="s">
        <v>93</v>
      </c>
      <c r="J353" s="129"/>
      <c r="K353" s="129"/>
      <c r="L353" s="131"/>
      <c r="M353" s="131">
        <f>M354</f>
        <v>1000000</v>
      </c>
      <c r="N353" s="134">
        <f>N354</f>
        <v>0</v>
      </c>
      <c r="O353" s="63"/>
    </row>
    <row r="354" spans="1:15" ht="13.2" hidden="1" x14ac:dyDescent="0.25">
      <c r="A354" s="56" t="s">
        <v>644</v>
      </c>
      <c r="B354" s="103"/>
      <c r="C354" s="104" t="s">
        <v>219</v>
      </c>
      <c r="D354" s="103">
        <v>4</v>
      </c>
      <c r="E354" s="103" t="s">
        <v>49</v>
      </c>
      <c r="F354" s="105">
        <v>250000</v>
      </c>
      <c r="G354" s="106">
        <f>ROUNDDOWN(D354*F354,-3)</f>
        <v>1000000</v>
      </c>
      <c r="H354" s="107"/>
      <c r="I354" s="104" t="s">
        <v>219</v>
      </c>
      <c r="J354" s="103">
        <v>4</v>
      </c>
      <c r="K354" s="103" t="s">
        <v>49</v>
      </c>
      <c r="L354" s="105">
        <v>250000</v>
      </c>
      <c r="M354" s="105">
        <f>ROUNDDOWN(J354*L354,-3)</f>
        <v>1000000</v>
      </c>
      <c r="N354" s="114">
        <f>G354-M354</f>
        <v>0</v>
      </c>
      <c r="O354" s="113" t="s">
        <v>985</v>
      </c>
    </row>
    <row r="355" spans="1:15" ht="13.2" x14ac:dyDescent="0.25">
      <c r="A355" s="56" t="s">
        <v>645</v>
      </c>
      <c r="B355" s="129" t="s">
        <v>61</v>
      </c>
      <c r="C355" s="130" t="s">
        <v>62</v>
      </c>
      <c r="D355" s="129"/>
      <c r="E355" s="129"/>
      <c r="F355" s="131"/>
      <c r="G355" s="132">
        <f>G356</f>
        <v>130000000</v>
      </c>
      <c r="H355" s="133" t="s">
        <v>61</v>
      </c>
      <c r="I355" s="130" t="s">
        <v>62</v>
      </c>
      <c r="J355" s="129"/>
      <c r="K355" s="129"/>
      <c r="L355" s="131"/>
      <c r="M355" s="131">
        <f>M356</f>
        <v>56822000</v>
      </c>
      <c r="N355" s="134">
        <f>N356</f>
        <v>73178000</v>
      </c>
      <c r="O355" s="63"/>
    </row>
    <row r="356" spans="1:15" ht="26.4" x14ac:dyDescent="0.25">
      <c r="A356" s="56" t="s">
        <v>646</v>
      </c>
      <c r="B356" s="103"/>
      <c r="C356" s="104" t="s">
        <v>647</v>
      </c>
      <c r="D356" s="103">
        <v>25</v>
      </c>
      <c r="E356" s="103" t="s">
        <v>46</v>
      </c>
      <c r="F356" s="105">
        <v>5200000</v>
      </c>
      <c r="G356" s="106">
        <f>ROUNDDOWN(D356*F356,-3)</f>
        <v>130000000</v>
      </c>
      <c r="H356" s="107"/>
      <c r="I356" s="108" t="s">
        <v>647</v>
      </c>
      <c r="J356" s="109">
        <v>10</v>
      </c>
      <c r="K356" s="109" t="s">
        <v>46</v>
      </c>
      <c r="L356" s="111">
        <v>5682200</v>
      </c>
      <c r="M356" s="111">
        <f>ROUNDDOWN(J356*L356,-3)</f>
        <v>56822000</v>
      </c>
      <c r="N356" s="112">
        <f>G356-M356</f>
        <v>73178000</v>
      </c>
      <c r="O356" s="113" t="str">
        <f>IF(AND(ISBLANK(H356),N356&lt;&gt;0),"Revisi","")</f>
        <v>Revisi</v>
      </c>
    </row>
    <row r="357" spans="1:15" ht="13.2" x14ac:dyDescent="0.25">
      <c r="A357" s="56" t="s">
        <v>648</v>
      </c>
      <c r="B357" s="135" t="s">
        <v>66</v>
      </c>
      <c r="C357" s="136" t="s">
        <v>649</v>
      </c>
      <c r="D357" s="135"/>
      <c r="E357" s="135"/>
      <c r="F357" s="137"/>
      <c r="G357" s="138">
        <f>SUM(G358,G364,G366,G368)</f>
        <v>190250000</v>
      </c>
      <c r="H357" s="139" t="s">
        <v>66</v>
      </c>
      <c r="I357" s="136" t="s">
        <v>649</v>
      </c>
      <c r="J357" s="135"/>
      <c r="K357" s="135"/>
      <c r="L357" s="137"/>
      <c r="M357" s="137">
        <f>SUM(M358,M364,M366,M368)</f>
        <v>151250000</v>
      </c>
      <c r="N357" s="140">
        <f>SUM(N358,N364,N366,N368)</f>
        <v>39000000</v>
      </c>
      <c r="O357" s="63"/>
    </row>
    <row r="358" spans="1:15" ht="13.2" x14ac:dyDescent="0.25">
      <c r="A358" s="56" t="s">
        <v>650</v>
      </c>
      <c r="B358" s="129" t="s">
        <v>42</v>
      </c>
      <c r="C358" s="130" t="s">
        <v>43</v>
      </c>
      <c r="D358" s="129"/>
      <c r="E358" s="129"/>
      <c r="F358" s="131"/>
      <c r="G358" s="132">
        <f>SUM(G359:G363)</f>
        <v>68250000</v>
      </c>
      <c r="H358" s="133" t="s">
        <v>42</v>
      </c>
      <c r="I358" s="130" t="s">
        <v>43</v>
      </c>
      <c r="J358" s="129"/>
      <c r="K358" s="129"/>
      <c r="L358" s="131"/>
      <c r="M358" s="131">
        <f>SUM(M359:M363)</f>
        <v>68250000</v>
      </c>
      <c r="N358" s="134">
        <f>SUM(N359:N363)</f>
        <v>0</v>
      </c>
      <c r="O358" s="63"/>
    </row>
    <row r="359" spans="1:15" ht="13.2" hidden="1" x14ac:dyDescent="0.25">
      <c r="A359" s="56" t="s">
        <v>651</v>
      </c>
      <c r="B359" s="103"/>
      <c r="C359" s="104" t="s">
        <v>45</v>
      </c>
      <c r="D359" s="103">
        <v>350</v>
      </c>
      <c r="E359" s="103" t="s">
        <v>46</v>
      </c>
      <c r="F359" s="105">
        <v>75000</v>
      </c>
      <c r="G359" s="106">
        <f>ROUNDDOWN(D359*F359,-3)</f>
        <v>26250000</v>
      </c>
      <c r="H359" s="107"/>
      <c r="I359" s="279" t="s">
        <v>45</v>
      </c>
      <c r="J359" s="280">
        <v>350</v>
      </c>
      <c r="K359" s="122" t="s">
        <v>46</v>
      </c>
      <c r="L359" s="114">
        <v>75000</v>
      </c>
      <c r="M359" s="114">
        <f>ROUNDDOWN(J359*L359,-3)</f>
        <v>26250000</v>
      </c>
      <c r="N359" s="114">
        <f t="shared" ref="N359:N363" si="88">G359-M359</f>
        <v>0</v>
      </c>
      <c r="O359" s="113" t="s">
        <v>985</v>
      </c>
    </row>
    <row r="360" spans="1:15" ht="13.2" hidden="1" x14ac:dyDescent="0.25">
      <c r="A360" s="56" t="s">
        <v>652</v>
      </c>
      <c r="B360" s="103"/>
      <c r="C360" s="104" t="s">
        <v>48</v>
      </c>
      <c r="D360" s="103">
        <v>8</v>
      </c>
      <c r="E360" s="103" t="s">
        <v>49</v>
      </c>
      <c r="F360" s="105">
        <v>1500000</v>
      </c>
      <c r="G360" s="106">
        <f>ROUNDDOWN(D360*F360,-3)</f>
        <v>12000000</v>
      </c>
      <c r="H360" s="107"/>
      <c r="I360" s="104" t="s">
        <v>48</v>
      </c>
      <c r="J360" s="103">
        <v>8</v>
      </c>
      <c r="K360" s="103" t="s">
        <v>49</v>
      </c>
      <c r="L360" s="105">
        <v>1500000</v>
      </c>
      <c r="M360" s="105">
        <f>ROUNDDOWN(J360*L360,-3)</f>
        <v>12000000</v>
      </c>
      <c r="N360" s="114">
        <f t="shared" si="88"/>
        <v>0</v>
      </c>
      <c r="O360" s="113" t="s">
        <v>985</v>
      </c>
    </row>
    <row r="361" spans="1:15" ht="13.2" hidden="1" x14ac:dyDescent="0.25">
      <c r="A361" s="56" t="s">
        <v>653</v>
      </c>
      <c r="B361" s="103"/>
      <c r="C361" s="104" t="s">
        <v>51</v>
      </c>
      <c r="D361" s="103">
        <v>8</v>
      </c>
      <c r="E361" s="103" t="s">
        <v>49</v>
      </c>
      <c r="F361" s="105">
        <v>1500000</v>
      </c>
      <c r="G361" s="106">
        <f>ROUNDDOWN(D361*F361,-3)</f>
        <v>12000000</v>
      </c>
      <c r="H361" s="107"/>
      <c r="I361" s="104" t="s">
        <v>51</v>
      </c>
      <c r="J361" s="103">
        <v>8</v>
      </c>
      <c r="K361" s="103" t="s">
        <v>49</v>
      </c>
      <c r="L361" s="105">
        <v>1500000</v>
      </c>
      <c r="M361" s="105">
        <f>ROUNDDOWN(J361*L361,-3)</f>
        <v>12000000</v>
      </c>
      <c r="N361" s="114">
        <f t="shared" si="88"/>
        <v>0</v>
      </c>
      <c r="O361" s="113" t="s">
        <v>985</v>
      </c>
    </row>
    <row r="362" spans="1:15" ht="13.2" hidden="1" x14ac:dyDescent="0.25">
      <c r="A362" s="56" t="s">
        <v>654</v>
      </c>
      <c r="B362" s="103"/>
      <c r="C362" s="104" t="s">
        <v>53</v>
      </c>
      <c r="D362" s="103">
        <v>8</v>
      </c>
      <c r="E362" s="103" t="s">
        <v>49</v>
      </c>
      <c r="F362" s="105">
        <v>1000000</v>
      </c>
      <c r="G362" s="106">
        <f>ROUNDDOWN(D362*F362,-3)</f>
        <v>8000000</v>
      </c>
      <c r="H362" s="107"/>
      <c r="I362" s="104" t="s">
        <v>53</v>
      </c>
      <c r="J362" s="103">
        <v>8</v>
      </c>
      <c r="K362" s="103" t="s">
        <v>49</v>
      </c>
      <c r="L362" s="105">
        <v>1000000</v>
      </c>
      <c r="M362" s="105">
        <f>ROUNDDOWN(J362*L362,-3)</f>
        <v>8000000</v>
      </c>
      <c r="N362" s="114">
        <f t="shared" si="88"/>
        <v>0</v>
      </c>
      <c r="O362" s="113" t="s">
        <v>985</v>
      </c>
    </row>
    <row r="363" spans="1:15" ht="13.2" hidden="1" x14ac:dyDescent="0.25">
      <c r="A363" s="56" t="s">
        <v>655</v>
      </c>
      <c r="B363" s="103"/>
      <c r="C363" s="104" t="s">
        <v>642</v>
      </c>
      <c r="D363" s="103">
        <v>40</v>
      </c>
      <c r="E363" s="103" t="s">
        <v>91</v>
      </c>
      <c r="F363" s="105">
        <v>250000</v>
      </c>
      <c r="G363" s="106">
        <f>ROUNDDOWN(D363*F363,-3)</f>
        <v>10000000</v>
      </c>
      <c r="H363" s="107"/>
      <c r="I363" s="104" t="s">
        <v>642</v>
      </c>
      <c r="J363" s="103">
        <v>40</v>
      </c>
      <c r="K363" s="103" t="s">
        <v>91</v>
      </c>
      <c r="L363" s="105">
        <v>250000</v>
      </c>
      <c r="M363" s="105">
        <f>ROUNDDOWN(J363*L363,-3)</f>
        <v>10000000</v>
      </c>
      <c r="N363" s="114">
        <f t="shared" si="88"/>
        <v>0</v>
      </c>
      <c r="O363" s="113" t="s">
        <v>985</v>
      </c>
    </row>
    <row r="364" spans="1:15" ht="13.2" x14ac:dyDescent="0.25">
      <c r="A364" s="56" t="s">
        <v>656</v>
      </c>
      <c r="B364" s="129" t="s">
        <v>92</v>
      </c>
      <c r="C364" s="130" t="s">
        <v>93</v>
      </c>
      <c r="D364" s="129"/>
      <c r="E364" s="129"/>
      <c r="F364" s="131"/>
      <c r="G364" s="132">
        <f>G365</f>
        <v>1000000</v>
      </c>
      <c r="H364" s="133" t="s">
        <v>92</v>
      </c>
      <c r="I364" s="130" t="s">
        <v>93</v>
      </c>
      <c r="J364" s="129"/>
      <c r="K364" s="129"/>
      <c r="L364" s="131"/>
      <c r="M364" s="131">
        <f>M365</f>
        <v>1000000</v>
      </c>
      <c r="N364" s="134">
        <f>N365</f>
        <v>0</v>
      </c>
      <c r="O364" s="63"/>
    </row>
    <row r="365" spans="1:15" ht="13.2" hidden="1" x14ac:dyDescent="0.25">
      <c r="A365" s="56" t="s">
        <v>657</v>
      </c>
      <c r="B365" s="103"/>
      <c r="C365" s="104" t="s">
        <v>219</v>
      </c>
      <c r="D365" s="103">
        <v>4</v>
      </c>
      <c r="E365" s="103" t="s">
        <v>49</v>
      </c>
      <c r="F365" s="105">
        <v>250000</v>
      </c>
      <c r="G365" s="106">
        <f>ROUNDDOWN(D365*F365,-3)</f>
        <v>1000000</v>
      </c>
      <c r="H365" s="107"/>
      <c r="I365" s="104" t="s">
        <v>219</v>
      </c>
      <c r="J365" s="103">
        <v>4</v>
      </c>
      <c r="K365" s="103" t="s">
        <v>49</v>
      </c>
      <c r="L365" s="105">
        <v>250000</v>
      </c>
      <c r="M365" s="105">
        <f>ROUNDDOWN(J365*L365,-3)</f>
        <v>1000000</v>
      </c>
      <c r="N365" s="114">
        <f>G365-M365</f>
        <v>0</v>
      </c>
      <c r="O365" s="113" t="s">
        <v>985</v>
      </c>
    </row>
    <row r="366" spans="1:15" ht="13.2" x14ac:dyDescent="0.25">
      <c r="A366" s="56" t="s">
        <v>658</v>
      </c>
      <c r="B366" s="129" t="s">
        <v>55</v>
      </c>
      <c r="C366" s="130" t="s">
        <v>56</v>
      </c>
      <c r="D366" s="129"/>
      <c r="E366" s="129"/>
      <c r="F366" s="131"/>
      <c r="G366" s="132">
        <f>G367</f>
        <v>4000000</v>
      </c>
      <c r="H366" s="133" t="s">
        <v>55</v>
      </c>
      <c r="I366" s="130" t="s">
        <v>56</v>
      </c>
      <c r="J366" s="129"/>
      <c r="K366" s="129"/>
      <c r="L366" s="131"/>
      <c r="M366" s="131">
        <f>M367</f>
        <v>4000000</v>
      </c>
      <c r="N366" s="134">
        <f>N367</f>
        <v>0</v>
      </c>
      <c r="O366" s="63"/>
    </row>
    <row r="367" spans="1:15" ht="13.2" hidden="1" x14ac:dyDescent="0.25">
      <c r="A367" s="56" t="s">
        <v>659</v>
      </c>
      <c r="B367" s="103"/>
      <c r="C367" s="104" t="s">
        <v>58</v>
      </c>
      <c r="D367" s="103">
        <v>4</v>
      </c>
      <c r="E367" s="103" t="s">
        <v>59</v>
      </c>
      <c r="F367" s="105">
        <v>1000000</v>
      </c>
      <c r="G367" s="106">
        <f>ROUNDDOWN(D367*F367,-3)</f>
        <v>4000000</v>
      </c>
      <c r="H367" s="107"/>
      <c r="I367" s="104" t="s">
        <v>58</v>
      </c>
      <c r="J367" s="103">
        <v>4</v>
      </c>
      <c r="K367" s="103" t="s">
        <v>59</v>
      </c>
      <c r="L367" s="105">
        <v>1000000</v>
      </c>
      <c r="M367" s="105">
        <f>ROUNDDOWN(J367*L367,-3)</f>
        <v>4000000</v>
      </c>
      <c r="N367" s="114">
        <f>G367-M367</f>
        <v>0</v>
      </c>
      <c r="O367" s="113" t="s">
        <v>985</v>
      </c>
    </row>
    <row r="368" spans="1:15" ht="13.2" x14ac:dyDescent="0.25">
      <c r="A368" s="56" t="s">
        <v>660</v>
      </c>
      <c r="B368" s="281" t="s">
        <v>61</v>
      </c>
      <c r="C368" s="282" t="s">
        <v>62</v>
      </c>
      <c r="D368" s="281"/>
      <c r="E368" s="281"/>
      <c r="F368" s="283"/>
      <c r="G368" s="284">
        <f>G369</f>
        <v>117000000</v>
      </c>
      <c r="H368" s="285" t="s">
        <v>61</v>
      </c>
      <c r="I368" s="282" t="s">
        <v>62</v>
      </c>
      <c r="J368" s="281"/>
      <c r="K368" s="281"/>
      <c r="L368" s="283"/>
      <c r="M368" s="283">
        <f>M369</f>
        <v>78000000</v>
      </c>
      <c r="N368" s="286">
        <f>N369</f>
        <v>39000000</v>
      </c>
      <c r="O368" s="63"/>
    </row>
    <row r="369" spans="1:15" ht="13.2" x14ac:dyDescent="0.25">
      <c r="A369" s="56" t="s">
        <v>661</v>
      </c>
      <c r="B369" s="103"/>
      <c r="C369" s="104" t="s">
        <v>662</v>
      </c>
      <c r="D369" s="103">
        <v>18</v>
      </c>
      <c r="E369" s="103" t="s">
        <v>46</v>
      </c>
      <c r="F369" s="105">
        <v>6500000</v>
      </c>
      <c r="G369" s="106">
        <f>ROUNDDOWN(D369*F369,-3)</f>
        <v>117000000</v>
      </c>
      <c r="H369" s="107"/>
      <c r="I369" s="108" t="s">
        <v>662</v>
      </c>
      <c r="J369" s="109">
        <v>12</v>
      </c>
      <c r="K369" s="109" t="s">
        <v>46</v>
      </c>
      <c r="L369" s="111">
        <v>6500000</v>
      </c>
      <c r="M369" s="111">
        <f>ROUNDDOWN(J369*L369,-3)</f>
        <v>78000000</v>
      </c>
      <c r="N369" s="112">
        <f>G369-M369</f>
        <v>39000000</v>
      </c>
      <c r="O369" s="113" t="str">
        <f>IF(AND(ISBLANK(H369),N369&lt;&gt;0),"Revisi","")</f>
        <v>Revisi</v>
      </c>
    </row>
    <row r="370" spans="1:15" ht="13.2" x14ac:dyDescent="0.25">
      <c r="A370" s="56" t="s">
        <v>663</v>
      </c>
      <c r="B370" s="240" t="s">
        <v>271</v>
      </c>
      <c r="C370" s="241" t="s">
        <v>664</v>
      </c>
      <c r="D370" s="240"/>
      <c r="E370" s="240"/>
      <c r="F370" s="242"/>
      <c r="G370" s="243">
        <f>SUM(G371,G377,G379,G381)</f>
        <v>178435000</v>
      </c>
      <c r="H370" s="244" t="s">
        <v>271</v>
      </c>
      <c r="I370" s="241" t="s">
        <v>664</v>
      </c>
      <c r="J370" s="240"/>
      <c r="K370" s="240"/>
      <c r="L370" s="242"/>
      <c r="M370" s="242">
        <f>SUM(M371,M377,M379,M381)</f>
        <v>131699000</v>
      </c>
      <c r="N370" s="245">
        <f>SUM(N371,N377,N379,N381)</f>
        <v>46736000</v>
      </c>
      <c r="O370" s="63"/>
    </row>
    <row r="371" spans="1:15" ht="13.2" x14ac:dyDescent="0.25">
      <c r="A371" s="56" t="s">
        <v>665</v>
      </c>
      <c r="B371" s="126" t="s">
        <v>42</v>
      </c>
      <c r="C371" s="124" t="s">
        <v>43</v>
      </c>
      <c r="D371" s="126"/>
      <c r="E371" s="126"/>
      <c r="F371" s="127"/>
      <c r="G371" s="141">
        <f>SUM(G372:G376)</f>
        <v>52000000</v>
      </c>
      <c r="H371" s="123" t="s">
        <v>42</v>
      </c>
      <c r="I371" s="124" t="s">
        <v>43</v>
      </c>
      <c r="J371" s="126"/>
      <c r="K371" s="126"/>
      <c r="L371" s="127"/>
      <c r="M371" s="127">
        <f>SUM(M372:M376)</f>
        <v>52000000</v>
      </c>
      <c r="N371" s="128">
        <f>SUM(N372:N376)</f>
        <v>0</v>
      </c>
      <c r="O371" s="63"/>
    </row>
    <row r="372" spans="1:15" ht="13.2" hidden="1" x14ac:dyDescent="0.25">
      <c r="A372" s="56" t="s">
        <v>666</v>
      </c>
      <c r="B372" s="103"/>
      <c r="C372" s="104" t="s">
        <v>45</v>
      </c>
      <c r="D372" s="103">
        <v>200</v>
      </c>
      <c r="E372" s="103" t="s">
        <v>46</v>
      </c>
      <c r="F372" s="105">
        <v>75000</v>
      </c>
      <c r="G372" s="106">
        <f>ROUNDDOWN(D372*F372,-3)</f>
        <v>15000000</v>
      </c>
      <c r="H372" s="107"/>
      <c r="I372" s="104" t="s">
        <v>45</v>
      </c>
      <c r="J372" s="103">
        <v>200</v>
      </c>
      <c r="K372" s="103" t="s">
        <v>46</v>
      </c>
      <c r="L372" s="105">
        <v>75000</v>
      </c>
      <c r="M372" s="105">
        <f>ROUNDDOWN(J372*L372,-3)</f>
        <v>15000000</v>
      </c>
      <c r="N372" s="114">
        <f t="shared" ref="N372:N376" si="89">G372-M372</f>
        <v>0</v>
      </c>
      <c r="O372" s="113" t="s">
        <v>985</v>
      </c>
    </row>
    <row r="373" spans="1:15" ht="13.2" hidden="1" x14ac:dyDescent="0.25">
      <c r="A373" s="56" t="s">
        <v>667</v>
      </c>
      <c r="B373" s="103"/>
      <c r="C373" s="104" t="s">
        <v>48</v>
      </c>
      <c r="D373" s="103">
        <v>8</v>
      </c>
      <c r="E373" s="103" t="s">
        <v>49</v>
      </c>
      <c r="F373" s="105">
        <v>1500000</v>
      </c>
      <c r="G373" s="106">
        <f>ROUNDDOWN(D373*F373,-3)</f>
        <v>12000000</v>
      </c>
      <c r="H373" s="107"/>
      <c r="I373" s="104" t="s">
        <v>48</v>
      </c>
      <c r="J373" s="103">
        <v>8</v>
      </c>
      <c r="K373" s="103" t="s">
        <v>49</v>
      </c>
      <c r="L373" s="105">
        <v>1500000</v>
      </c>
      <c r="M373" s="105">
        <f>ROUNDDOWN(J373*L373,-3)</f>
        <v>12000000</v>
      </c>
      <c r="N373" s="114">
        <f t="shared" si="89"/>
        <v>0</v>
      </c>
      <c r="O373" s="113" t="s">
        <v>985</v>
      </c>
    </row>
    <row r="374" spans="1:15" ht="13.2" hidden="1" x14ac:dyDescent="0.25">
      <c r="A374" s="56" t="s">
        <v>668</v>
      </c>
      <c r="B374" s="103"/>
      <c r="C374" s="104" t="s">
        <v>51</v>
      </c>
      <c r="D374" s="103">
        <v>8</v>
      </c>
      <c r="E374" s="103" t="s">
        <v>49</v>
      </c>
      <c r="F374" s="105">
        <v>1500000</v>
      </c>
      <c r="G374" s="106">
        <f>ROUNDDOWN(D374*F374,-3)</f>
        <v>12000000</v>
      </c>
      <c r="H374" s="107"/>
      <c r="I374" s="104" t="s">
        <v>51</v>
      </c>
      <c r="J374" s="103">
        <v>8</v>
      </c>
      <c r="K374" s="103" t="s">
        <v>49</v>
      </c>
      <c r="L374" s="105">
        <v>1500000</v>
      </c>
      <c r="M374" s="105">
        <f>ROUNDDOWN(J374*L374,-3)</f>
        <v>12000000</v>
      </c>
      <c r="N374" s="114">
        <f t="shared" si="89"/>
        <v>0</v>
      </c>
      <c r="O374" s="113" t="s">
        <v>985</v>
      </c>
    </row>
    <row r="375" spans="1:15" ht="13.2" hidden="1" x14ac:dyDescent="0.25">
      <c r="A375" s="56" t="s">
        <v>669</v>
      </c>
      <c r="B375" s="103"/>
      <c r="C375" s="104" t="s">
        <v>53</v>
      </c>
      <c r="D375" s="103">
        <v>8</v>
      </c>
      <c r="E375" s="103" t="s">
        <v>49</v>
      </c>
      <c r="F375" s="105">
        <v>1000000</v>
      </c>
      <c r="G375" s="106">
        <f>ROUNDDOWN(D375*F375,-3)</f>
        <v>8000000</v>
      </c>
      <c r="H375" s="107"/>
      <c r="I375" s="104" t="s">
        <v>53</v>
      </c>
      <c r="J375" s="103">
        <v>8</v>
      </c>
      <c r="K375" s="103" t="s">
        <v>49</v>
      </c>
      <c r="L375" s="105">
        <v>1000000</v>
      </c>
      <c r="M375" s="105">
        <f>ROUNDDOWN(J375*L375,-3)</f>
        <v>8000000</v>
      </c>
      <c r="N375" s="114">
        <f t="shared" si="89"/>
        <v>0</v>
      </c>
      <c r="O375" s="113" t="s">
        <v>985</v>
      </c>
    </row>
    <row r="376" spans="1:15" ht="13.2" hidden="1" x14ac:dyDescent="0.25">
      <c r="A376" s="56" t="s">
        <v>670</v>
      </c>
      <c r="B376" s="103"/>
      <c r="C376" s="104" t="s">
        <v>642</v>
      </c>
      <c r="D376" s="103">
        <v>20</v>
      </c>
      <c r="E376" s="103" t="s">
        <v>91</v>
      </c>
      <c r="F376" s="105">
        <v>250000</v>
      </c>
      <c r="G376" s="106">
        <f>ROUNDDOWN(D376*F376,-3)</f>
        <v>5000000</v>
      </c>
      <c r="H376" s="107"/>
      <c r="I376" s="104" t="s">
        <v>642</v>
      </c>
      <c r="J376" s="103">
        <v>20</v>
      </c>
      <c r="K376" s="103" t="s">
        <v>91</v>
      </c>
      <c r="L376" s="105">
        <v>250000</v>
      </c>
      <c r="M376" s="105">
        <f>ROUNDDOWN(J376*L376,-3)</f>
        <v>5000000</v>
      </c>
      <c r="N376" s="114">
        <f t="shared" si="89"/>
        <v>0</v>
      </c>
      <c r="O376" s="113" t="s">
        <v>985</v>
      </c>
    </row>
    <row r="377" spans="1:15" ht="13.2" x14ac:dyDescent="0.25">
      <c r="A377" s="56" t="s">
        <v>671</v>
      </c>
      <c r="B377" s="281" t="s">
        <v>92</v>
      </c>
      <c r="C377" s="282" t="s">
        <v>93</v>
      </c>
      <c r="D377" s="281"/>
      <c r="E377" s="281"/>
      <c r="F377" s="283"/>
      <c r="G377" s="284">
        <f>G378</f>
        <v>1000000</v>
      </c>
      <c r="H377" s="285" t="s">
        <v>92</v>
      </c>
      <c r="I377" s="282" t="s">
        <v>93</v>
      </c>
      <c r="J377" s="281"/>
      <c r="K377" s="281"/>
      <c r="L377" s="283"/>
      <c r="M377" s="283">
        <f>M378</f>
        <v>1000000</v>
      </c>
      <c r="N377" s="286">
        <f>N378</f>
        <v>0</v>
      </c>
      <c r="O377" s="63"/>
    </row>
    <row r="378" spans="1:15" ht="13.2" hidden="1" x14ac:dyDescent="0.25">
      <c r="A378" s="56" t="s">
        <v>672</v>
      </c>
      <c r="B378" s="103"/>
      <c r="C378" s="104" t="s">
        <v>219</v>
      </c>
      <c r="D378" s="103">
        <v>4</v>
      </c>
      <c r="E378" s="103" t="s">
        <v>49</v>
      </c>
      <c r="F378" s="105">
        <v>250000</v>
      </c>
      <c r="G378" s="106">
        <f>ROUNDDOWN(D378*F378,-3)</f>
        <v>1000000</v>
      </c>
      <c r="H378" s="107"/>
      <c r="I378" s="104" t="s">
        <v>219</v>
      </c>
      <c r="J378" s="103">
        <v>4</v>
      </c>
      <c r="K378" s="103" t="s">
        <v>49</v>
      </c>
      <c r="L378" s="105">
        <v>250000</v>
      </c>
      <c r="M378" s="105">
        <f>ROUNDDOWN(J378*L378,-3)</f>
        <v>1000000</v>
      </c>
      <c r="N378" s="114">
        <f>G378-M378</f>
        <v>0</v>
      </c>
      <c r="O378" s="113" t="s">
        <v>985</v>
      </c>
    </row>
    <row r="379" spans="1:15" ht="13.2" x14ac:dyDescent="0.25">
      <c r="A379" s="56" t="s">
        <v>673</v>
      </c>
      <c r="B379" s="216" t="s">
        <v>55</v>
      </c>
      <c r="C379" s="217" t="s">
        <v>56</v>
      </c>
      <c r="D379" s="216"/>
      <c r="E379" s="216"/>
      <c r="F379" s="218"/>
      <c r="G379" s="219">
        <f>G380</f>
        <v>8000000</v>
      </c>
      <c r="H379" s="220" t="s">
        <v>55</v>
      </c>
      <c r="I379" s="217" t="s">
        <v>56</v>
      </c>
      <c r="J379" s="216"/>
      <c r="K379" s="216"/>
      <c r="L379" s="218"/>
      <c r="M379" s="218">
        <f>M380</f>
        <v>8000000</v>
      </c>
      <c r="N379" s="221">
        <f>N380</f>
        <v>0</v>
      </c>
      <c r="O379" s="63"/>
    </row>
    <row r="380" spans="1:15" ht="13.2" hidden="1" x14ac:dyDescent="0.25">
      <c r="A380" s="56" t="s">
        <v>674</v>
      </c>
      <c r="B380" s="103"/>
      <c r="C380" s="104" t="s">
        <v>58</v>
      </c>
      <c r="D380" s="103">
        <v>8</v>
      </c>
      <c r="E380" s="103" t="s">
        <v>59</v>
      </c>
      <c r="F380" s="105">
        <v>1000000</v>
      </c>
      <c r="G380" s="106">
        <f>ROUNDDOWN(D380*F380,-3)</f>
        <v>8000000</v>
      </c>
      <c r="H380" s="107"/>
      <c r="I380" s="104" t="s">
        <v>58</v>
      </c>
      <c r="J380" s="103">
        <v>8</v>
      </c>
      <c r="K380" s="103" t="s">
        <v>59</v>
      </c>
      <c r="L380" s="105">
        <v>1000000</v>
      </c>
      <c r="M380" s="105">
        <f>ROUNDDOWN(J380*L380,-3)</f>
        <v>8000000</v>
      </c>
      <c r="N380" s="114">
        <f>G380-M380</f>
        <v>0</v>
      </c>
      <c r="O380" s="113" t="s">
        <v>985</v>
      </c>
    </row>
    <row r="381" spans="1:15" ht="13.2" x14ac:dyDescent="0.25">
      <c r="A381" s="56" t="s">
        <v>675</v>
      </c>
      <c r="B381" s="97" t="s">
        <v>61</v>
      </c>
      <c r="C381" s="98" t="s">
        <v>62</v>
      </c>
      <c r="D381" s="97"/>
      <c r="E381" s="97"/>
      <c r="F381" s="99"/>
      <c r="G381" s="100">
        <f>G382</f>
        <v>117435000</v>
      </c>
      <c r="H381" s="101" t="s">
        <v>61</v>
      </c>
      <c r="I381" s="98" t="s">
        <v>62</v>
      </c>
      <c r="J381" s="97"/>
      <c r="K381" s="97"/>
      <c r="L381" s="99"/>
      <c r="M381" s="99">
        <f>M382</f>
        <v>70699000</v>
      </c>
      <c r="N381" s="102">
        <f>N382</f>
        <v>46736000</v>
      </c>
      <c r="O381" s="63"/>
    </row>
    <row r="382" spans="1:15" ht="13.2" x14ac:dyDescent="0.25">
      <c r="A382" s="56" t="s">
        <v>676</v>
      </c>
      <c r="B382" s="103"/>
      <c r="C382" s="104" t="s">
        <v>677</v>
      </c>
      <c r="D382" s="103">
        <v>20</v>
      </c>
      <c r="E382" s="103" t="s">
        <v>46</v>
      </c>
      <c r="F382" s="105">
        <v>5871750</v>
      </c>
      <c r="G382" s="106">
        <f>ROUNDDOWN(D382*F382,-3)</f>
        <v>117435000</v>
      </c>
      <c r="H382" s="107"/>
      <c r="I382" s="108" t="s">
        <v>677</v>
      </c>
      <c r="J382" s="109">
        <v>15</v>
      </c>
      <c r="K382" s="109" t="s">
        <v>46</v>
      </c>
      <c r="L382" s="111">
        <v>4713300</v>
      </c>
      <c r="M382" s="111">
        <f>ROUNDDOWN(J382*L382,-3)</f>
        <v>70699000</v>
      </c>
      <c r="N382" s="112">
        <f>G382-M382</f>
        <v>46736000</v>
      </c>
      <c r="O382" s="113" t="str">
        <f>IF(AND(ISBLANK(H382),N382&lt;&gt;0),"Revisi","")</f>
        <v>Revisi</v>
      </c>
    </row>
    <row r="383" spans="1:15" ht="13.2" x14ac:dyDescent="0.25">
      <c r="A383" s="56" t="s">
        <v>678</v>
      </c>
      <c r="B383" s="135" t="s">
        <v>293</v>
      </c>
      <c r="C383" s="136" t="s">
        <v>679</v>
      </c>
      <c r="D383" s="135"/>
      <c r="E383" s="135"/>
      <c r="F383" s="137"/>
      <c r="G383" s="138">
        <f>SUM(G384,G389)</f>
        <v>186750000</v>
      </c>
      <c r="H383" s="139" t="s">
        <v>293</v>
      </c>
      <c r="I383" s="136" t="s">
        <v>679</v>
      </c>
      <c r="J383" s="135"/>
      <c r="K383" s="135"/>
      <c r="L383" s="137"/>
      <c r="M383" s="137">
        <f>SUM(M384,M389)</f>
        <v>126000000</v>
      </c>
      <c r="N383" s="140">
        <f>SUM(N384,N389)</f>
        <v>60750000</v>
      </c>
      <c r="O383" s="63"/>
    </row>
    <row r="384" spans="1:15" ht="13.2" x14ac:dyDescent="0.25">
      <c r="A384" s="56" t="s">
        <v>680</v>
      </c>
      <c r="B384" s="129" t="s">
        <v>42</v>
      </c>
      <c r="C384" s="130" t="s">
        <v>43</v>
      </c>
      <c r="D384" s="129"/>
      <c r="E384" s="129"/>
      <c r="F384" s="131"/>
      <c r="G384" s="132">
        <f>SUM(G385:G388)</f>
        <v>49250000</v>
      </c>
      <c r="H384" s="133" t="s">
        <v>42</v>
      </c>
      <c r="I384" s="130" t="s">
        <v>43</v>
      </c>
      <c r="J384" s="129"/>
      <c r="K384" s="129"/>
      <c r="L384" s="131"/>
      <c r="M384" s="131">
        <f>SUM(M385:M388)</f>
        <v>49250000</v>
      </c>
      <c r="N384" s="134">
        <f>SUM(N385:N388)</f>
        <v>0</v>
      </c>
      <c r="O384" s="63"/>
    </row>
    <row r="385" spans="1:15" ht="13.2" hidden="1" x14ac:dyDescent="0.25">
      <c r="A385" s="56" t="s">
        <v>681</v>
      </c>
      <c r="B385" s="103"/>
      <c r="C385" s="104" t="s">
        <v>45</v>
      </c>
      <c r="D385" s="103">
        <v>230</v>
      </c>
      <c r="E385" s="103" t="s">
        <v>46</v>
      </c>
      <c r="F385" s="105">
        <v>75000</v>
      </c>
      <c r="G385" s="106">
        <f>ROUNDDOWN(D385*F385,-3)</f>
        <v>17250000</v>
      </c>
      <c r="H385" s="107"/>
      <c r="I385" s="104" t="s">
        <v>45</v>
      </c>
      <c r="J385" s="103">
        <v>230</v>
      </c>
      <c r="K385" s="103" t="s">
        <v>46</v>
      </c>
      <c r="L385" s="105">
        <v>75000</v>
      </c>
      <c r="M385" s="105">
        <f>ROUNDDOWN(J385*L385,-3)</f>
        <v>17250000</v>
      </c>
      <c r="N385" s="114">
        <f t="shared" ref="N385:N388" si="90">G385-M385</f>
        <v>0</v>
      </c>
      <c r="O385" s="113" t="s">
        <v>985</v>
      </c>
    </row>
    <row r="386" spans="1:15" ht="13.2" hidden="1" x14ac:dyDescent="0.25">
      <c r="A386" s="56" t="s">
        <v>682</v>
      </c>
      <c r="B386" s="103"/>
      <c r="C386" s="104" t="s">
        <v>48</v>
      </c>
      <c r="D386" s="103">
        <v>8</v>
      </c>
      <c r="E386" s="103" t="s">
        <v>49</v>
      </c>
      <c r="F386" s="105">
        <v>1500000</v>
      </c>
      <c r="G386" s="106">
        <f>ROUNDDOWN(D386*F386,-3)</f>
        <v>12000000</v>
      </c>
      <c r="H386" s="107"/>
      <c r="I386" s="104" t="s">
        <v>48</v>
      </c>
      <c r="J386" s="103">
        <v>8</v>
      </c>
      <c r="K386" s="103" t="s">
        <v>49</v>
      </c>
      <c r="L386" s="105">
        <v>1500000</v>
      </c>
      <c r="M386" s="105">
        <f>ROUNDDOWN(J386*L386,-3)</f>
        <v>12000000</v>
      </c>
      <c r="N386" s="114">
        <f t="shared" si="90"/>
        <v>0</v>
      </c>
      <c r="O386" s="113" t="s">
        <v>985</v>
      </c>
    </row>
    <row r="387" spans="1:15" ht="13.2" hidden="1" x14ac:dyDescent="0.25">
      <c r="A387" s="56" t="s">
        <v>683</v>
      </c>
      <c r="B387" s="103"/>
      <c r="C387" s="104" t="s">
        <v>51</v>
      </c>
      <c r="D387" s="103">
        <v>8</v>
      </c>
      <c r="E387" s="103" t="s">
        <v>49</v>
      </c>
      <c r="F387" s="105">
        <v>1500000</v>
      </c>
      <c r="G387" s="106">
        <f>ROUNDDOWN(D387*F387,-3)</f>
        <v>12000000</v>
      </c>
      <c r="H387" s="107"/>
      <c r="I387" s="104" t="s">
        <v>51</v>
      </c>
      <c r="J387" s="103">
        <v>8</v>
      </c>
      <c r="K387" s="103" t="s">
        <v>49</v>
      </c>
      <c r="L387" s="105">
        <v>1500000</v>
      </c>
      <c r="M387" s="105">
        <f>ROUNDDOWN(J387*L387,-3)</f>
        <v>12000000</v>
      </c>
      <c r="N387" s="114">
        <f t="shared" si="90"/>
        <v>0</v>
      </c>
      <c r="O387" s="113" t="s">
        <v>985</v>
      </c>
    </row>
    <row r="388" spans="1:15" ht="13.2" hidden="1" x14ac:dyDescent="0.25">
      <c r="A388" s="56" t="s">
        <v>684</v>
      </c>
      <c r="B388" s="103"/>
      <c r="C388" s="104" t="s">
        <v>53</v>
      </c>
      <c r="D388" s="103">
        <v>8</v>
      </c>
      <c r="E388" s="103" t="s">
        <v>49</v>
      </c>
      <c r="F388" s="105">
        <v>1000000</v>
      </c>
      <c r="G388" s="106">
        <f>ROUNDDOWN(D388*F388,-3)</f>
        <v>8000000</v>
      </c>
      <c r="H388" s="107"/>
      <c r="I388" s="104" t="s">
        <v>53</v>
      </c>
      <c r="J388" s="103">
        <v>8</v>
      </c>
      <c r="K388" s="103" t="s">
        <v>49</v>
      </c>
      <c r="L388" s="105">
        <v>1000000</v>
      </c>
      <c r="M388" s="105">
        <f>ROUNDDOWN(J388*L388,-3)</f>
        <v>8000000</v>
      </c>
      <c r="N388" s="114">
        <f t="shared" si="90"/>
        <v>0</v>
      </c>
      <c r="O388" s="113" t="s">
        <v>985</v>
      </c>
    </row>
    <row r="389" spans="1:15" ht="13.2" x14ac:dyDescent="0.25">
      <c r="A389" s="56" t="s">
        <v>685</v>
      </c>
      <c r="B389" s="129" t="s">
        <v>61</v>
      </c>
      <c r="C389" s="130" t="s">
        <v>62</v>
      </c>
      <c r="D389" s="129"/>
      <c r="E389" s="129"/>
      <c r="F389" s="131"/>
      <c r="G389" s="132">
        <f>G390</f>
        <v>137500000</v>
      </c>
      <c r="H389" s="133" t="s">
        <v>61</v>
      </c>
      <c r="I389" s="130" t="s">
        <v>62</v>
      </c>
      <c r="J389" s="129"/>
      <c r="K389" s="129"/>
      <c r="L389" s="131"/>
      <c r="M389" s="131">
        <f>M390</f>
        <v>76750000</v>
      </c>
      <c r="N389" s="134">
        <f>N390</f>
        <v>60750000</v>
      </c>
      <c r="O389" s="63"/>
    </row>
    <row r="390" spans="1:15" ht="13.2" x14ac:dyDescent="0.25">
      <c r="A390" s="56" t="s">
        <v>686</v>
      </c>
      <c r="B390" s="103"/>
      <c r="C390" s="104" t="s">
        <v>687</v>
      </c>
      <c r="D390" s="103">
        <v>25</v>
      </c>
      <c r="E390" s="103" t="s">
        <v>46</v>
      </c>
      <c r="F390" s="105">
        <v>5500000</v>
      </c>
      <c r="G390" s="106">
        <f>ROUNDDOWN(D390*F390,-3)</f>
        <v>137500000</v>
      </c>
      <c r="H390" s="107"/>
      <c r="I390" s="108" t="s">
        <v>687</v>
      </c>
      <c r="J390" s="109">
        <v>20</v>
      </c>
      <c r="K390" s="109" t="s">
        <v>46</v>
      </c>
      <c r="L390" s="111">
        <v>3837500</v>
      </c>
      <c r="M390" s="111">
        <f>ROUNDDOWN(J390*L390,-3)</f>
        <v>76750000</v>
      </c>
      <c r="N390" s="112">
        <f>G390-M390</f>
        <v>60750000</v>
      </c>
      <c r="O390" s="113" t="str">
        <f>IF(AND(ISBLANK(H390),N390&lt;&gt;0),"Revisi","")</f>
        <v>Revisi</v>
      </c>
    </row>
    <row r="391" spans="1:15" ht="13.2" x14ac:dyDescent="0.25">
      <c r="A391" s="56" t="s">
        <v>688</v>
      </c>
      <c r="B391" s="135" t="s">
        <v>307</v>
      </c>
      <c r="C391" s="136" t="s">
        <v>689</v>
      </c>
      <c r="D391" s="135"/>
      <c r="E391" s="135"/>
      <c r="F391" s="137"/>
      <c r="G391" s="138">
        <f>SUM(G392,G397)</f>
        <v>165187000</v>
      </c>
      <c r="H391" s="139" t="s">
        <v>307</v>
      </c>
      <c r="I391" s="136" t="s">
        <v>689</v>
      </c>
      <c r="J391" s="135"/>
      <c r="K391" s="135"/>
      <c r="L391" s="137"/>
      <c r="M391" s="137">
        <f>SUM(M392,M397)</f>
        <v>165187000</v>
      </c>
      <c r="N391" s="140">
        <f>SUM(N392,N397)</f>
        <v>0</v>
      </c>
      <c r="O391" s="63"/>
    </row>
    <row r="392" spans="1:15" ht="13.2" x14ac:dyDescent="0.25">
      <c r="A392" s="56" t="s">
        <v>690</v>
      </c>
      <c r="B392" s="129" t="s">
        <v>42</v>
      </c>
      <c r="C392" s="130" t="s">
        <v>43</v>
      </c>
      <c r="D392" s="129"/>
      <c r="E392" s="129"/>
      <c r="F392" s="131"/>
      <c r="G392" s="132">
        <f>SUM(G393:G396)</f>
        <v>29250000</v>
      </c>
      <c r="H392" s="133" t="s">
        <v>42</v>
      </c>
      <c r="I392" s="130" t="s">
        <v>43</v>
      </c>
      <c r="J392" s="129"/>
      <c r="K392" s="129"/>
      <c r="L392" s="131"/>
      <c r="M392" s="131">
        <f>SUM(M393:M396)</f>
        <v>29250000</v>
      </c>
      <c r="N392" s="134">
        <f>SUM(N393:N396)</f>
        <v>0</v>
      </c>
      <c r="O392" s="63"/>
    </row>
    <row r="393" spans="1:15" ht="13.2" hidden="1" x14ac:dyDescent="0.25">
      <c r="A393" s="56" t="s">
        <v>691</v>
      </c>
      <c r="B393" s="103"/>
      <c r="C393" s="104" t="s">
        <v>45</v>
      </c>
      <c r="D393" s="103">
        <v>70</v>
      </c>
      <c r="E393" s="103" t="s">
        <v>46</v>
      </c>
      <c r="F393" s="105">
        <v>75000</v>
      </c>
      <c r="G393" s="106">
        <f>ROUNDDOWN(D393*F393,-3)</f>
        <v>5250000</v>
      </c>
      <c r="H393" s="107"/>
      <c r="I393" s="104" t="s">
        <v>45</v>
      </c>
      <c r="J393" s="103">
        <v>70</v>
      </c>
      <c r="K393" s="103" t="s">
        <v>46</v>
      </c>
      <c r="L393" s="105">
        <v>75000</v>
      </c>
      <c r="M393" s="105">
        <f>ROUNDDOWN(J393*L393,-3)</f>
        <v>5250000</v>
      </c>
      <c r="N393" s="114">
        <f t="shared" ref="N393:N396" si="91">G393-M393</f>
        <v>0</v>
      </c>
      <c r="O393" s="113" t="s">
        <v>985</v>
      </c>
    </row>
    <row r="394" spans="1:15" ht="13.2" hidden="1" x14ac:dyDescent="0.25">
      <c r="A394" s="56" t="s">
        <v>692</v>
      </c>
      <c r="B394" s="103"/>
      <c r="C394" s="104" t="s">
        <v>48</v>
      </c>
      <c r="D394" s="103">
        <v>6</v>
      </c>
      <c r="E394" s="103" t="s">
        <v>49</v>
      </c>
      <c r="F394" s="105">
        <v>1500000</v>
      </c>
      <c r="G394" s="106">
        <f>ROUNDDOWN(D394*F394,-3)</f>
        <v>9000000</v>
      </c>
      <c r="H394" s="107"/>
      <c r="I394" s="104" t="s">
        <v>48</v>
      </c>
      <c r="J394" s="103">
        <v>6</v>
      </c>
      <c r="K394" s="103" t="s">
        <v>49</v>
      </c>
      <c r="L394" s="105">
        <v>1500000</v>
      </c>
      <c r="M394" s="105">
        <f>ROUNDDOWN(J394*L394,-3)</f>
        <v>9000000</v>
      </c>
      <c r="N394" s="114">
        <f t="shared" si="91"/>
        <v>0</v>
      </c>
      <c r="O394" s="113" t="s">
        <v>985</v>
      </c>
    </row>
    <row r="395" spans="1:15" ht="13.2" hidden="1" x14ac:dyDescent="0.25">
      <c r="A395" s="56" t="s">
        <v>693</v>
      </c>
      <c r="B395" s="103"/>
      <c r="C395" s="104" t="s">
        <v>51</v>
      </c>
      <c r="D395" s="103">
        <v>6</v>
      </c>
      <c r="E395" s="103" t="s">
        <v>49</v>
      </c>
      <c r="F395" s="105">
        <v>1500000</v>
      </c>
      <c r="G395" s="106">
        <f>ROUNDDOWN(D395*F395,-3)</f>
        <v>9000000</v>
      </c>
      <c r="H395" s="107"/>
      <c r="I395" s="104" t="s">
        <v>51</v>
      </c>
      <c r="J395" s="103">
        <v>6</v>
      </c>
      <c r="K395" s="103" t="s">
        <v>49</v>
      </c>
      <c r="L395" s="105">
        <v>1500000</v>
      </c>
      <c r="M395" s="105">
        <f>ROUNDDOWN(J395*L395,-3)</f>
        <v>9000000</v>
      </c>
      <c r="N395" s="114">
        <f t="shared" si="91"/>
        <v>0</v>
      </c>
      <c r="O395" s="113" t="s">
        <v>985</v>
      </c>
    </row>
    <row r="396" spans="1:15" ht="13.2" hidden="1" x14ac:dyDescent="0.25">
      <c r="A396" s="56" t="s">
        <v>694</v>
      </c>
      <c r="B396" s="103"/>
      <c r="C396" s="104" t="s">
        <v>53</v>
      </c>
      <c r="D396" s="103">
        <v>6</v>
      </c>
      <c r="E396" s="103" t="s">
        <v>49</v>
      </c>
      <c r="F396" s="105">
        <v>1000000</v>
      </c>
      <c r="G396" s="106">
        <f>ROUNDDOWN(D396*F396,-3)</f>
        <v>6000000</v>
      </c>
      <c r="H396" s="107"/>
      <c r="I396" s="104" t="s">
        <v>53</v>
      </c>
      <c r="J396" s="103">
        <v>6</v>
      </c>
      <c r="K396" s="103" t="s">
        <v>49</v>
      </c>
      <c r="L396" s="105">
        <v>1000000</v>
      </c>
      <c r="M396" s="105">
        <f>ROUNDDOWN(J396*L396,-3)</f>
        <v>6000000</v>
      </c>
      <c r="N396" s="114">
        <f t="shared" si="91"/>
        <v>0</v>
      </c>
      <c r="O396" s="113" t="s">
        <v>985</v>
      </c>
    </row>
    <row r="397" spans="1:15" ht="13.2" x14ac:dyDescent="0.25">
      <c r="A397" s="56" t="s">
        <v>695</v>
      </c>
      <c r="B397" s="129" t="s">
        <v>61</v>
      </c>
      <c r="C397" s="130" t="s">
        <v>62</v>
      </c>
      <c r="D397" s="129"/>
      <c r="E397" s="129"/>
      <c r="F397" s="131"/>
      <c r="G397" s="132">
        <f>G398</f>
        <v>135937000</v>
      </c>
      <c r="H397" s="133" t="s">
        <v>61</v>
      </c>
      <c r="I397" s="130" t="s">
        <v>62</v>
      </c>
      <c r="J397" s="129"/>
      <c r="K397" s="129"/>
      <c r="L397" s="131"/>
      <c r="M397" s="131">
        <f>M398</f>
        <v>135937000</v>
      </c>
      <c r="N397" s="134">
        <f>N398</f>
        <v>0</v>
      </c>
      <c r="O397" s="63"/>
    </row>
    <row r="398" spans="1:15" ht="13.2" hidden="1" x14ac:dyDescent="0.25">
      <c r="A398" s="56" t="s">
        <v>696</v>
      </c>
      <c r="B398" s="103"/>
      <c r="C398" s="104" t="s">
        <v>697</v>
      </c>
      <c r="D398" s="103">
        <v>25</v>
      </c>
      <c r="E398" s="103" t="s">
        <v>46</v>
      </c>
      <c r="F398" s="105">
        <v>5437480</v>
      </c>
      <c r="G398" s="106">
        <f>ROUNDDOWN(D398*F398,-3)</f>
        <v>135937000</v>
      </c>
      <c r="H398" s="107"/>
      <c r="I398" s="104" t="s">
        <v>697</v>
      </c>
      <c r="J398" s="103">
        <v>25</v>
      </c>
      <c r="K398" s="103" t="s">
        <v>46</v>
      </c>
      <c r="L398" s="105">
        <v>5437480</v>
      </c>
      <c r="M398" s="105">
        <f>ROUNDDOWN(J398*L398,-3)</f>
        <v>135937000</v>
      </c>
      <c r="N398" s="114">
        <f>G398-M398</f>
        <v>0</v>
      </c>
      <c r="O398" s="113" t="s">
        <v>985</v>
      </c>
    </row>
    <row r="399" spans="1:15" ht="13.2" x14ac:dyDescent="0.25">
      <c r="A399" s="56" t="s">
        <v>698</v>
      </c>
      <c r="B399" s="135" t="s">
        <v>324</v>
      </c>
      <c r="C399" s="136" t="s">
        <v>699</v>
      </c>
      <c r="D399" s="135"/>
      <c r="E399" s="135"/>
      <c r="F399" s="137"/>
      <c r="G399" s="138">
        <f>SUM(G400,G407,G409,G411)</f>
        <v>420700000</v>
      </c>
      <c r="H399" s="139" t="s">
        <v>324</v>
      </c>
      <c r="I399" s="136" t="s">
        <v>700</v>
      </c>
      <c r="J399" s="135"/>
      <c r="K399" s="135"/>
      <c r="L399" s="137"/>
      <c r="M399" s="137">
        <f>SUM(M400,M407,M409,M411)</f>
        <v>623614000</v>
      </c>
      <c r="N399" s="140">
        <f>SUM(N400,N407,N409,N411)</f>
        <v>-202914000</v>
      </c>
      <c r="O399" s="63"/>
    </row>
    <row r="400" spans="1:15" ht="13.2" x14ac:dyDescent="0.25">
      <c r="A400" s="56" t="s">
        <v>701</v>
      </c>
      <c r="B400" s="129" t="s">
        <v>42</v>
      </c>
      <c r="C400" s="130" t="s">
        <v>43</v>
      </c>
      <c r="D400" s="129"/>
      <c r="E400" s="129"/>
      <c r="F400" s="131"/>
      <c r="G400" s="132">
        <f>SUM(G401:G406)</f>
        <v>42900000</v>
      </c>
      <c r="H400" s="133" t="s">
        <v>42</v>
      </c>
      <c r="I400" s="130" t="s">
        <v>43</v>
      </c>
      <c r="J400" s="129"/>
      <c r="K400" s="129"/>
      <c r="L400" s="131"/>
      <c r="M400" s="131">
        <f>SUM(M401:M406)</f>
        <v>72950000</v>
      </c>
      <c r="N400" s="134">
        <f>SUM(N401:N406)</f>
        <v>-30050000</v>
      </c>
      <c r="O400" s="63"/>
    </row>
    <row r="401" spans="1:15" ht="13.2" x14ac:dyDescent="0.25">
      <c r="A401" s="56" t="s">
        <v>702</v>
      </c>
      <c r="B401" s="103"/>
      <c r="C401" s="104" t="s">
        <v>45</v>
      </c>
      <c r="D401" s="103">
        <v>100</v>
      </c>
      <c r="E401" s="103" t="s">
        <v>46</v>
      </c>
      <c r="F401" s="105">
        <v>75000</v>
      </c>
      <c r="G401" s="106">
        <f t="shared" ref="G401:G406" si="92">ROUNDDOWN(D401*F401,-3)</f>
        <v>7500000</v>
      </c>
      <c r="H401" s="107"/>
      <c r="I401" s="108" t="s">
        <v>45</v>
      </c>
      <c r="J401" s="109">
        <v>300</v>
      </c>
      <c r="K401" s="109" t="s">
        <v>46</v>
      </c>
      <c r="L401" s="111">
        <v>75000</v>
      </c>
      <c r="M401" s="111">
        <f t="shared" ref="M401:M406" si="93">ROUNDDOWN(J401*L401,-3)</f>
        <v>22500000</v>
      </c>
      <c r="N401" s="287">
        <f t="shared" ref="N401:N406" si="94">G401-M401</f>
        <v>-15000000</v>
      </c>
      <c r="O401" s="113" t="str">
        <f>IF(AND(ISBLANK(H401),N401&lt;&gt;0),"Revisi","")</f>
        <v>Revisi</v>
      </c>
    </row>
    <row r="402" spans="1:15" ht="13.2" x14ac:dyDescent="0.25">
      <c r="A402" s="56" t="s">
        <v>703</v>
      </c>
      <c r="B402" s="103"/>
      <c r="C402" s="104" t="s">
        <v>48</v>
      </c>
      <c r="D402" s="103">
        <v>2</v>
      </c>
      <c r="E402" s="103" t="s">
        <v>49</v>
      </c>
      <c r="F402" s="105">
        <v>1500000</v>
      </c>
      <c r="G402" s="106">
        <f t="shared" si="92"/>
        <v>3000000</v>
      </c>
      <c r="H402" s="107"/>
      <c r="I402" s="104" t="s">
        <v>48</v>
      </c>
      <c r="J402" s="103">
        <v>2</v>
      </c>
      <c r="K402" s="103" t="s">
        <v>49</v>
      </c>
      <c r="L402" s="105">
        <v>1500000</v>
      </c>
      <c r="M402" s="105">
        <f t="shared" si="93"/>
        <v>3000000</v>
      </c>
      <c r="N402" s="114">
        <f t="shared" si="94"/>
        <v>0</v>
      </c>
      <c r="O402" s="113" t="str">
        <f t="shared" ref="O402:O404" si="95">IF(AND(ISBLANK(H402),N402&lt;&gt;0),"Rev detil","")</f>
        <v/>
      </c>
    </row>
    <row r="403" spans="1:15" ht="13.2" x14ac:dyDescent="0.25">
      <c r="A403" s="56" t="s">
        <v>704</v>
      </c>
      <c r="B403" s="103"/>
      <c r="C403" s="104" t="s">
        <v>51</v>
      </c>
      <c r="D403" s="103">
        <v>2</v>
      </c>
      <c r="E403" s="103" t="s">
        <v>49</v>
      </c>
      <c r="F403" s="105">
        <v>1500000</v>
      </c>
      <c r="G403" s="106">
        <f t="shared" si="92"/>
        <v>3000000</v>
      </c>
      <c r="H403" s="107"/>
      <c r="I403" s="104" t="s">
        <v>51</v>
      </c>
      <c r="J403" s="103">
        <v>2</v>
      </c>
      <c r="K403" s="103" t="s">
        <v>49</v>
      </c>
      <c r="L403" s="105">
        <v>1500000</v>
      </c>
      <c r="M403" s="105">
        <f t="shared" si="93"/>
        <v>3000000</v>
      </c>
      <c r="N403" s="114">
        <f t="shared" si="94"/>
        <v>0</v>
      </c>
      <c r="O403" s="113" t="str">
        <f t="shared" si="95"/>
        <v/>
      </c>
    </row>
    <row r="404" spans="1:15" ht="13.2" x14ac:dyDescent="0.25">
      <c r="A404" s="56" t="s">
        <v>705</v>
      </c>
      <c r="B404" s="103"/>
      <c r="C404" s="104" t="s">
        <v>53</v>
      </c>
      <c r="D404" s="103">
        <v>2</v>
      </c>
      <c r="E404" s="103" t="s">
        <v>49</v>
      </c>
      <c r="F404" s="105">
        <v>1000000</v>
      </c>
      <c r="G404" s="106">
        <f t="shared" si="92"/>
        <v>2000000</v>
      </c>
      <c r="H404" s="107"/>
      <c r="I404" s="104" t="s">
        <v>53</v>
      </c>
      <c r="J404" s="103">
        <v>2</v>
      </c>
      <c r="K404" s="103" t="s">
        <v>49</v>
      </c>
      <c r="L404" s="105">
        <v>1000000</v>
      </c>
      <c r="M404" s="105">
        <f t="shared" si="93"/>
        <v>2000000</v>
      </c>
      <c r="N404" s="114">
        <f t="shared" si="94"/>
        <v>0</v>
      </c>
      <c r="O404" s="113" t="str">
        <f t="shared" si="95"/>
        <v/>
      </c>
    </row>
    <row r="405" spans="1:15" ht="13.2" x14ac:dyDescent="0.25">
      <c r="A405" s="56" t="s">
        <v>706</v>
      </c>
      <c r="B405" s="103"/>
      <c r="C405" s="104" t="s">
        <v>230</v>
      </c>
      <c r="D405" s="103">
        <v>20</v>
      </c>
      <c r="E405" s="103" t="s">
        <v>91</v>
      </c>
      <c r="F405" s="105">
        <v>250000</v>
      </c>
      <c r="G405" s="106">
        <f t="shared" si="92"/>
        <v>5000000</v>
      </c>
      <c r="H405" s="107"/>
      <c r="I405" s="108" t="s">
        <v>230</v>
      </c>
      <c r="J405" s="109">
        <v>20</v>
      </c>
      <c r="K405" s="109" t="s">
        <v>91</v>
      </c>
      <c r="L405" s="111">
        <v>255000</v>
      </c>
      <c r="M405" s="111">
        <f t="shared" si="93"/>
        <v>5100000</v>
      </c>
      <c r="N405" s="287">
        <f t="shared" si="94"/>
        <v>-100000</v>
      </c>
      <c r="O405" s="113" t="str">
        <f t="shared" ref="O405:O406" si="96">IF(AND(ISBLANK(H405),N405&lt;&gt;0),"Revisi","")</f>
        <v>Revisi</v>
      </c>
    </row>
    <row r="406" spans="1:15" ht="13.2" x14ac:dyDescent="0.25">
      <c r="A406" s="56" t="s">
        <v>707</v>
      </c>
      <c r="B406" s="103"/>
      <c r="C406" s="104" t="s">
        <v>708</v>
      </c>
      <c r="D406" s="103">
        <v>80</v>
      </c>
      <c r="E406" s="103" t="s">
        <v>46</v>
      </c>
      <c r="F406" s="105">
        <v>280000</v>
      </c>
      <c r="G406" s="106">
        <f t="shared" si="92"/>
        <v>22400000</v>
      </c>
      <c r="H406" s="107"/>
      <c r="I406" s="108" t="s">
        <v>708</v>
      </c>
      <c r="J406" s="109">
        <v>120</v>
      </c>
      <c r="K406" s="109" t="s">
        <v>46</v>
      </c>
      <c r="L406" s="111">
        <v>311250</v>
      </c>
      <c r="M406" s="111">
        <f t="shared" si="93"/>
        <v>37350000</v>
      </c>
      <c r="N406" s="112">
        <f t="shared" si="94"/>
        <v>-14950000</v>
      </c>
      <c r="O406" s="113" t="str">
        <f t="shared" si="96"/>
        <v>Revisi</v>
      </c>
    </row>
    <row r="407" spans="1:15" ht="13.2" x14ac:dyDescent="0.25">
      <c r="A407" s="56" t="s">
        <v>709</v>
      </c>
      <c r="B407" s="97" t="s">
        <v>55</v>
      </c>
      <c r="C407" s="98" t="s">
        <v>56</v>
      </c>
      <c r="D407" s="97"/>
      <c r="E407" s="97"/>
      <c r="F407" s="99"/>
      <c r="G407" s="100">
        <f>G408</f>
        <v>16000000</v>
      </c>
      <c r="H407" s="101" t="s">
        <v>55</v>
      </c>
      <c r="I407" s="98" t="s">
        <v>56</v>
      </c>
      <c r="J407" s="97"/>
      <c r="K407" s="97"/>
      <c r="L407" s="99"/>
      <c r="M407" s="99">
        <f>M408</f>
        <v>16000000</v>
      </c>
      <c r="N407" s="102">
        <f>N408</f>
        <v>0</v>
      </c>
      <c r="O407" s="63"/>
    </row>
    <row r="408" spans="1:15" ht="13.2" hidden="1" x14ac:dyDescent="0.25">
      <c r="A408" s="56" t="s">
        <v>710</v>
      </c>
      <c r="B408" s="103"/>
      <c r="C408" s="104" t="s">
        <v>58</v>
      </c>
      <c r="D408" s="103">
        <v>16</v>
      </c>
      <c r="E408" s="103" t="s">
        <v>59</v>
      </c>
      <c r="F408" s="105">
        <v>1000000</v>
      </c>
      <c r="G408" s="106">
        <f>ROUNDDOWN(D408*F408,-3)</f>
        <v>16000000</v>
      </c>
      <c r="H408" s="107"/>
      <c r="I408" s="104" t="s">
        <v>58</v>
      </c>
      <c r="J408" s="103">
        <v>16</v>
      </c>
      <c r="K408" s="103" t="s">
        <v>59</v>
      </c>
      <c r="L408" s="105">
        <v>1000000</v>
      </c>
      <c r="M408" s="105">
        <f>ROUNDDOWN(J408*L408,-3)</f>
        <v>16000000</v>
      </c>
      <c r="N408" s="114">
        <f>G408-M408</f>
        <v>0</v>
      </c>
      <c r="O408" s="113" t="s">
        <v>985</v>
      </c>
    </row>
    <row r="409" spans="1:15" ht="13.2" x14ac:dyDescent="0.25">
      <c r="A409" s="56" t="s">
        <v>711</v>
      </c>
      <c r="B409" s="129" t="s">
        <v>61</v>
      </c>
      <c r="C409" s="130" t="s">
        <v>62</v>
      </c>
      <c r="D409" s="129"/>
      <c r="E409" s="129"/>
      <c r="F409" s="131"/>
      <c r="G409" s="132">
        <f>G410</f>
        <v>15000000</v>
      </c>
      <c r="H409" s="133" t="s">
        <v>61</v>
      </c>
      <c r="I409" s="130" t="s">
        <v>62</v>
      </c>
      <c r="J409" s="129"/>
      <c r="K409" s="129"/>
      <c r="L409" s="131"/>
      <c r="M409" s="131">
        <f>M410</f>
        <v>90000000</v>
      </c>
      <c r="N409" s="134">
        <f>N410</f>
        <v>-75000000</v>
      </c>
      <c r="O409" s="63"/>
    </row>
    <row r="410" spans="1:15" ht="14.4" x14ac:dyDescent="0.3">
      <c r="A410" s="56" t="s">
        <v>712</v>
      </c>
      <c r="B410" s="103"/>
      <c r="C410" s="104" t="s">
        <v>713</v>
      </c>
      <c r="D410" s="103">
        <v>2</v>
      </c>
      <c r="E410" s="103" t="s">
        <v>46</v>
      </c>
      <c r="F410" s="105">
        <v>7500000</v>
      </c>
      <c r="G410" s="106">
        <f>ROUNDDOWN(D410*F410,-3)</f>
        <v>15000000</v>
      </c>
      <c r="H410" s="107"/>
      <c r="I410" s="108" t="s">
        <v>714</v>
      </c>
      <c r="J410" s="288">
        <v>12</v>
      </c>
      <c r="K410" s="288" t="s">
        <v>46</v>
      </c>
      <c r="L410" s="289">
        <v>7500000</v>
      </c>
      <c r="M410" s="111">
        <f>ROUNDDOWN(J410*L410,-3)</f>
        <v>90000000</v>
      </c>
      <c r="N410" s="112">
        <f>G410-M410</f>
        <v>-75000000</v>
      </c>
      <c r="O410" s="113" t="str">
        <f>IF(AND(ISBLANK(H410),N410&lt;&gt;0),"Revisi","")</f>
        <v>Revisi</v>
      </c>
    </row>
    <row r="411" spans="1:15" ht="13.2" x14ac:dyDescent="0.25">
      <c r="A411" s="56" t="s">
        <v>715</v>
      </c>
      <c r="B411" s="129" t="s">
        <v>378</v>
      </c>
      <c r="C411" s="130" t="s">
        <v>379</v>
      </c>
      <c r="D411" s="129"/>
      <c r="E411" s="129"/>
      <c r="F411" s="131"/>
      <c r="G411" s="132">
        <f>SUM(G412:G414)</f>
        <v>346800000</v>
      </c>
      <c r="H411" s="133" t="s">
        <v>378</v>
      </c>
      <c r="I411" s="130" t="s">
        <v>379</v>
      </c>
      <c r="J411" s="129"/>
      <c r="K411" s="129"/>
      <c r="L411" s="131"/>
      <c r="M411" s="131">
        <f>SUM(M412:M414)</f>
        <v>444664000</v>
      </c>
      <c r="N411" s="134">
        <f>SUM(N412:N414)</f>
        <v>-97864000</v>
      </c>
      <c r="O411" s="63"/>
    </row>
    <row r="412" spans="1:15" ht="13.2" x14ac:dyDescent="0.25">
      <c r="A412" s="56" t="s">
        <v>716</v>
      </c>
      <c r="B412" s="103"/>
      <c r="C412" s="104" t="s">
        <v>717</v>
      </c>
      <c r="D412" s="103">
        <v>160</v>
      </c>
      <c r="E412" s="103" t="s">
        <v>227</v>
      </c>
      <c r="F412" s="105">
        <v>825000</v>
      </c>
      <c r="G412" s="106">
        <f>ROUNDDOWN(D412*F412,-3)</f>
        <v>132000000</v>
      </c>
      <c r="H412" s="107"/>
      <c r="I412" s="108" t="s">
        <v>718</v>
      </c>
      <c r="J412" s="109">
        <v>240</v>
      </c>
      <c r="K412" s="109" t="s">
        <v>227</v>
      </c>
      <c r="L412" s="111">
        <v>933000</v>
      </c>
      <c r="M412" s="111">
        <f>ROUNDDOWN(J412*L412,-3)</f>
        <v>223920000</v>
      </c>
      <c r="N412" s="112">
        <f t="shared" ref="N412:N414" si="97">G412-M412</f>
        <v>-91920000</v>
      </c>
      <c r="O412" s="113" t="str">
        <f t="shared" ref="O412:O414" si="98">IF(AND(ISBLANK(H412),N412&lt;&gt;0),"Revisi","")</f>
        <v>Revisi</v>
      </c>
    </row>
    <row r="413" spans="1:15" ht="13.2" x14ac:dyDescent="0.25">
      <c r="A413" s="56" t="s">
        <v>719</v>
      </c>
      <c r="B413" s="103"/>
      <c r="C413" s="104" t="s">
        <v>720</v>
      </c>
      <c r="D413" s="103">
        <v>240</v>
      </c>
      <c r="E413" s="103" t="s">
        <v>227</v>
      </c>
      <c r="F413" s="105">
        <v>145000</v>
      </c>
      <c r="G413" s="106">
        <f>ROUNDDOWN(D413*F413,-3)</f>
        <v>34800000</v>
      </c>
      <c r="H413" s="107"/>
      <c r="I413" s="108" t="s">
        <v>228</v>
      </c>
      <c r="J413" s="109">
        <v>35</v>
      </c>
      <c r="K413" s="109" t="s">
        <v>46</v>
      </c>
      <c r="L413" s="111">
        <v>6306972</v>
      </c>
      <c r="M413" s="111">
        <f>ROUNDDOWN(J413*L413,-3)</f>
        <v>220744000</v>
      </c>
      <c r="N413" s="112">
        <f t="shared" si="97"/>
        <v>-185944000</v>
      </c>
      <c r="O413" s="113" t="str">
        <f t="shared" si="98"/>
        <v>Revisi</v>
      </c>
    </row>
    <row r="414" spans="1:15" ht="13.2" x14ac:dyDescent="0.25">
      <c r="A414" s="56" t="s">
        <v>721</v>
      </c>
      <c r="B414" s="103"/>
      <c r="C414" s="104" t="s">
        <v>722</v>
      </c>
      <c r="D414" s="103">
        <v>30</v>
      </c>
      <c r="E414" s="103" t="s">
        <v>46</v>
      </c>
      <c r="F414" s="105">
        <v>6000000</v>
      </c>
      <c r="G414" s="106">
        <f>ROUNDDOWN(D414*F414,-3)</f>
        <v>180000000</v>
      </c>
      <c r="H414" s="107"/>
      <c r="I414" s="108"/>
      <c r="J414" s="109"/>
      <c r="K414" s="109"/>
      <c r="L414" s="111"/>
      <c r="M414" s="111"/>
      <c r="N414" s="112">
        <f t="shared" si="97"/>
        <v>180000000</v>
      </c>
      <c r="O414" s="113" t="str">
        <f t="shared" si="98"/>
        <v>Revisi</v>
      </c>
    </row>
    <row r="415" spans="1:15" ht="13.2" x14ac:dyDescent="0.25">
      <c r="A415" s="56" t="s">
        <v>723</v>
      </c>
      <c r="B415" s="79" t="s">
        <v>724</v>
      </c>
      <c r="C415" s="80" t="s">
        <v>725</v>
      </c>
      <c r="D415" s="79">
        <v>2</v>
      </c>
      <c r="E415" s="79" t="s">
        <v>631</v>
      </c>
      <c r="F415" s="81"/>
      <c r="G415" s="82">
        <f>SUM(G416,G453)</f>
        <v>773732000</v>
      </c>
      <c r="H415" s="83" t="s">
        <v>724</v>
      </c>
      <c r="I415" s="80" t="s">
        <v>725</v>
      </c>
      <c r="J415" s="79">
        <v>2</v>
      </c>
      <c r="K415" s="79" t="s">
        <v>631</v>
      </c>
      <c r="L415" s="81"/>
      <c r="M415" s="81">
        <f>SUM(M416,M453)</f>
        <v>751164000</v>
      </c>
      <c r="N415" s="84">
        <f>SUM(N416,N453)</f>
        <v>22568000</v>
      </c>
      <c r="O415" s="63"/>
    </row>
    <row r="416" spans="1:15" ht="26.4" x14ac:dyDescent="0.25">
      <c r="A416" s="56" t="s">
        <v>726</v>
      </c>
      <c r="B416" s="85" t="s">
        <v>190</v>
      </c>
      <c r="C416" s="86" t="s">
        <v>727</v>
      </c>
      <c r="D416" s="85"/>
      <c r="E416" s="85" t="s">
        <v>37</v>
      </c>
      <c r="F416" s="87"/>
      <c r="G416" s="88">
        <f>SUM(G417,G428,G442)</f>
        <v>669421000</v>
      </c>
      <c r="H416" s="89" t="s">
        <v>190</v>
      </c>
      <c r="I416" s="86" t="s">
        <v>727</v>
      </c>
      <c r="J416" s="85"/>
      <c r="K416" s="85" t="s">
        <v>37</v>
      </c>
      <c r="L416" s="87"/>
      <c r="M416" s="87">
        <f>SUM(M417,M428,M442)</f>
        <v>646853000</v>
      </c>
      <c r="N416" s="290">
        <f>SUM(N417,N428,N442)</f>
        <v>22568000</v>
      </c>
      <c r="O416" s="63"/>
    </row>
    <row r="417" spans="1:15" ht="13.2" x14ac:dyDescent="0.25">
      <c r="A417" s="56" t="s">
        <v>728</v>
      </c>
      <c r="B417" s="91" t="s">
        <v>39</v>
      </c>
      <c r="C417" s="92" t="s">
        <v>729</v>
      </c>
      <c r="D417" s="91"/>
      <c r="E417" s="91"/>
      <c r="F417" s="93"/>
      <c r="G417" s="94">
        <f>SUM(G418,G424,G426)</f>
        <v>150075000</v>
      </c>
      <c r="H417" s="95" t="s">
        <v>39</v>
      </c>
      <c r="I417" s="92" t="s">
        <v>729</v>
      </c>
      <c r="J417" s="91"/>
      <c r="K417" s="91"/>
      <c r="L417" s="93"/>
      <c r="M417" s="93">
        <f>SUM(M418,M424,M426)</f>
        <v>150075000</v>
      </c>
      <c r="N417" s="96">
        <f>SUM(N418,N424,N426)</f>
        <v>0</v>
      </c>
      <c r="O417" s="63"/>
    </row>
    <row r="418" spans="1:15" ht="13.2" hidden="1" x14ac:dyDescent="0.25">
      <c r="A418" s="56" t="s">
        <v>730</v>
      </c>
      <c r="B418" s="97" t="s">
        <v>42</v>
      </c>
      <c r="C418" s="98" t="s">
        <v>43</v>
      </c>
      <c r="D418" s="97"/>
      <c r="E418" s="97"/>
      <c r="F418" s="99"/>
      <c r="G418" s="100">
        <f>SUM(G419:G423)</f>
        <v>40000000</v>
      </c>
      <c r="H418" s="101" t="s">
        <v>42</v>
      </c>
      <c r="I418" s="98" t="s">
        <v>43</v>
      </c>
      <c r="J418" s="97"/>
      <c r="K418" s="97"/>
      <c r="L418" s="99"/>
      <c r="M418" s="99">
        <f>SUM(M419:M423)</f>
        <v>40000000</v>
      </c>
      <c r="N418" s="102">
        <f>SUM(N419:N423)</f>
        <v>0</v>
      </c>
      <c r="O418" s="113" t="s">
        <v>985</v>
      </c>
    </row>
    <row r="419" spans="1:15" ht="13.2" hidden="1" x14ac:dyDescent="0.25">
      <c r="A419" s="56" t="s">
        <v>731</v>
      </c>
      <c r="B419" s="103"/>
      <c r="C419" s="104" t="s">
        <v>45</v>
      </c>
      <c r="D419" s="103">
        <v>280</v>
      </c>
      <c r="E419" s="103" t="s">
        <v>46</v>
      </c>
      <c r="F419" s="105">
        <v>75000</v>
      </c>
      <c r="G419" s="106">
        <f>ROUNDDOWN(D419*F419,-3)</f>
        <v>21000000</v>
      </c>
      <c r="H419" s="107"/>
      <c r="I419" s="104" t="s">
        <v>45</v>
      </c>
      <c r="J419" s="103">
        <v>280</v>
      </c>
      <c r="K419" s="103" t="s">
        <v>46</v>
      </c>
      <c r="L419" s="105">
        <v>75000</v>
      </c>
      <c r="M419" s="105">
        <f>ROUNDDOWN(J419*L419,-3)</f>
        <v>21000000</v>
      </c>
      <c r="N419" s="114">
        <f t="shared" ref="N419:N423" si="99">G419-M419</f>
        <v>0</v>
      </c>
      <c r="O419" s="113" t="s">
        <v>985</v>
      </c>
    </row>
    <row r="420" spans="1:15" ht="13.2" hidden="1" x14ac:dyDescent="0.25">
      <c r="A420" s="56" t="s">
        <v>732</v>
      </c>
      <c r="B420" s="103"/>
      <c r="C420" s="104" t="s">
        <v>48</v>
      </c>
      <c r="D420" s="103">
        <v>4</v>
      </c>
      <c r="E420" s="103" t="s">
        <v>49</v>
      </c>
      <c r="F420" s="105">
        <v>1500000</v>
      </c>
      <c r="G420" s="106">
        <f>ROUNDDOWN(D420*F420,-3)</f>
        <v>6000000</v>
      </c>
      <c r="H420" s="107"/>
      <c r="I420" s="104" t="s">
        <v>48</v>
      </c>
      <c r="J420" s="103">
        <v>4</v>
      </c>
      <c r="K420" s="103" t="s">
        <v>49</v>
      </c>
      <c r="L420" s="105">
        <v>1500000</v>
      </c>
      <c r="M420" s="105">
        <f>ROUNDDOWN(J420*L420,-3)</f>
        <v>6000000</v>
      </c>
      <c r="N420" s="114">
        <f t="shared" si="99"/>
        <v>0</v>
      </c>
      <c r="O420" s="113" t="s">
        <v>985</v>
      </c>
    </row>
    <row r="421" spans="1:15" ht="13.2" hidden="1" x14ac:dyDescent="0.25">
      <c r="A421" s="56" t="s">
        <v>733</v>
      </c>
      <c r="B421" s="103"/>
      <c r="C421" s="104" t="s">
        <v>51</v>
      </c>
      <c r="D421" s="103">
        <v>4</v>
      </c>
      <c r="E421" s="103" t="s">
        <v>49</v>
      </c>
      <c r="F421" s="105">
        <v>1500000</v>
      </c>
      <c r="G421" s="106">
        <f>ROUNDDOWN(D421*F421,-3)</f>
        <v>6000000</v>
      </c>
      <c r="H421" s="107"/>
      <c r="I421" s="104" t="s">
        <v>51</v>
      </c>
      <c r="J421" s="103">
        <v>4</v>
      </c>
      <c r="K421" s="103" t="s">
        <v>49</v>
      </c>
      <c r="L421" s="105">
        <v>1500000</v>
      </c>
      <c r="M421" s="105">
        <f>ROUNDDOWN(J421*L421,-3)</f>
        <v>6000000</v>
      </c>
      <c r="N421" s="114">
        <f t="shared" si="99"/>
        <v>0</v>
      </c>
      <c r="O421" s="113" t="s">
        <v>985</v>
      </c>
    </row>
    <row r="422" spans="1:15" ht="13.2" hidden="1" x14ac:dyDescent="0.25">
      <c r="A422" s="56" t="s">
        <v>734</v>
      </c>
      <c r="B422" s="103"/>
      <c r="C422" s="104" t="s">
        <v>53</v>
      </c>
      <c r="D422" s="103">
        <v>4</v>
      </c>
      <c r="E422" s="103" t="s">
        <v>49</v>
      </c>
      <c r="F422" s="105">
        <v>1000000</v>
      </c>
      <c r="G422" s="106">
        <f>ROUNDDOWN(D422*F422,-3)</f>
        <v>4000000</v>
      </c>
      <c r="H422" s="107"/>
      <c r="I422" s="104" t="s">
        <v>53</v>
      </c>
      <c r="J422" s="103">
        <v>4</v>
      </c>
      <c r="K422" s="103" t="s">
        <v>49</v>
      </c>
      <c r="L422" s="105">
        <v>1000000</v>
      </c>
      <c r="M422" s="105">
        <f>ROUNDDOWN(J422*L422,-3)</f>
        <v>4000000</v>
      </c>
      <c r="N422" s="114">
        <f t="shared" si="99"/>
        <v>0</v>
      </c>
      <c r="O422" s="113" t="s">
        <v>985</v>
      </c>
    </row>
    <row r="423" spans="1:15" ht="13.2" hidden="1" x14ac:dyDescent="0.25">
      <c r="A423" s="56" t="s">
        <v>735</v>
      </c>
      <c r="B423" s="103"/>
      <c r="C423" s="104" t="s">
        <v>642</v>
      </c>
      <c r="D423" s="103">
        <v>12</v>
      </c>
      <c r="E423" s="103" t="s">
        <v>91</v>
      </c>
      <c r="F423" s="105">
        <v>250000</v>
      </c>
      <c r="G423" s="106">
        <f>ROUNDDOWN(D423*F423,-3)</f>
        <v>3000000</v>
      </c>
      <c r="H423" s="107"/>
      <c r="I423" s="104" t="s">
        <v>642</v>
      </c>
      <c r="J423" s="103">
        <v>12</v>
      </c>
      <c r="K423" s="103" t="s">
        <v>91</v>
      </c>
      <c r="L423" s="105">
        <v>250000</v>
      </c>
      <c r="M423" s="105">
        <f>ROUNDDOWN(J423*L423,-3)</f>
        <v>3000000</v>
      </c>
      <c r="N423" s="114">
        <f t="shared" si="99"/>
        <v>0</v>
      </c>
      <c r="O423" s="113" t="s">
        <v>985</v>
      </c>
    </row>
    <row r="424" spans="1:15" ht="13.2" hidden="1" x14ac:dyDescent="0.25">
      <c r="A424" s="56" t="s">
        <v>736</v>
      </c>
      <c r="B424" s="129" t="s">
        <v>92</v>
      </c>
      <c r="C424" s="130" t="s">
        <v>93</v>
      </c>
      <c r="D424" s="129"/>
      <c r="E424" s="129"/>
      <c r="F424" s="131"/>
      <c r="G424" s="132">
        <f>G425</f>
        <v>1000000</v>
      </c>
      <c r="H424" s="133" t="s">
        <v>92</v>
      </c>
      <c r="I424" s="130" t="s">
        <v>93</v>
      </c>
      <c r="J424" s="129"/>
      <c r="K424" s="129"/>
      <c r="L424" s="131"/>
      <c r="M424" s="131">
        <f>M425</f>
        <v>1000000</v>
      </c>
      <c r="N424" s="134">
        <f>N425</f>
        <v>0</v>
      </c>
      <c r="O424" s="113" t="s">
        <v>985</v>
      </c>
    </row>
    <row r="425" spans="1:15" ht="26.4" hidden="1" x14ac:dyDescent="0.25">
      <c r="A425" s="56" t="s">
        <v>737</v>
      </c>
      <c r="B425" s="103"/>
      <c r="C425" s="104" t="s">
        <v>738</v>
      </c>
      <c r="D425" s="103">
        <v>4</v>
      </c>
      <c r="E425" s="103" t="s">
        <v>49</v>
      </c>
      <c r="F425" s="105">
        <v>250000</v>
      </c>
      <c r="G425" s="106">
        <f>ROUNDDOWN(D425*F425,-3)</f>
        <v>1000000</v>
      </c>
      <c r="H425" s="107"/>
      <c r="I425" s="104" t="s">
        <v>738</v>
      </c>
      <c r="J425" s="103">
        <v>4</v>
      </c>
      <c r="K425" s="103" t="s">
        <v>49</v>
      </c>
      <c r="L425" s="105">
        <v>250000</v>
      </c>
      <c r="M425" s="105">
        <f>ROUNDDOWN(J425*L425,-3)</f>
        <v>1000000</v>
      </c>
      <c r="N425" s="114">
        <f>G425-M425</f>
        <v>0</v>
      </c>
      <c r="O425" s="113" t="s">
        <v>985</v>
      </c>
    </row>
    <row r="426" spans="1:15" ht="13.2" hidden="1" x14ac:dyDescent="0.25">
      <c r="A426" s="56" t="s">
        <v>739</v>
      </c>
      <c r="B426" s="129" t="s">
        <v>61</v>
      </c>
      <c r="C426" s="130" t="s">
        <v>62</v>
      </c>
      <c r="D426" s="129"/>
      <c r="E426" s="129"/>
      <c r="F426" s="131"/>
      <c r="G426" s="132">
        <f>G427</f>
        <v>109075000</v>
      </c>
      <c r="H426" s="133" t="s">
        <v>61</v>
      </c>
      <c r="I426" s="130" t="s">
        <v>62</v>
      </c>
      <c r="J426" s="129"/>
      <c r="K426" s="129"/>
      <c r="L426" s="131"/>
      <c r="M426" s="131">
        <f>M427</f>
        <v>109075000</v>
      </c>
      <c r="N426" s="134">
        <f>N427</f>
        <v>0</v>
      </c>
      <c r="O426" s="113" t="s">
        <v>985</v>
      </c>
    </row>
    <row r="427" spans="1:15" ht="13.2" hidden="1" x14ac:dyDescent="0.25">
      <c r="A427" s="56" t="s">
        <v>740</v>
      </c>
      <c r="B427" s="103"/>
      <c r="C427" s="104" t="s">
        <v>741</v>
      </c>
      <c r="D427" s="103">
        <v>18</v>
      </c>
      <c r="E427" s="103" t="s">
        <v>46</v>
      </c>
      <c r="F427" s="105">
        <v>6059723</v>
      </c>
      <c r="G427" s="106">
        <f>ROUNDDOWN(D427*F427,-3)</f>
        <v>109075000</v>
      </c>
      <c r="H427" s="107"/>
      <c r="I427" s="104" t="s">
        <v>741</v>
      </c>
      <c r="J427" s="103">
        <v>18</v>
      </c>
      <c r="K427" s="103" t="s">
        <v>46</v>
      </c>
      <c r="L427" s="105">
        <v>6059723</v>
      </c>
      <c r="M427" s="105">
        <f>ROUNDDOWN(J427*L427,-3)</f>
        <v>109075000</v>
      </c>
      <c r="N427" s="114">
        <f>G427-M427</f>
        <v>0</v>
      </c>
      <c r="O427" s="113" t="s">
        <v>985</v>
      </c>
    </row>
    <row r="428" spans="1:15" ht="26.4" x14ac:dyDescent="0.25">
      <c r="A428" s="56" t="s">
        <v>742</v>
      </c>
      <c r="B428" s="135" t="s">
        <v>66</v>
      </c>
      <c r="C428" s="136" t="s">
        <v>743</v>
      </c>
      <c r="D428" s="135"/>
      <c r="E428" s="135"/>
      <c r="F428" s="137"/>
      <c r="G428" s="138">
        <f>SUM(G429,G435,G438,G440)</f>
        <v>188806000</v>
      </c>
      <c r="H428" s="139" t="s">
        <v>66</v>
      </c>
      <c r="I428" s="136" t="s">
        <v>743</v>
      </c>
      <c r="J428" s="135"/>
      <c r="K428" s="135"/>
      <c r="L428" s="137"/>
      <c r="M428" s="137">
        <f>SUM(M429,M435,M438,M440)</f>
        <v>166238000</v>
      </c>
      <c r="N428" s="140">
        <f>SUM(N429,N435,N438,N440)</f>
        <v>22568000</v>
      </c>
      <c r="O428" s="63"/>
    </row>
    <row r="429" spans="1:15" ht="13.2" x14ac:dyDescent="0.25">
      <c r="A429" s="56" t="s">
        <v>744</v>
      </c>
      <c r="B429" s="129" t="s">
        <v>42</v>
      </c>
      <c r="C429" s="130" t="s">
        <v>43</v>
      </c>
      <c r="D429" s="129"/>
      <c r="E429" s="129"/>
      <c r="F429" s="131"/>
      <c r="G429" s="132">
        <f>SUM(G430:G434)</f>
        <v>33500000</v>
      </c>
      <c r="H429" s="133" t="s">
        <v>42</v>
      </c>
      <c r="I429" s="130" t="s">
        <v>43</v>
      </c>
      <c r="J429" s="129"/>
      <c r="K429" s="129"/>
      <c r="L429" s="131"/>
      <c r="M429" s="131">
        <f>SUM(M430:M434)</f>
        <v>33500000</v>
      </c>
      <c r="N429" s="134">
        <f>SUM(N430:N434)</f>
        <v>0</v>
      </c>
      <c r="O429" s="63"/>
    </row>
    <row r="430" spans="1:15" ht="13.2" hidden="1" x14ac:dyDescent="0.25">
      <c r="A430" s="56" t="s">
        <v>745</v>
      </c>
      <c r="B430" s="103"/>
      <c r="C430" s="104" t="s">
        <v>45</v>
      </c>
      <c r="D430" s="103">
        <v>180</v>
      </c>
      <c r="E430" s="103" t="s">
        <v>46</v>
      </c>
      <c r="F430" s="105">
        <v>75000</v>
      </c>
      <c r="G430" s="106">
        <f>ROUNDDOWN(D430*F430,-3)</f>
        <v>13500000</v>
      </c>
      <c r="H430" s="107"/>
      <c r="I430" s="104" t="s">
        <v>45</v>
      </c>
      <c r="J430" s="103">
        <v>180</v>
      </c>
      <c r="K430" s="103" t="s">
        <v>46</v>
      </c>
      <c r="L430" s="105">
        <v>75000</v>
      </c>
      <c r="M430" s="105">
        <f>ROUNDDOWN(J430*L430,-3)</f>
        <v>13500000</v>
      </c>
      <c r="N430" s="114">
        <f t="shared" ref="N430:N434" si="100">G430-M430</f>
        <v>0</v>
      </c>
      <c r="O430" s="113" t="s">
        <v>985</v>
      </c>
    </row>
    <row r="431" spans="1:15" ht="13.2" hidden="1" x14ac:dyDescent="0.25">
      <c r="A431" s="56" t="s">
        <v>746</v>
      </c>
      <c r="B431" s="103"/>
      <c r="C431" s="104" t="s">
        <v>48</v>
      </c>
      <c r="D431" s="103">
        <v>4</v>
      </c>
      <c r="E431" s="103" t="s">
        <v>49</v>
      </c>
      <c r="F431" s="105">
        <v>1500000</v>
      </c>
      <c r="G431" s="106">
        <f>ROUNDDOWN(D431*F431,-3)</f>
        <v>6000000</v>
      </c>
      <c r="H431" s="107"/>
      <c r="I431" s="104" t="s">
        <v>48</v>
      </c>
      <c r="J431" s="103">
        <v>4</v>
      </c>
      <c r="K431" s="103" t="s">
        <v>49</v>
      </c>
      <c r="L431" s="105">
        <v>1500000</v>
      </c>
      <c r="M431" s="105">
        <f>ROUNDDOWN(J431*L431,-3)</f>
        <v>6000000</v>
      </c>
      <c r="N431" s="114">
        <f t="shared" si="100"/>
        <v>0</v>
      </c>
      <c r="O431" s="113" t="s">
        <v>985</v>
      </c>
    </row>
    <row r="432" spans="1:15" ht="13.2" hidden="1" x14ac:dyDescent="0.25">
      <c r="A432" s="56" t="s">
        <v>747</v>
      </c>
      <c r="B432" s="103"/>
      <c r="C432" s="104" t="s">
        <v>51</v>
      </c>
      <c r="D432" s="103">
        <v>4</v>
      </c>
      <c r="E432" s="103" t="s">
        <v>49</v>
      </c>
      <c r="F432" s="105">
        <v>1500000</v>
      </c>
      <c r="G432" s="106">
        <f>ROUNDDOWN(D432*F432,-3)</f>
        <v>6000000</v>
      </c>
      <c r="H432" s="107"/>
      <c r="I432" s="104" t="s">
        <v>51</v>
      </c>
      <c r="J432" s="103">
        <v>4</v>
      </c>
      <c r="K432" s="103" t="s">
        <v>49</v>
      </c>
      <c r="L432" s="105">
        <v>1500000</v>
      </c>
      <c r="M432" s="105">
        <f>ROUNDDOWN(J432*L432,-3)</f>
        <v>6000000</v>
      </c>
      <c r="N432" s="114">
        <f t="shared" si="100"/>
        <v>0</v>
      </c>
      <c r="O432" s="113" t="s">
        <v>985</v>
      </c>
    </row>
    <row r="433" spans="1:15" ht="13.2" hidden="1" x14ac:dyDescent="0.25">
      <c r="A433" s="56" t="s">
        <v>748</v>
      </c>
      <c r="B433" s="103"/>
      <c r="C433" s="104" t="s">
        <v>53</v>
      </c>
      <c r="D433" s="103">
        <v>4</v>
      </c>
      <c r="E433" s="103" t="s">
        <v>49</v>
      </c>
      <c r="F433" s="105">
        <v>1000000</v>
      </c>
      <c r="G433" s="106">
        <f>ROUNDDOWN(D433*F433,-3)</f>
        <v>4000000</v>
      </c>
      <c r="H433" s="107"/>
      <c r="I433" s="104" t="s">
        <v>53</v>
      </c>
      <c r="J433" s="103">
        <v>4</v>
      </c>
      <c r="K433" s="103" t="s">
        <v>49</v>
      </c>
      <c r="L433" s="105">
        <v>1000000</v>
      </c>
      <c r="M433" s="105">
        <f>ROUNDDOWN(J433*L433,-3)</f>
        <v>4000000</v>
      </c>
      <c r="N433" s="114">
        <f t="shared" si="100"/>
        <v>0</v>
      </c>
      <c r="O433" s="113" t="s">
        <v>985</v>
      </c>
    </row>
    <row r="434" spans="1:15" ht="13.2" hidden="1" x14ac:dyDescent="0.25">
      <c r="A434" s="56" t="s">
        <v>749</v>
      </c>
      <c r="B434" s="103"/>
      <c r="C434" s="104" t="s">
        <v>750</v>
      </c>
      <c r="D434" s="103">
        <v>8</v>
      </c>
      <c r="E434" s="103" t="s">
        <v>91</v>
      </c>
      <c r="F434" s="105">
        <v>500000</v>
      </c>
      <c r="G434" s="106">
        <f>ROUNDDOWN(D434*F434,-3)</f>
        <v>4000000</v>
      </c>
      <c r="H434" s="107"/>
      <c r="I434" s="104" t="s">
        <v>750</v>
      </c>
      <c r="J434" s="103">
        <v>8</v>
      </c>
      <c r="K434" s="103" t="s">
        <v>91</v>
      </c>
      <c r="L434" s="105">
        <v>500000</v>
      </c>
      <c r="M434" s="105">
        <f>ROUNDDOWN(J434*L434,-3)</f>
        <v>4000000</v>
      </c>
      <c r="N434" s="114">
        <f t="shared" si="100"/>
        <v>0</v>
      </c>
      <c r="O434" s="113" t="s">
        <v>985</v>
      </c>
    </row>
    <row r="435" spans="1:15" ht="13.2" x14ac:dyDescent="0.25">
      <c r="A435" s="56" t="s">
        <v>751</v>
      </c>
      <c r="B435" s="129" t="s">
        <v>92</v>
      </c>
      <c r="C435" s="130" t="s">
        <v>93</v>
      </c>
      <c r="D435" s="129"/>
      <c r="E435" s="129"/>
      <c r="F435" s="131"/>
      <c r="G435" s="132">
        <f>SUM(G436:G437)</f>
        <v>31000000</v>
      </c>
      <c r="H435" s="133" t="s">
        <v>92</v>
      </c>
      <c r="I435" s="130" t="s">
        <v>93</v>
      </c>
      <c r="J435" s="129"/>
      <c r="K435" s="129"/>
      <c r="L435" s="131"/>
      <c r="M435" s="131">
        <f>SUM(M436:M437)</f>
        <v>31000000</v>
      </c>
      <c r="N435" s="134">
        <f>SUM(N436:N437)</f>
        <v>0</v>
      </c>
      <c r="O435" s="63"/>
    </row>
    <row r="436" spans="1:15" ht="26.4" hidden="1" x14ac:dyDescent="0.25">
      <c r="A436" s="56" t="s">
        <v>752</v>
      </c>
      <c r="B436" s="103"/>
      <c r="C436" s="104" t="s">
        <v>738</v>
      </c>
      <c r="D436" s="103">
        <v>4</v>
      </c>
      <c r="E436" s="103" t="s">
        <v>49</v>
      </c>
      <c r="F436" s="105">
        <v>250000</v>
      </c>
      <c r="G436" s="106">
        <f>ROUNDDOWN(D436*F436,-3)</f>
        <v>1000000</v>
      </c>
      <c r="H436" s="107"/>
      <c r="I436" s="104" t="s">
        <v>738</v>
      </c>
      <c r="J436" s="103">
        <v>4</v>
      </c>
      <c r="K436" s="103" t="s">
        <v>49</v>
      </c>
      <c r="L436" s="105">
        <v>250000</v>
      </c>
      <c r="M436" s="105">
        <f>ROUNDDOWN(J436*L436,-3)</f>
        <v>1000000</v>
      </c>
      <c r="N436" s="114">
        <f t="shared" ref="N436:N437" si="101">G436-M436</f>
        <v>0</v>
      </c>
      <c r="O436" s="113" t="s">
        <v>985</v>
      </c>
    </row>
    <row r="437" spans="1:15" ht="13.2" hidden="1" x14ac:dyDescent="0.25">
      <c r="A437" s="56" t="s">
        <v>753</v>
      </c>
      <c r="B437" s="103"/>
      <c r="C437" s="104" t="s">
        <v>754</v>
      </c>
      <c r="D437" s="103">
        <v>2</v>
      </c>
      <c r="E437" s="103" t="s">
        <v>49</v>
      </c>
      <c r="F437" s="105">
        <v>15000000</v>
      </c>
      <c r="G437" s="106">
        <f>ROUNDDOWN(D437*F437,-3)</f>
        <v>30000000</v>
      </c>
      <c r="H437" s="107"/>
      <c r="I437" s="104" t="s">
        <v>754</v>
      </c>
      <c r="J437" s="103">
        <v>2</v>
      </c>
      <c r="K437" s="103" t="s">
        <v>49</v>
      </c>
      <c r="L437" s="105">
        <v>15000000</v>
      </c>
      <c r="M437" s="105">
        <f>ROUNDDOWN(J437*L437,-3)</f>
        <v>30000000</v>
      </c>
      <c r="N437" s="114">
        <f t="shared" si="101"/>
        <v>0</v>
      </c>
      <c r="O437" s="113" t="s">
        <v>985</v>
      </c>
    </row>
    <row r="438" spans="1:15" ht="13.2" x14ac:dyDescent="0.25">
      <c r="A438" s="56" t="s">
        <v>755</v>
      </c>
      <c r="B438" s="126" t="s">
        <v>55</v>
      </c>
      <c r="C438" s="124" t="s">
        <v>56</v>
      </c>
      <c r="D438" s="126"/>
      <c r="E438" s="126"/>
      <c r="F438" s="127"/>
      <c r="G438" s="141">
        <f>G439</f>
        <v>10000000</v>
      </c>
      <c r="H438" s="123" t="s">
        <v>55</v>
      </c>
      <c r="I438" s="124" t="s">
        <v>56</v>
      </c>
      <c r="J438" s="126"/>
      <c r="K438" s="126"/>
      <c r="L438" s="127"/>
      <c r="M438" s="127">
        <f>M439</f>
        <v>10000000</v>
      </c>
      <c r="N438" s="128">
        <f>N439</f>
        <v>0</v>
      </c>
      <c r="O438" s="63"/>
    </row>
    <row r="439" spans="1:15" ht="13.2" hidden="1" x14ac:dyDescent="0.25">
      <c r="A439" s="56" t="s">
        <v>756</v>
      </c>
      <c r="B439" s="103"/>
      <c r="C439" s="104" t="s">
        <v>58</v>
      </c>
      <c r="D439" s="103">
        <v>10</v>
      </c>
      <c r="E439" s="103" t="s">
        <v>59</v>
      </c>
      <c r="F439" s="105">
        <v>1000000</v>
      </c>
      <c r="G439" s="106">
        <f>ROUNDDOWN(D439*F439,-3)</f>
        <v>10000000</v>
      </c>
      <c r="H439" s="107"/>
      <c r="I439" s="104" t="s">
        <v>58</v>
      </c>
      <c r="J439" s="103">
        <v>10</v>
      </c>
      <c r="K439" s="103" t="s">
        <v>59</v>
      </c>
      <c r="L439" s="105">
        <v>1000000</v>
      </c>
      <c r="M439" s="105">
        <f>ROUNDDOWN(J439*L439,-3)</f>
        <v>10000000</v>
      </c>
      <c r="N439" s="114">
        <f>G439-M439</f>
        <v>0</v>
      </c>
      <c r="O439" s="113" t="s">
        <v>985</v>
      </c>
    </row>
    <row r="440" spans="1:15" ht="13.2" x14ac:dyDescent="0.25">
      <c r="A440" s="56" t="s">
        <v>757</v>
      </c>
      <c r="B440" s="129" t="s">
        <v>61</v>
      </c>
      <c r="C440" s="130" t="s">
        <v>62</v>
      </c>
      <c r="D440" s="129"/>
      <c r="E440" s="129"/>
      <c r="F440" s="131"/>
      <c r="G440" s="132">
        <f>G441</f>
        <v>114306000</v>
      </c>
      <c r="H440" s="133" t="s">
        <v>61</v>
      </c>
      <c r="I440" s="130" t="s">
        <v>62</v>
      </c>
      <c r="J440" s="129"/>
      <c r="K440" s="129"/>
      <c r="L440" s="131"/>
      <c r="M440" s="131">
        <f>M441</f>
        <v>91738000</v>
      </c>
      <c r="N440" s="134">
        <f>N441</f>
        <v>22568000</v>
      </c>
      <c r="O440" s="63"/>
    </row>
    <row r="441" spans="1:15" ht="26.4" x14ac:dyDescent="0.25">
      <c r="A441" s="56" t="s">
        <v>758</v>
      </c>
      <c r="B441" s="103"/>
      <c r="C441" s="104" t="s">
        <v>759</v>
      </c>
      <c r="D441" s="103">
        <v>20</v>
      </c>
      <c r="E441" s="103" t="s">
        <v>46</v>
      </c>
      <c r="F441" s="105">
        <v>5715300</v>
      </c>
      <c r="G441" s="106">
        <f>ROUNDDOWN(D441*F441,-3)</f>
        <v>114306000</v>
      </c>
      <c r="H441" s="107"/>
      <c r="I441" s="108" t="s">
        <v>759</v>
      </c>
      <c r="J441" s="109">
        <v>20</v>
      </c>
      <c r="K441" s="109" t="s">
        <v>46</v>
      </c>
      <c r="L441" s="111">
        <v>4586900</v>
      </c>
      <c r="M441" s="111">
        <f>ROUNDDOWN(J441*L441,-3)</f>
        <v>91738000</v>
      </c>
      <c r="N441" s="112">
        <f>G441-M441</f>
        <v>22568000</v>
      </c>
      <c r="O441" s="113" t="str">
        <f>IF(AND(ISBLANK(H441),N441&lt;&gt;0),"Revisi","")</f>
        <v>Revisi</v>
      </c>
    </row>
    <row r="442" spans="1:15" ht="13.2" x14ac:dyDescent="0.25">
      <c r="A442" s="56" t="s">
        <v>760</v>
      </c>
      <c r="B442" s="91" t="s">
        <v>271</v>
      </c>
      <c r="C442" s="92" t="s">
        <v>761</v>
      </c>
      <c r="D442" s="91"/>
      <c r="E442" s="91"/>
      <c r="F442" s="93"/>
      <c r="G442" s="94">
        <f>SUM(G443,G449,G451)</f>
        <v>330540000</v>
      </c>
      <c r="H442" s="95" t="s">
        <v>271</v>
      </c>
      <c r="I442" s="92" t="s">
        <v>761</v>
      </c>
      <c r="J442" s="91"/>
      <c r="K442" s="91"/>
      <c r="L442" s="93"/>
      <c r="M442" s="93">
        <f>SUM(M443,M449,M451)</f>
        <v>330540000</v>
      </c>
      <c r="N442" s="96">
        <f>SUM(N443,N449,N451)</f>
        <v>0</v>
      </c>
      <c r="O442" s="63"/>
    </row>
    <row r="443" spans="1:15" ht="13.2" hidden="1" x14ac:dyDescent="0.25">
      <c r="A443" s="56" t="s">
        <v>762</v>
      </c>
      <c r="B443" s="97" t="s">
        <v>42</v>
      </c>
      <c r="C443" s="98" t="s">
        <v>43</v>
      </c>
      <c r="D443" s="97"/>
      <c r="E443" s="97"/>
      <c r="F443" s="99"/>
      <c r="G443" s="100">
        <f>SUM(G444:G448)</f>
        <v>46000000</v>
      </c>
      <c r="H443" s="101" t="s">
        <v>42</v>
      </c>
      <c r="I443" s="98" t="s">
        <v>43</v>
      </c>
      <c r="J443" s="97"/>
      <c r="K443" s="97"/>
      <c r="L443" s="99"/>
      <c r="M443" s="99">
        <f>SUM(M444:M448)</f>
        <v>46000000</v>
      </c>
      <c r="N443" s="102">
        <f>SUM(N444:N448)</f>
        <v>0</v>
      </c>
      <c r="O443" s="113" t="s">
        <v>985</v>
      </c>
    </row>
    <row r="444" spans="1:15" ht="13.2" hidden="1" x14ac:dyDescent="0.25">
      <c r="A444" s="56" t="s">
        <v>763</v>
      </c>
      <c r="B444" s="103"/>
      <c r="C444" s="104" t="s">
        <v>45</v>
      </c>
      <c r="D444" s="103">
        <v>280</v>
      </c>
      <c r="E444" s="103" t="s">
        <v>46</v>
      </c>
      <c r="F444" s="105">
        <v>75000</v>
      </c>
      <c r="G444" s="106">
        <f>ROUNDDOWN(D444*F444,-3)</f>
        <v>21000000</v>
      </c>
      <c r="H444" s="107"/>
      <c r="I444" s="104" t="s">
        <v>45</v>
      </c>
      <c r="J444" s="103">
        <v>280</v>
      </c>
      <c r="K444" s="103" t="s">
        <v>46</v>
      </c>
      <c r="L444" s="105">
        <v>75000</v>
      </c>
      <c r="M444" s="105">
        <f>ROUNDDOWN(J444*L444,-3)</f>
        <v>21000000</v>
      </c>
      <c r="N444" s="114">
        <f t="shared" ref="N444:N448" si="102">G444-M444</f>
        <v>0</v>
      </c>
      <c r="O444" s="113" t="s">
        <v>985</v>
      </c>
    </row>
    <row r="445" spans="1:15" ht="13.2" hidden="1" x14ac:dyDescent="0.25">
      <c r="A445" s="56" t="s">
        <v>764</v>
      </c>
      <c r="B445" s="103"/>
      <c r="C445" s="104" t="s">
        <v>48</v>
      </c>
      <c r="D445" s="103">
        <v>5</v>
      </c>
      <c r="E445" s="103" t="s">
        <v>49</v>
      </c>
      <c r="F445" s="105">
        <v>1500000</v>
      </c>
      <c r="G445" s="106">
        <f>ROUNDDOWN(D445*F445,-3)</f>
        <v>7500000</v>
      </c>
      <c r="H445" s="107"/>
      <c r="I445" s="104" t="s">
        <v>48</v>
      </c>
      <c r="J445" s="103">
        <v>5</v>
      </c>
      <c r="K445" s="103" t="s">
        <v>49</v>
      </c>
      <c r="L445" s="105">
        <v>1500000</v>
      </c>
      <c r="M445" s="105">
        <f>ROUNDDOWN(J445*L445,-3)</f>
        <v>7500000</v>
      </c>
      <c r="N445" s="114">
        <f t="shared" si="102"/>
        <v>0</v>
      </c>
      <c r="O445" s="113" t="s">
        <v>985</v>
      </c>
    </row>
    <row r="446" spans="1:15" ht="13.2" hidden="1" x14ac:dyDescent="0.25">
      <c r="A446" s="56" t="s">
        <v>765</v>
      </c>
      <c r="B446" s="103"/>
      <c r="C446" s="104" t="s">
        <v>51</v>
      </c>
      <c r="D446" s="103">
        <v>4</v>
      </c>
      <c r="E446" s="103" t="s">
        <v>49</v>
      </c>
      <c r="F446" s="105">
        <v>1500000</v>
      </c>
      <c r="G446" s="106">
        <f>ROUNDDOWN(D446*F446,-3)</f>
        <v>6000000</v>
      </c>
      <c r="H446" s="107"/>
      <c r="I446" s="104" t="s">
        <v>51</v>
      </c>
      <c r="J446" s="103">
        <v>4</v>
      </c>
      <c r="K446" s="103" t="s">
        <v>49</v>
      </c>
      <c r="L446" s="105">
        <v>1500000</v>
      </c>
      <c r="M446" s="105">
        <f>ROUNDDOWN(J446*L446,-3)</f>
        <v>6000000</v>
      </c>
      <c r="N446" s="114">
        <f t="shared" si="102"/>
        <v>0</v>
      </c>
      <c r="O446" s="113" t="s">
        <v>985</v>
      </c>
    </row>
    <row r="447" spans="1:15" ht="13.2" hidden="1" x14ac:dyDescent="0.25">
      <c r="A447" s="56" t="s">
        <v>766</v>
      </c>
      <c r="B447" s="103"/>
      <c r="C447" s="104" t="s">
        <v>53</v>
      </c>
      <c r="D447" s="103">
        <v>4</v>
      </c>
      <c r="E447" s="103" t="s">
        <v>49</v>
      </c>
      <c r="F447" s="105">
        <v>1000000</v>
      </c>
      <c r="G447" s="106">
        <f>ROUNDDOWN(D447*F447,-3)</f>
        <v>4000000</v>
      </c>
      <c r="H447" s="107"/>
      <c r="I447" s="104" t="s">
        <v>53</v>
      </c>
      <c r="J447" s="103">
        <v>4</v>
      </c>
      <c r="K447" s="103" t="s">
        <v>49</v>
      </c>
      <c r="L447" s="105">
        <v>1000000</v>
      </c>
      <c r="M447" s="105">
        <f>ROUNDDOWN(J447*L447,-3)</f>
        <v>4000000</v>
      </c>
      <c r="N447" s="114">
        <f t="shared" si="102"/>
        <v>0</v>
      </c>
      <c r="O447" s="113" t="s">
        <v>985</v>
      </c>
    </row>
    <row r="448" spans="1:15" ht="13.2" hidden="1" x14ac:dyDescent="0.25">
      <c r="A448" s="56" t="s">
        <v>767</v>
      </c>
      <c r="B448" s="103"/>
      <c r="C448" s="104" t="s">
        <v>642</v>
      </c>
      <c r="D448" s="103">
        <v>30</v>
      </c>
      <c r="E448" s="103" t="s">
        <v>91</v>
      </c>
      <c r="F448" s="105">
        <v>250000</v>
      </c>
      <c r="G448" s="106">
        <f>ROUNDDOWN(D448*F448,-3)</f>
        <v>7500000</v>
      </c>
      <c r="H448" s="107"/>
      <c r="I448" s="104" t="s">
        <v>642</v>
      </c>
      <c r="J448" s="103">
        <v>30</v>
      </c>
      <c r="K448" s="103" t="s">
        <v>91</v>
      </c>
      <c r="L448" s="105">
        <v>250000</v>
      </c>
      <c r="M448" s="105">
        <f>ROUNDDOWN(J448*L448,-3)</f>
        <v>7500000</v>
      </c>
      <c r="N448" s="114">
        <f t="shared" si="102"/>
        <v>0</v>
      </c>
      <c r="O448" s="113" t="s">
        <v>985</v>
      </c>
    </row>
    <row r="449" spans="1:15" ht="13.2" hidden="1" x14ac:dyDescent="0.25">
      <c r="A449" s="56" t="s">
        <v>768</v>
      </c>
      <c r="B449" s="97" t="s">
        <v>92</v>
      </c>
      <c r="C449" s="98" t="s">
        <v>93</v>
      </c>
      <c r="D449" s="97"/>
      <c r="E449" s="97"/>
      <c r="F449" s="99"/>
      <c r="G449" s="100">
        <f>G450</f>
        <v>1000000</v>
      </c>
      <c r="H449" s="101" t="s">
        <v>92</v>
      </c>
      <c r="I449" s="98" t="s">
        <v>93</v>
      </c>
      <c r="J449" s="97"/>
      <c r="K449" s="97"/>
      <c r="L449" s="99"/>
      <c r="M449" s="99">
        <f>M450</f>
        <v>1000000</v>
      </c>
      <c r="N449" s="102">
        <f>N450</f>
        <v>0</v>
      </c>
      <c r="O449" s="113" t="s">
        <v>985</v>
      </c>
    </row>
    <row r="450" spans="1:15" ht="26.4" hidden="1" x14ac:dyDescent="0.25">
      <c r="A450" s="56" t="s">
        <v>769</v>
      </c>
      <c r="B450" s="103"/>
      <c r="C450" s="104" t="s">
        <v>738</v>
      </c>
      <c r="D450" s="103">
        <v>4</v>
      </c>
      <c r="E450" s="103" t="s">
        <v>49</v>
      </c>
      <c r="F450" s="105">
        <v>250000</v>
      </c>
      <c r="G450" s="106">
        <f>ROUNDDOWN(D450*F450,-3)</f>
        <v>1000000</v>
      </c>
      <c r="H450" s="107"/>
      <c r="I450" s="104" t="s">
        <v>738</v>
      </c>
      <c r="J450" s="103">
        <v>4</v>
      </c>
      <c r="K450" s="103" t="s">
        <v>49</v>
      </c>
      <c r="L450" s="105">
        <v>250000</v>
      </c>
      <c r="M450" s="105">
        <f>ROUNDDOWN(J450*L450,-3)</f>
        <v>1000000</v>
      </c>
      <c r="N450" s="114">
        <f>G450-M450</f>
        <v>0</v>
      </c>
      <c r="O450" s="113" t="s">
        <v>985</v>
      </c>
    </row>
    <row r="451" spans="1:15" ht="13.2" hidden="1" x14ac:dyDescent="0.25">
      <c r="A451" s="56" t="s">
        <v>770</v>
      </c>
      <c r="B451" s="97" t="s">
        <v>61</v>
      </c>
      <c r="C451" s="98" t="s">
        <v>62</v>
      </c>
      <c r="D451" s="97"/>
      <c r="E451" s="97"/>
      <c r="F451" s="99"/>
      <c r="G451" s="100">
        <f>G452</f>
        <v>283540000</v>
      </c>
      <c r="H451" s="101" t="s">
        <v>61</v>
      </c>
      <c r="I451" s="98" t="s">
        <v>62</v>
      </c>
      <c r="J451" s="97"/>
      <c r="K451" s="97"/>
      <c r="L451" s="99"/>
      <c r="M451" s="99">
        <f>M452</f>
        <v>283540000</v>
      </c>
      <c r="N451" s="102">
        <f>N452</f>
        <v>0</v>
      </c>
      <c r="O451" s="113" t="s">
        <v>985</v>
      </c>
    </row>
    <row r="452" spans="1:15" ht="13.2" hidden="1" x14ac:dyDescent="0.25">
      <c r="A452" s="56" t="s">
        <v>771</v>
      </c>
      <c r="B452" s="103"/>
      <c r="C452" s="104" t="s">
        <v>772</v>
      </c>
      <c r="D452" s="103">
        <v>45</v>
      </c>
      <c r="E452" s="103" t="s">
        <v>46</v>
      </c>
      <c r="F452" s="105">
        <v>6300889</v>
      </c>
      <c r="G452" s="106">
        <f>ROUNDDOWN(D452*F452,-3)</f>
        <v>283540000</v>
      </c>
      <c r="H452" s="107"/>
      <c r="I452" s="104" t="s">
        <v>772</v>
      </c>
      <c r="J452" s="103">
        <v>45</v>
      </c>
      <c r="K452" s="103" t="s">
        <v>46</v>
      </c>
      <c r="L452" s="105">
        <v>6300889</v>
      </c>
      <c r="M452" s="105">
        <f>ROUNDDOWN(J452*L452,-3)</f>
        <v>283540000</v>
      </c>
      <c r="N452" s="114">
        <f>G452-M452</f>
        <v>0</v>
      </c>
      <c r="O452" s="113" t="s">
        <v>985</v>
      </c>
    </row>
    <row r="453" spans="1:15" ht="26.4" x14ac:dyDescent="0.25">
      <c r="A453" s="56" t="s">
        <v>773</v>
      </c>
      <c r="B453" s="291" t="s">
        <v>774</v>
      </c>
      <c r="C453" s="292" t="s">
        <v>775</v>
      </c>
      <c r="D453" s="291"/>
      <c r="E453" s="291" t="s">
        <v>37</v>
      </c>
      <c r="F453" s="293"/>
      <c r="G453" s="294">
        <f>G454</f>
        <v>104311000</v>
      </c>
      <c r="H453" s="295" t="s">
        <v>774</v>
      </c>
      <c r="I453" s="292" t="s">
        <v>775</v>
      </c>
      <c r="J453" s="291"/>
      <c r="K453" s="291" t="s">
        <v>37</v>
      </c>
      <c r="L453" s="293"/>
      <c r="M453" s="293">
        <f>M454</f>
        <v>104311000</v>
      </c>
      <c r="N453" s="296">
        <f>N454</f>
        <v>0</v>
      </c>
      <c r="O453" s="63"/>
    </row>
    <row r="454" spans="1:15" ht="13.2" x14ac:dyDescent="0.25">
      <c r="A454" s="56" t="s">
        <v>776</v>
      </c>
      <c r="B454" s="135" t="s">
        <v>39</v>
      </c>
      <c r="C454" s="136" t="s">
        <v>777</v>
      </c>
      <c r="D454" s="135"/>
      <c r="E454" s="135"/>
      <c r="F454" s="137"/>
      <c r="G454" s="138">
        <f>SUM(G455,G461)</f>
        <v>104311000</v>
      </c>
      <c r="H454" s="139" t="s">
        <v>39</v>
      </c>
      <c r="I454" s="136" t="s">
        <v>777</v>
      </c>
      <c r="J454" s="135"/>
      <c r="K454" s="135"/>
      <c r="L454" s="137"/>
      <c r="M454" s="137">
        <f>SUM(M455,M461)</f>
        <v>104311000</v>
      </c>
      <c r="N454" s="140">
        <f>SUM(N455,N461)</f>
        <v>0</v>
      </c>
      <c r="O454" s="63"/>
    </row>
    <row r="455" spans="1:15" ht="13.2" hidden="1" x14ac:dyDescent="0.25">
      <c r="A455" s="56" t="s">
        <v>778</v>
      </c>
      <c r="B455" s="129" t="s">
        <v>42</v>
      </c>
      <c r="C455" s="130" t="s">
        <v>43</v>
      </c>
      <c r="D455" s="129"/>
      <c r="E455" s="129"/>
      <c r="F455" s="131"/>
      <c r="G455" s="132">
        <f>SUM(G456:G460)</f>
        <v>35500000</v>
      </c>
      <c r="H455" s="133" t="s">
        <v>42</v>
      </c>
      <c r="I455" s="130" t="s">
        <v>43</v>
      </c>
      <c r="J455" s="129"/>
      <c r="K455" s="129"/>
      <c r="L455" s="131"/>
      <c r="M455" s="131">
        <f>SUM(M456:M460)</f>
        <v>35500000</v>
      </c>
      <c r="N455" s="134">
        <f>SUM(N456:N460)</f>
        <v>0</v>
      </c>
      <c r="O455" s="113" t="s">
        <v>985</v>
      </c>
    </row>
    <row r="456" spans="1:15" ht="13.2" hidden="1" x14ac:dyDescent="0.25">
      <c r="A456" s="56" t="s">
        <v>779</v>
      </c>
      <c r="B456" s="103"/>
      <c r="C456" s="104" t="s">
        <v>45</v>
      </c>
      <c r="D456" s="103">
        <v>180</v>
      </c>
      <c r="E456" s="103" t="s">
        <v>46</v>
      </c>
      <c r="F456" s="105">
        <v>75000</v>
      </c>
      <c r="G456" s="106">
        <f>ROUNDDOWN(D456*F456,-3)</f>
        <v>13500000</v>
      </c>
      <c r="H456" s="107"/>
      <c r="I456" s="104" t="s">
        <v>45</v>
      </c>
      <c r="J456" s="103">
        <v>180</v>
      </c>
      <c r="K456" s="103" t="s">
        <v>46</v>
      </c>
      <c r="L456" s="105">
        <v>75000</v>
      </c>
      <c r="M456" s="105">
        <f>ROUNDDOWN(J456*L456,-3)</f>
        <v>13500000</v>
      </c>
      <c r="N456" s="114">
        <f t="shared" ref="N456:N460" si="103">G456-M456</f>
        <v>0</v>
      </c>
      <c r="O456" s="113" t="s">
        <v>985</v>
      </c>
    </row>
    <row r="457" spans="1:15" ht="13.2" hidden="1" x14ac:dyDescent="0.25">
      <c r="A457" s="21" t="s">
        <v>780</v>
      </c>
      <c r="B457" s="103"/>
      <c r="C457" s="104" t="s">
        <v>48</v>
      </c>
      <c r="D457" s="103">
        <v>4</v>
      </c>
      <c r="E457" s="103" t="s">
        <v>49</v>
      </c>
      <c r="F457" s="105">
        <v>1500000</v>
      </c>
      <c r="G457" s="106">
        <f>ROUNDDOWN(D457*F457,-3)</f>
        <v>6000000</v>
      </c>
      <c r="H457" s="107"/>
      <c r="I457" s="104" t="s">
        <v>48</v>
      </c>
      <c r="J457" s="103">
        <v>4</v>
      </c>
      <c r="K457" s="103" t="s">
        <v>49</v>
      </c>
      <c r="L457" s="105">
        <v>1500000</v>
      </c>
      <c r="M457" s="105">
        <f>ROUNDDOWN(J457*L457,-3)</f>
        <v>6000000</v>
      </c>
      <c r="N457" s="114">
        <f t="shared" si="103"/>
        <v>0</v>
      </c>
      <c r="O457" s="113" t="s">
        <v>985</v>
      </c>
    </row>
    <row r="458" spans="1:15" ht="13.2" hidden="1" x14ac:dyDescent="0.25">
      <c r="A458" s="56" t="s">
        <v>781</v>
      </c>
      <c r="B458" s="103"/>
      <c r="C458" s="104" t="s">
        <v>51</v>
      </c>
      <c r="D458" s="103">
        <v>4</v>
      </c>
      <c r="E458" s="103" t="s">
        <v>49</v>
      </c>
      <c r="F458" s="105">
        <v>1500000</v>
      </c>
      <c r="G458" s="106">
        <f>ROUNDDOWN(D458*F458,-3)</f>
        <v>6000000</v>
      </c>
      <c r="H458" s="107"/>
      <c r="I458" s="104" t="s">
        <v>51</v>
      </c>
      <c r="J458" s="103">
        <v>4</v>
      </c>
      <c r="K458" s="103" t="s">
        <v>49</v>
      </c>
      <c r="L458" s="105">
        <v>1500000</v>
      </c>
      <c r="M458" s="105">
        <f>ROUNDDOWN(J458*L458,-3)</f>
        <v>6000000</v>
      </c>
      <c r="N458" s="114">
        <f t="shared" si="103"/>
        <v>0</v>
      </c>
      <c r="O458" s="113" t="s">
        <v>985</v>
      </c>
    </row>
    <row r="459" spans="1:15" ht="13.2" hidden="1" x14ac:dyDescent="0.25">
      <c r="A459" s="56" t="s">
        <v>782</v>
      </c>
      <c r="B459" s="103"/>
      <c r="C459" s="104" t="s">
        <v>53</v>
      </c>
      <c r="D459" s="103">
        <v>4</v>
      </c>
      <c r="E459" s="103" t="s">
        <v>49</v>
      </c>
      <c r="F459" s="105">
        <v>1000000</v>
      </c>
      <c r="G459" s="106">
        <f>ROUNDDOWN(D459*F459,-3)</f>
        <v>4000000</v>
      </c>
      <c r="H459" s="107"/>
      <c r="I459" s="104" t="s">
        <v>53</v>
      </c>
      <c r="J459" s="103">
        <v>4</v>
      </c>
      <c r="K459" s="103" t="s">
        <v>49</v>
      </c>
      <c r="L459" s="105">
        <v>1000000</v>
      </c>
      <c r="M459" s="105">
        <f>ROUNDDOWN(J459*L459,-3)</f>
        <v>4000000</v>
      </c>
      <c r="N459" s="114">
        <f t="shared" si="103"/>
        <v>0</v>
      </c>
      <c r="O459" s="113" t="s">
        <v>985</v>
      </c>
    </row>
    <row r="460" spans="1:15" ht="13.2" hidden="1" x14ac:dyDescent="0.25">
      <c r="A460" s="56" t="s">
        <v>783</v>
      </c>
      <c r="B460" s="103"/>
      <c r="C460" s="104" t="s">
        <v>230</v>
      </c>
      <c r="D460" s="103">
        <v>12</v>
      </c>
      <c r="E460" s="103" t="s">
        <v>91</v>
      </c>
      <c r="F460" s="105">
        <v>500000</v>
      </c>
      <c r="G460" s="106">
        <f>ROUNDDOWN(D460*F460,-3)</f>
        <v>6000000</v>
      </c>
      <c r="H460" s="107"/>
      <c r="I460" s="104" t="s">
        <v>230</v>
      </c>
      <c r="J460" s="103">
        <v>12</v>
      </c>
      <c r="K460" s="103" t="s">
        <v>91</v>
      </c>
      <c r="L460" s="105">
        <v>500000</v>
      </c>
      <c r="M460" s="105">
        <f>ROUNDDOWN(J460*L460,-3)</f>
        <v>6000000</v>
      </c>
      <c r="N460" s="114">
        <f t="shared" si="103"/>
        <v>0</v>
      </c>
      <c r="O460" s="113" t="s">
        <v>985</v>
      </c>
    </row>
    <row r="461" spans="1:15" ht="13.2" hidden="1" x14ac:dyDescent="0.25">
      <c r="A461" s="56" t="s">
        <v>784</v>
      </c>
      <c r="B461" s="129" t="s">
        <v>61</v>
      </c>
      <c r="C461" s="130" t="s">
        <v>62</v>
      </c>
      <c r="D461" s="129"/>
      <c r="E461" s="129"/>
      <c r="F461" s="131"/>
      <c r="G461" s="132">
        <f>G462</f>
        <v>68811000</v>
      </c>
      <c r="H461" s="133" t="s">
        <v>61</v>
      </c>
      <c r="I461" s="130" t="s">
        <v>62</v>
      </c>
      <c r="J461" s="129"/>
      <c r="K461" s="129"/>
      <c r="L461" s="131"/>
      <c r="M461" s="131">
        <f>M462</f>
        <v>68811000</v>
      </c>
      <c r="N461" s="134">
        <f>N462</f>
        <v>0</v>
      </c>
      <c r="O461" s="113" t="s">
        <v>985</v>
      </c>
    </row>
    <row r="462" spans="1:15" ht="13.2" hidden="1" x14ac:dyDescent="0.25">
      <c r="A462" s="56" t="s">
        <v>785</v>
      </c>
      <c r="B462" s="103"/>
      <c r="C462" s="104" t="s">
        <v>786</v>
      </c>
      <c r="D462" s="103">
        <v>15</v>
      </c>
      <c r="E462" s="103" t="s">
        <v>46</v>
      </c>
      <c r="F462" s="105">
        <v>4587400</v>
      </c>
      <c r="G462" s="106">
        <f>ROUNDDOWN(D462*F462,-3)</f>
        <v>68811000</v>
      </c>
      <c r="H462" s="107"/>
      <c r="I462" s="104" t="s">
        <v>786</v>
      </c>
      <c r="J462" s="103">
        <v>15</v>
      </c>
      <c r="K462" s="103" t="s">
        <v>46</v>
      </c>
      <c r="L462" s="105">
        <v>4587400</v>
      </c>
      <c r="M462" s="105">
        <f>ROUNDDOWN(J462*L462,-3)</f>
        <v>68811000</v>
      </c>
      <c r="N462" s="114">
        <f>G462-M462</f>
        <v>0</v>
      </c>
      <c r="O462" s="113" t="s">
        <v>985</v>
      </c>
    </row>
    <row r="463" spans="1:15" ht="13.2" x14ac:dyDescent="0.25">
      <c r="A463" s="56" t="s">
        <v>787</v>
      </c>
      <c r="B463" s="176" t="s">
        <v>788</v>
      </c>
      <c r="C463" s="177" t="s">
        <v>789</v>
      </c>
      <c r="D463" s="176">
        <v>1</v>
      </c>
      <c r="E463" s="176" t="s">
        <v>631</v>
      </c>
      <c r="F463" s="178"/>
      <c r="G463" s="277">
        <f>G464</f>
        <v>528803000</v>
      </c>
      <c r="H463" s="278" t="s">
        <v>788</v>
      </c>
      <c r="I463" s="177" t="s">
        <v>789</v>
      </c>
      <c r="J463" s="176">
        <v>1</v>
      </c>
      <c r="K463" s="176" t="s">
        <v>631</v>
      </c>
      <c r="L463" s="178"/>
      <c r="M463" s="178">
        <f>M464</f>
        <v>568121000</v>
      </c>
      <c r="N463" s="297">
        <f>N464</f>
        <v>-39318000</v>
      </c>
      <c r="O463" s="63"/>
    </row>
    <row r="464" spans="1:15" ht="13.2" x14ac:dyDescent="0.25">
      <c r="A464" s="56" t="s">
        <v>790</v>
      </c>
      <c r="B464" s="181" t="s">
        <v>190</v>
      </c>
      <c r="C464" s="182" t="s">
        <v>791</v>
      </c>
      <c r="D464" s="181"/>
      <c r="E464" s="181" t="s">
        <v>37</v>
      </c>
      <c r="F464" s="183"/>
      <c r="G464" s="184">
        <f>SUM(G465,G475,G485,G496,G506,G516,G526)</f>
        <v>528803000</v>
      </c>
      <c r="H464" s="185" t="s">
        <v>190</v>
      </c>
      <c r="I464" s="182" t="s">
        <v>791</v>
      </c>
      <c r="J464" s="181"/>
      <c r="K464" s="181" t="s">
        <v>37</v>
      </c>
      <c r="L464" s="183"/>
      <c r="M464" s="183">
        <f>SUM(M465,M475,M485,M496,M506,M516,M526,M536)</f>
        <v>568121000</v>
      </c>
      <c r="N464" s="298">
        <f>SUM(N465,N475,N485,N496,N506,N516,N526,N536)</f>
        <v>-39318000</v>
      </c>
      <c r="O464" s="63"/>
    </row>
    <row r="465" spans="1:15" ht="13.2" x14ac:dyDescent="0.25">
      <c r="A465" s="56" t="s">
        <v>792</v>
      </c>
      <c r="B465" s="152" t="s">
        <v>39</v>
      </c>
      <c r="C465" s="153" t="s">
        <v>793</v>
      </c>
      <c r="D465" s="152"/>
      <c r="E465" s="152"/>
      <c r="F465" s="154"/>
      <c r="G465" s="155">
        <f>SUM(G466,G471,G473)</f>
        <v>60878000</v>
      </c>
      <c r="H465" s="156" t="s">
        <v>39</v>
      </c>
      <c r="I465" s="153" t="s">
        <v>793</v>
      </c>
      <c r="J465" s="152"/>
      <c r="K465" s="152"/>
      <c r="L465" s="154"/>
      <c r="M465" s="154">
        <f>SUM(M466,M471,M473)</f>
        <v>48160000</v>
      </c>
      <c r="N465" s="157">
        <f>SUM(N466,N471,N473)</f>
        <v>12718000</v>
      </c>
      <c r="O465" s="63"/>
    </row>
    <row r="466" spans="1:15" ht="13.2" x14ac:dyDescent="0.25">
      <c r="A466" s="56" t="s">
        <v>794</v>
      </c>
      <c r="B466" s="126" t="s">
        <v>42</v>
      </c>
      <c r="C466" s="124" t="s">
        <v>43</v>
      </c>
      <c r="D466" s="126"/>
      <c r="E466" s="126"/>
      <c r="F466" s="127"/>
      <c r="G466" s="141">
        <f>SUM(G467:G470)</f>
        <v>19750000</v>
      </c>
      <c r="H466" s="123" t="s">
        <v>42</v>
      </c>
      <c r="I466" s="124" t="s">
        <v>43</v>
      </c>
      <c r="J466" s="126"/>
      <c r="K466" s="126"/>
      <c r="L466" s="127"/>
      <c r="M466" s="127">
        <f>SUM(M467:M470)</f>
        <v>19750000</v>
      </c>
      <c r="N466" s="128">
        <f>SUM(N467:N470)</f>
        <v>0</v>
      </c>
      <c r="O466" s="63"/>
    </row>
    <row r="467" spans="1:15" ht="13.2" hidden="1" x14ac:dyDescent="0.25">
      <c r="A467" s="56" t="s">
        <v>795</v>
      </c>
      <c r="B467" s="103"/>
      <c r="C467" s="104" t="s">
        <v>45</v>
      </c>
      <c r="D467" s="103">
        <v>50</v>
      </c>
      <c r="E467" s="103" t="s">
        <v>46</v>
      </c>
      <c r="F467" s="105">
        <v>75000</v>
      </c>
      <c r="G467" s="106">
        <f>ROUNDDOWN(D467*F467,-3)</f>
        <v>3750000</v>
      </c>
      <c r="H467" s="107"/>
      <c r="I467" s="104" t="s">
        <v>45</v>
      </c>
      <c r="J467" s="103">
        <v>50</v>
      </c>
      <c r="K467" s="103" t="s">
        <v>46</v>
      </c>
      <c r="L467" s="105">
        <v>75000</v>
      </c>
      <c r="M467" s="105">
        <f>ROUNDDOWN(J467*L467,-3)</f>
        <v>3750000</v>
      </c>
      <c r="N467" s="114">
        <f t="shared" ref="N467:N470" si="104">G467-M467</f>
        <v>0</v>
      </c>
      <c r="O467" s="113" t="s">
        <v>985</v>
      </c>
    </row>
    <row r="468" spans="1:15" ht="13.2" hidden="1" x14ac:dyDescent="0.25">
      <c r="A468" s="56" t="s">
        <v>796</v>
      </c>
      <c r="B468" s="103"/>
      <c r="C468" s="104" t="s">
        <v>48</v>
      </c>
      <c r="D468" s="103">
        <v>4</v>
      </c>
      <c r="E468" s="103" t="s">
        <v>49</v>
      </c>
      <c r="F468" s="105">
        <v>1500000</v>
      </c>
      <c r="G468" s="106">
        <f>ROUNDDOWN(D468*F468,-3)</f>
        <v>6000000</v>
      </c>
      <c r="H468" s="107"/>
      <c r="I468" s="104" t="s">
        <v>48</v>
      </c>
      <c r="J468" s="103">
        <v>4</v>
      </c>
      <c r="K468" s="103" t="s">
        <v>49</v>
      </c>
      <c r="L468" s="105">
        <v>1500000</v>
      </c>
      <c r="M468" s="105">
        <f>ROUNDDOWN(J468*L468,-3)</f>
        <v>6000000</v>
      </c>
      <c r="N468" s="114">
        <f t="shared" si="104"/>
        <v>0</v>
      </c>
      <c r="O468" s="113" t="s">
        <v>985</v>
      </c>
    </row>
    <row r="469" spans="1:15" ht="13.2" hidden="1" x14ac:dyDescent="0.25">
      <c r="A469" s="56" t="s">
        <v>797</v>
      </c>
      <c r="B469" s="103"/>
      <c r="C469" s="104" t="s">
        <v>51</v>
      </c>
      <c r="D469" s="103">
        <v>4</v>
      </c>
      <c r="E469" s="103" t="s">
        <v>49</v>
      </c>
      <c r="F469" s="105">
        <v>1500000</v>
      </c>
      <c r="G469" s="106">
        <f>ROUNDDOWN(D469*F469,-3)</f>
        <v>6000000</v>
      </c>
      <c r="H469" s="107"/>
      <c r="I469" s="104" t="s">
        <v>51</v>
      </c>
      <c r="J469" s="103">
        <v>4</v>
      </c>
      <c r="K469" s="103" t="s">
        <v>49</v>
      </c>
      <c r="L469" s="105">
        <v>1500000</v>
      </c>
      <c r="M469" s="105">
        <f>ROUNDDOWN(J469*L469,-3)</f>
        <v>6000000</v>
      </c>
      <c r="N469" s="114">
        <f t="shared" si="104"/>
        <v>0</v>
      </c>
      <c r="O469" s="113" t="s">
        <v>985</v>
      </c>
    </row>
    <row r="470" spans="1:15" ht="13.2" hidden="1" x14ac:dyDescent="0.25">
      <c r="A470" s="56" t="s">
        <v>798</v>
      </c>
      <c r="B470" s="103"/>
      <c r="C470" s="104" t="s">
        <v>53</v>
      </c>
      <c r="D470" s="103">
        <v>4</v>
      </c>
      <c r="E470" s="103" t="s">
        <v>49</v>
      </c>
      <c r="F470" s="105">
        <v>1000000</v>
      </c>
      <c r="G470" s="106">
        <f>ROUNDDOWN(D470*F470,-3)</f>
        <v>4000000</v>
      </c>
      <c r="H470" s="107"/>
      <c r="I470" s="104" t="s">
        <v>53</v>
      </c>
      <c r="J470" s="103">
        <v>4</v>
      </c>
      <c r="K470" s="103" t="s">
        <v>49</v>
      </c>
      <c r="L470" s="105">
        <v>1000000</v>
      </c>
      <c r="M470" s="105">
        <f>ROUNDDOWN(J470*L470,-3)</f>
        <v>4000000</v>
      </c>
      <c r="N470" s="114">
        <f t="shared" si="104"/>
        <v>0</v>
      </c>
      <c r="O470" s="113" t="s">
        <v>985</v>
      </c>
    </row>
    <row r="471" spans="1:15" ht="13.2" x14ac:dyDescent="0.25">
      <c r="A471" s="56" t="s">
        <v>799</v>
      </c>
      <c r="B471" s="129" t="s">
        <v>61</v>
      </c>
      <c r="C471" s="130" t="s">
        <v>62</v>
      </c>
      <c r="D471" s="129"/>
      <c r="E471" s="129"/>
      <c r="F471" s="131"/>
      <c r="G471" s="132">
        <f>G472</f>
        <v>37528000</v>
      </c>
      <c r="H471" s="133" t="s">
        <v>61</v>
      </c>
      <c r="I471" s="130" t="s">
        <v>62</v>
      </c>
      <c r="J471" s="129"/>
      <c r="K471" s="129"/>
      <c r="L471" s="131"/>
      <c r="M471" s="131">
        <f>M472</f>
        <v>24810000</v>
      </c>
      <c r="N471" s="134">
        <f>N472</f>
        <v>12718000</v>
      </c>
      <c r="O471" s="63"/>
    </row>
    <row r="472" spans="1:15" ht="13.2" x14ac:dyDescent="0.25">
      <c r="A472" s="56" t="s">
        <v>800</v>
      </c>
      <c r="B472" s="103"/>
      <c r="C472" s="104" t="s">
        <v>801</v>
      </c>
      <c r="D472" s="103">
        <v>10</v>
      </c>
      <c r="E472" s="103" t="s">
        <v>46</v>
      </c>
      <c r="F472" s="105">
        <v>3752800</v>
      </c>
      <c r="G472" s="106">
        <f>ROUNDDOWN(D472*F472,-3)</f>
        <v>37528000</v>
      </c>
      <c r="H472" s="107"/>
      <c r="I472" s="108" t="s">
        <v>802</v>
      </c>
      <c r="J472" s="109">
        <v>6</v>
      </c>
      <c r="K472" s="109" t="s">
        <v>46</v>
      </c>
      <c r="L472" s="111">
        <v>4135000</v>
      </c>
      <c r="M472" s="111">
        <f>ROUNDDOWN(J472*L472,-3)</f>
        <v>24810000</v>
      </c>
      <c r="N472" s="112">
        <f>G472-M472</f>
        <v>12718000</v>
      </c>
      <c r="O472" s="113" t="str">
        <f>IF(AND(ISBLANK(H472),N472&lt;&gt;0),"Revisi","")</f>
        <v>Revisi</v>
      </c>
    </row>
    <row r="473" spans="1:15" ht="13.2" x14ac:dyDescent="0.25">
      <c r="A473" s="56" t="s">
        <v>803</v>
      </c>
      <c r="B473" s="97" t="s">
        <v>133</v>
      </c>
      <c r="C473" s="98" t="s">
        <v>134</v>
      </c>
      <c r="D473" s="97"/>
      <c r="E473" s="97"/>
      <c r="F473" s="99"/>
      <c r="G473" s="100">
        <f>G474</f>
        <v>3600000</v>
      </c>
      <c r="H473" s="101" t="s">
        <v>133</v>
      </c>
      <c r="I473" s="98" t="s">
        <v>134</v>
      </c>
      <c r="J473" s="97"/>
      <c r="K473" s="97"/>
      <c r="L473" s="99"/>
      <c r="M473" s="99">
        <f>M474</f>
        <v>3600000</v>
      </c>
      <c r="N473" s="102">
        <f>N474</f>
        <v>0</v>
      </c>
      <c r="O473" s="63"/>
    </row>
    <row r="474" spans="1:15" ht="13.2" hidden="1" x14ac:dyDescent="0.25">
      <c r="A474" s="56" t="s">
        <v>804</v>
      </c>
      <c r="B474" s="103"/>
      <c r="C474" s="104" t="s">
        <v>805</v>
      </c>
      <c r="D474" s="103">
        <v>24</v>
      </c>
      <c r="E474" s="103" t="s">
        <v>46</v>
      </c>
      <c r="F474" s="105">
        <v>150000</v>
      </c>
      <c r="G474" s="106">
        <f>ROUNDDOWN(D474*F474,-3)</f>
        <v>3600000</v>
      </c>
      <c r="H474" s="107"/>
      <c r="I474" s="104" t="s">
        <v>805</v>
      </c>
      <c r="J474" s="103">
        <v>24</v>
      </c>
      <c r="K474" s="103" t="s">
        <v>46</v>
      </c>
      <c r="L474" s="105">
        <v>150000</v>
      </c>
      <c r="M474" s="105">
        <f>ROUNDDOWN(J474*L474,-3)</f>
        <v>3600000</v>
      </c>
      <c r="N474" s="114">
        <f>G474-M474</f>
        <v>0</v>
      </c>
      <c r="O474" s="113" t="s">
        <v>985</v>
      </c>
    </row>
    <row r="475" spans="1:15" ht="13.2" x14ac:dyDescent="0.25">
      <c r="A475" s="56" t="s">
        <v>806</v>
      </c>
      <c r="B475" s="152" t="s">
        <v>66</v>
      </c>
      <c r="C475" s="153" t="s">
        <v>807</v>
      </c>
      <c r="D475" s="152"/>
      <c r="E475" s="152"/>
      <c r="F475" s="154"/>
      <c r="G475" s="155">
        <f>SUM(G476,G481,G483)</f>
        <v>52320000</v>
      </c>
      <c r="H475" s="156" t="s">
        <v>66</v>
      </c>
      <c r="I475" s="153" t="s">
        <v>807</v>
      </c>
      <c r="J475" s="152"/>
      <c r="K475" s="152"/>
      <c r="L475" s="154"/>
      <c r="M475" s="154">
        <f>SUM(M476,M481,M483)</f>
        <v>46450000</v>
      </c>
      <c r="N475" s="157">
        <f>SUM(N476,N481,N483)</f>
        <v>5870000</v>
      </c>
      <c r="O475" s="63"/>
    </row>
    <row r="476" spans="1:15" ht="13.2" x14ac:dyDescent="0.25">
      <c r="A476" s="56" t="s">
        <v>808</v>
      </c>
      <c r="B476" s="126" t="s">
        <v>42</v>
      </c>
      <c r="C476" s="124" t="s">
        <v>43</v>
      </c>
      <c r="D476" s="126"/>
      <c r="E476" s="126"/>
      <c r="F476" s="127"/>
      <c r="G476" s="141">
        <f>SUM(G477:G480)</f>
        <v>19000000</v>
      </c>
      <c r="H476" s="123" t="s">
        <v>42</v>
      </c>
      <c r="I476" s="124" t="s">
        <v>43</v>
      </c>
      <c r="J476" s="126"/>
      <c r="K476" s="126"/>
      <c r="L476" s="127"/>
      <c r="M476" s="127">
        <f>SUM(M477:M480)</f>
        <v>19000000</v>
      </c>
      <c r="N476" s="128">
        <f>SUM(N477:N480)</f>
        <v>0</v>
      </c>
      <c r="O476" s="63"/>
    </row>
    <row r="477" spans="1:15" ht="13.2" hidden="1" x14ac:dyDescent="0.25">
      <c r="A477" s="56" t="s">
        <v>809</v>
      </c>
      <c r="B477" s="103"/>
      <c r="C477" s="104" t="s">
        <v>45</v>
      </c>
      <c r="D477" s="103">
        <v>40</v>
      </c>
      <c r="E477" s="103" t="s">
        <v>46</v>
      </c>
      <c r="F477" s="105">
        <v>75000</v>
      </c>
      <c r="G477" s="106">
        <f>ROUNDDOWN(D477*F477,-3)</f>
        <v>3000000</v>
      </c>
      <c r="H477" s="107"/>
      <c r="I477" s="104" t="s">
        <v>45</v>
      </c>
      <c r="J477" s="103">
        <v>40</v>
      </c>
      <c r="K477" s="103" t="s">
        <v>46</v>
      </c>
      <c r="L477" s="105">
        <v>75000</v>
      </c>
      <c r="M477" s="105">
        <f>ROUNDDOWN(J477*L477,-3)</f>
        <v>3000000</v>
      </c>
      <c r="N477" s="114">
        <f t="shared" ref="N477:N480" si="105">G477-M477</f>
        <v>0</v>
      </c>
      <c r="O477" s="113" t="s">
        <v>985</v>
      </c>
    </row>
    <row r="478" spans="1:15" ht="13.2" hidden="1" x14ac:dyDescent="0.25">
      <c r="A478" s="56" t="s">
        <v>810</v>
      </c>
      <c r="B478" s="103"/>
      <c r="C478" s="104" t="s">
        <v>48</v>
      </c>
      <c r="D478" s="103">
        <v>4</v>
      </c>
      <c r="E478" s="103" t="s">
        <v>49</v>
      </c>
      <c r="F478" s="105">
        <v>1500000</v>
      </c>
      <c r="G478" s="106">
        <f>ROUNDDOWN(D478*F478,-3)</f>
        <v>6000000</v>
      </c>
      <c r="H478" s="107"/>
      <c r="I478" s="104" t="s">
        <v>48</v>
      </c>
      <c r="J478" s="103">
        <v>4</v>
      </c>
      <c r="K478" s="103" t="s">
        <v>49</v>
      </c>
      <c r="L478" s="105">
        <v>1500000</v>
      </c>
      <c r="M478" s="105">
        <f>ROUNDDOWN(J478*L478,-3)</f>
        <v>6000000</v>
      </c>
      <c r="N478" s="114">
        <f t="shared" si="105"/>
        <v>0</v>
      </c>
      <c r="O478" s="113" t="s">
        <v>985</v>
      </c>
    </row>
    <row r="479" spans="1:15" ht="13.2" hidden="1" x14ac:dyDescent="0.25">
      <c r="A479" s="56" t="s">
        <v>811</v>
      </c>
      <c r="B479" s="103"/>
      <c r="C479" s="104" t="s">
        <v>51</v>
      </c>
      <c r="D479" s="103">
        <v>4</v>
      </c>
      <c r="E479" s="103" t="s">
        <v>49</v>
      </c>
      <c r="F479" s="105">
        <v>1500000</v>
      </c>
      <c r="G479" s="106">
        <f>ROUNDDOWN(D479*F479,-3)</f>
        <v>6000000</v>
      </c>
      <c r="H479" s="107"/>
      <c r="I479" s="104" t="s">
        <v>51</v>
      </c>
      <c r="J479" s="103">
        <v>4</v>
      </c>
      <c r="K479" s="103" t="s">
        <v>49</v>
      </c>
      <c r="L479" s="105">
        <v>1500000</v>
      </c>
      <c r="M479" s="105">
        <f>ROUNDDOWN(J479*L479,-3)</f>
        <v>6000000</v>
      </c>
      <c r="N479" s="114">
        <f t="shared" si="105"/>
        <v>0</v>
      </c>
      <c r="O479" s="113" t="s">
        <v>985</v>
      </c>
    </row>
    <row r="480" spans="1:15" ht="13.2" hidden="1" x14ac:dyDescent="0.25">
      <c r="A480" s="56" t="s">
        <v>812</v>
      </c>
      <c r="B480" s="103"/>
      <c r="C480" s="104" t="s">
        <v>53</v>
      </c>
      <c r="D480" s="103">
        <v>4</v>
      </c>
      <c r="E480" s="103" t="s">
        <v>49</v>
      </c>
      <c r="F480" s="105">
        <v>1000000</v>
      </c>
      <c r="G480" s="106">
        <f>ROUNDDOWN(D480*F480,-3)</f>
        <v>4000000</v>
      </c>
      <c r="H480" s="107"/>
      <c r="I480" s="104" t="s">
        <v>53</v>
      </c>
      <c r="J480" s="103">
        <v>4</v>
      </c>
      <c r="K480" s="103" t="s">
        <v>49</v>
      </c>
      <c r="L480" s="105">
        <v>1000000</v>
      </c>
      <c r="M480" s="105">
        <f>ROUNDDOWN(J480*L480,-3)</f>
        <v>4000000</v>
      </c>
      <c r="N480" s="114">
        <f t="shared" si="105"/>
        <v>0</v>
      </c>
      <c r="O480" s="113" t="s">
        <v>985</v>
      </c>
    </row>
    <row r="481" spans="1:15" ht="13.2" x14ac:dyDescent="0.25">
      <c r="A481" s="56" t="s">
        <v>813</v>
      </c>
      <c r="B481" s="97" t="s">
        <v>61</v>
      </c>
      <c r="C481" s="98" t="s">
        <v>62</v>
      </c>
      <c r="D481" s="97"/>
      <c r="E481" s="97"/>
      <c r="F481" s="99"/>
      <c r="G481" s="100">
        <f>G482</f>
        <v>32120000</v>
      </c>
      <c r="H481" s="101" t="s">
        <v>61</v>
      </c>
      <c r="I481" s="98" t="s">
        <v>62</v>
      </c>
      <c r="J481" s="97"/>
      <c r="K481" s="97"/>
      <c r="L481" s="99"/>
      <c r="M481" s="99">
        <f>M482</f>
        <v>26250000</v>
      </c>
      <c r="N481" s="102">
        <f>N482</f>
        <v>5870000</v>
      </c>
      <c r="O481" s="63"/>
    </row>
    <row r="482" spans="1:15" ht="13.2" x14ac:dyDescent="0.25">
      <c r="A482" s="56" t="s">
        <v>814</v>
      </c>
      <c r="B482" s="103"/>
      <c r="C482" s="104" t="s">
        <v>815</v>
      </c>
      <c r="D482" s="103">
        <v>10</v>
      </c>
      <c r="E482" s="103" t="s">
        <v>46</v>
      </c>
      <c r="F482" s="105">
        <v>3212000</v>
      </c>
      <c r="G482" s="106">
        <f>ROUNDDOWN(D482*F482,-3)</f>
        <v>32120000</v>
      </c>
      <c r="H482" s="107"/>
      <c r="I482" s="108" t="s">
        <v>816</v>
      </c>
      <c r="J482" s="109">
        <v>15</v>
      </c>
      <c r="K482" s="109" t="s">
        <v>46</v>
      </c>
      <c r="L482" s="111">
        <v>1750000</v>
      </c>
      <c r="M482" s="111">
        <f>ROUNDDOWN(J482*L482,-3)</f>
        <v>26250000</v>
      </c>
      <c r="N482" s="112">
        <f>G482-M482</f>
        <v>5870000</v>
      </c>
      <c r="O482" s="113" t="str">
        <f>IF(AND(ISBLANK(H482),N482&lt;&gt;0),"Revisi","")</f>
        <v>Revisi</v>
      </c>
    </row>
    <row r="483" spans="1:15" ht="13.2" x14ac:dyDescent="0.25">
      <c r="A483" s="56" t="s">
        <v>817</v>
      </c>
      <c r="B483" s="126" t="s">
        <v>133</v>
      </c>
      <c r="C483" s="124" t="s">
        <v>134</v>
      </c>
      <c r="D483" s="126"/>
      <c r="E483" s="126"/>
      <c r="F483" s="127"/>
      <c r="G483" s="141">
        <f>G484</f>
        <v>1200000</v>
      </c>
      <c r="H483" s="123" t="s">
        <v>133</v>
      </c>
      <c r="I483" s="124" t="s">
        <v>134</v>
      </c>
      <c r="J483" s="126"/>
      <c r="K483" s="126"/>
      <c r="L483" s="127"/>
      <c r="M483" s="127">
        <f>M484</f>
        <v>1200000</v>
      </c>
      <c r="N483" s="128">
        <f>N484</f>
        <v>0</v>
      </c>
      <c r="O483" s="63"/>
    </row>
    <row r="484" spans="1:15" ht="13.2" hidden="1" x14ac:dyDescent="0.25">
      <c r="A484" s="56" t="s">
        <v>818</v>
      </c>
      <c r="B484" s="103"/>
      <c r="C484" s="104" t="s">
        <v>805</v>
      </c>
      <c r="D484" s="103">
        <v>8</v>
      </c>
      <c r="E484" s="103" t="s">
        <v>46</v>
      </c>
      <c r="F484" s="105">
        <v>150000</v>
      </c>
      <c r="G484" s="106">
        <f>ROUNDDOWN(D484*F484,-3)</f>
        <v>1200000</v>
      </c>
      <c r="H484" s="107"/>
      <c r="I484" s="104" t="s">
        <v>805</v>
      </c>
      <c r="J484" s="103">
        <v>8</v>
      </c>
      <c r="K484" s="103" t="s">
        <v>46</v>
      </c>
      <c r="L484" s="105">
        <v>150000</v>
      </c>
      <c r="M484" s="105">
        <f>ROUNDDOWN(J484*L484,-3)</f>
        <v>1200000</v>
      </c>
      <c r="N484" s="114">
        <f>G484-M484</f>
        <v>0</v>
      </c>
      <c r="O484" s="113" t="s">
        <v>985</v>
      </c>
    </row>
    <row r="485" spans="1:15" ht="13.2" x14ac:dyDescent="0.25">
      <c r="A485" s="56" t="s">
        <v>819</v>
      </c>
      <c r="B485" s="152" t="s">
        <v>271</v>
      </c>
      <c r="C485" s="153" t="s">
        <v>820</v>
      </c>
      <c r="D485" s="152"/>
      <c r="E485" s="152"/>
      <c r="F485" s="154"/>
      <c r="G485" s="155">
        <f>SUM(G486,G492,G494)</f>
        <v>70870000</v>
      </c>
      <c r="H485" s="156" t="s">
        <v>271</v>
      </c>
      <c r="I485" s="153" t="s">
        <v>820</v>
      </c>
      <c r="J485" s="152"/>
      <c r="K485" s="152"/>
      <c r="L485" s="154"/>
      <c r="M485" s="154">
        <f>SUM(M486,M492,M494)</f>
        <v>74300000</v>
      </c>
      <c r="N485" s="231">
        <f>SUM(N486,N492,N494)</f>
        <v>-3430000</v>
      </c>
      <c r="O485" s="63"/>
    </row>
    <row r="486" spans="1:15" ht="13.2" x14ac:dyDescent="0.25">
      <c r="A486" s="56" t="s">
        <v>821</v>
      </c>
      <c r="B486" s="129" t="s">
        <v>42</v>
      </c>
      <c r="C486" s="130" t="s">
        <v>43</v>
      </c>
      <c r="D486" s="129"/>
      <c r="E486" s="129"/>
      <c r="F486" s="131"/>
      <c r="G486" s="132">
        <f>SUM(G487:G491)</f>
        <v>28750000</v>
      </c>
      <c r="H486" s="133" t="s">
        <v>42</v>
      </c>
      <c r="I486" s="130" t="s">
        <v>43</v>
      </c>
      <c r="J486" s="129"/>
      <c r="K486" s="129"/>
      <c r="L486" s="131"/>
      <c r="M486" s="131">
        <f>SUM(M487:M491)</f>
        <v>28750000</v>
      </c>
      <c r="N486" s="134">
        <f>SUM(N487:N491)</f>
        <v>0</v>
      </c>
      <c r="O486" s="63"/>
    </row>
    <row r="487" spans="1:15" ht="13.2" hidden="1" x14ac:dyDescent="0.25">
      <c r="A487" s="56" t="s">
        <v>822</v>
      </c>
      <c r="B487" s="103"/>
      <c r="C487" s="104" t="s">
        <v>45</v>
      </c>
      <c r="D487" s="103">
        <v>50</v>
      </c>
      <c r="E487" s="103" t="s">
        <v>46</v>
      </c>
      <c r="F487" s="105">
        <v>75000</v>
      </c>
      <c r="G487" s="106">
        <f>ROUNDDOWN(D487*F487,-3)</f>
        <v>3750000</v>
      </c>
      <c r="H487" s="107"/>
      <c r="I487" s="104" t="s">
        <v>45</v>
      </c>
      <c r="J487" s="103">
        <v>50</v>
      </c>
      <c r="K487" s="103" t="s">
        <v>46</v>
      </c>
      <c r="L487" s="105">
        <v>75000</v>
      </c>
      <c r="M487" s="105">
        <f>ROUNDDOWN(J487*L487,-3)</f>
        <v>3750000</v>
      </c>
      <c r="N487" s="114">
        <f t="shared" ref="N487:N491" si="106">G487-M487</f>
        <v>0</v>
      </c>
      <c r="O487" s="113" t="s">
        <v>985</v>
      </c>
    </row>
    <row r="488" spans="1:15" ht="13.2" hidden="1" x14ac:dyDescent="0.25">
      <c r="A488" s="56" t="s">
        <v>823</v>
      </c>
      <c r="B488" s="103"/>
      <c r="C488" s="104" t="s">
        <v>824</v>
      </c>
      <c r="D488" s="103">
        <v>6</v>
      </c>
      <c r="E488" s="103" t="s">
        <v>91</v>
      </c>
      <c r="F488" s="105">
        <v>1500000</v>
      </c>
      <c r="G488" s="106">
        <f>ROUNDDOWN(D488*F488,-3)</f>
        <v>9000000</v>
      </c>
      <c r="H488" s="107"/>
      <c r="I488" s="104" t="s">
        <v>824</v>
      </c>
      <c r="J488" s="103">
        <v>6</v>
      </c>
      <c r="K488" s="103" t="s">
        <v>49</v>
      </c>
      <c r="L488" s="105">
        <v>1500000</v>
      </c>
      <c r="M488" s="105">
        <f>ROUNDDOWN(J488*L488,-3)</f>
        <v>9000000</v>
      </c>
      <c r="N488" s="114">
        <f t="shared" si="106"/>
        <v>0</v>
      </c>
      <c r="O488" s="113" t="s">
        <v>985</v>
      </c>
    </row>
    <row r="489" spans="1:15" ht="13.2" hidden="1" x14ac:dyDescent="0.25">
      <c r="A489" s="56" t="s">
        <v>825</v>
      </c>
      <c r="B489" s="103"/>
      <c r="C489" s="104" t="s">
        <v>826</v>
      </c>
      <c r="D489" s="103">
        <v>4</v>
      </c>
      <c r="E489" s="103" t="s">
        <v>49</v>
      </c>
      <c r="F489" s="105">
        <v>1500000</v>
      </c>
      <c r="G489" s="106">
        <f>ROUNDDOWN(D489*F489,-3)</f>
        <v>6000000</v>
      </c>
      <c r="H489" s="107"/>
      <c r="I489" s="104" t="s">
        <v>826</v>
      </c>
      <c r="J489" s="103">
        <v>4</v>
      </c>
      <c r="K489" s="103" t="s">
        <v>49</v>
      </c>
      <c r="L489" s="105">
        <v>1500000</v>
      </c>
      <c r="M489" s="105">
        <f>ROUNDDOWN(J489*L489,-3)</f>
        <v>6000000</v>
      </c>
      <c r="N489" s="114">
        <f t="shared" si="106"/>
        <v>0</v>
      </c>
      <c r="O489" s="113" t="s">
        <v>985</v>
      </c>
    </row>
    <row r="490" spans="1:15" ht="13.2" hidden="1" x14ac:dyDescent="0.25">
      <c r="A490" s="56" t="s">
        <v>827</v>
      </c>
      <c r="B490" s="103"/>
      <c r="C490" s="104" t="s">
        <v>828</v>
      </c>
      <c r="D490" s="103">
        <v>4</v>
      </c>
      <c r="E490" s="103" t="s">
        <v>49</v>
      </c>
      <c r="F490" s="105">
        <v>1500000</v>
      </c>
      <c r="G490" s="106">
        <f>ROUNDDOWN(D490*F490,-3)</f>
        <v>6000000</v>
      </c>
      <c r="H490" s="107"/>
      <c r="I490" s="104" t="s">
        <v>828</v>
      </c>
      <c r="J490" s="103">
        <v>4</v>
      </c>
      <c r="K490" s="103" t="s">
        <v>49</v>
      </c>
      <c r="L490" s="105">
        <v>1500000</v>
      </c>
      <c r="M490" s="105">
        <f>ROUNDDOWN(J490*L490,-3)</f>
        <v>6000000</v>
      </c>
      <c r="N490" s="114">
        <f t="shared" si="106"/>
        <v>0</v>
      </c>
      <c r="O490" s="113" t="s">
        <v>985</v>
      </c>
    </row>
    <row r="491" spans="1:15" ht="13.2" hidden="1" x14ac:dyDescent="0.25">
      <c r="A491" s="56" t="s">
        <v>829</v>
      </c>
      <c r="B491" s="103"/>
      <c r="C491" s="104" t="s">
        <v>830</v>
      </c>
      <c r="D491" s="103">
        <v>4</v>
      </c>
      <c r="E491" s="103" t="s">
        <v>49</v>
      </c>
      <c r="F491" s="105">
        <v>1000000</v>
      </c>
      <c r="G491" s="106">
        <f>ROUNDDOWN(D491*F491,-3)</f>
        <v>4000000</v>
      </c>
      <c r="H491" s="107"/>
      <c r="I491" s="104" t="s">
        <v>830</v>
      </c>
      <c r="J491" s="103">
        <v>4</v>
      </c>
      <c r="K491" s="103" t="s">
        <v>49</v>
      </c>
      <c r="L491" s="105">
        <v>1000000</v>
      </c>
      <c r="M491" s="105">
        <f>ROUNDDOWN(J491*L491,-3)</f>
        <v>4000000</v>
      </c>
      <c r="N491" s="114">
        <f t="shared" si="106"/>
        <v>0</v>
      </c>
      <c r="O491" s="113" t="s">
        <v>985</v>
      </c>
    </row>
    <row r="492" spans="1:15" ht="13.2" x14ac:dyDescent="0.25">
      <c r="A492" s="56" t="s">
        <v>831</v>
      </c>
      <c r="B492" s="129" t="s">
        <v>61</v>
      </c>
      <c r="C492" s="130" t="s">
        <v>62</v>
      </c>
      <c r="D492" s="129"/>
      <c r="E492" s="129"/>
      <c r="F492" s="131"/>
      <c r="G492" s="132">
        <f>G493</f>
        <v>40320000</v>
      </c>
      <c r="H492" s="133" t="s">
        <v>61</v>
      </c>
      <c r="I492" s="130" t="s">
        <v>62</v>
      </c>
      <c r="J492" s="129"/>
      <c r="K492" s="129"/>
      <c r="L492" s="131"/>
      <c r="M492" s="131">
        <f>M493</f>
        <v>43750000</v>
      </c>
      <c r="N492" s="248">
        <f>N493</f>
        <v>-3430000</v>
      </c>
      <c r="O492" s="63"/>
    </row>
    <row r="493" spans="1:15" ht="26.4" x14ac:dyDescent="0.25">
      <c r="A493" s="56" t="s">
        <v>832</v>
      </c>
      <c r="B493" s="103"/>
      <c r="C493" s="104" t="s">
        <v>833</v>
      </c>
      <c r="D493" s="103">
        <v>10</v>
      </c>
      <c r="E493" s="103" t="s">
        <v>46</v>
      </c>
      <c r="F493" s="105">
        <v>4032000</v>
      </c>
      <c r="G493" s="106">
        <f>ROUNDDOWN(D493*F493,-3)</f>
        <v>40320000</v>
      </c>
      <c r="H493" s="107"/>
      <c r="I493" s="108" t="s">
        <v>833</v>
      </c>
      <c r="J493" s="109">
        <v>25</v>
      </c>
      <c r="K493" s="109" t="s">
        <v>46</v>
      </c>
      <c r="L493" s="111">
        <v>1750000</v>
      </c>
      <c r="M493" s="111">
        <f>ROUNDDOWN(J493*L493,-3)</f>
        <v>43750000</v>
      </c>
      <c r="N493" s="112">
        <f>G493-M493</f>
        <v>-3430000</v>
      </c>
      <c r="O493" s="113" t="str">
        <f>IF(AND(ISBLANK(H493),N493&lt;&gt;0),"Revisi","")</f>
        <v>Revisi</v>
      </c>
    </row>
    <row r="494" spans="1:15" ht="13.2" x14ac:dyDescent="0.25">
      <c r="A494" s="56" t="s">
        <v>834</v>
      </c>
      <c r="B494" s="129" t="s">
        <v>133</v>
      </c>
      <c r="C494" s="130" t="s">
        <v>134</v>
      </c>
      <c r="D494" s="129"/>
      <c r="E494" s="129"/>
      <c r="F494" s="131"/>
      <c r="G494" s="132">
        <f>G495</f>
        <v>1800000</v>
      </c>
      <c r="H494" s="133" t="s">
        <v>133</v>
      </c>
      <c r="I494" s="130" t="s">
        <v>134</v>
      </c>
      <c r="J494" s="129"/>
      <c r="K494" s="129"/>
      <c r="L494" s="131"/>
      <c r="M494" s="131">
        <f>M495</f>
        <v>1800000</v>
      </c>
      <c r="N494" s="134">
        <f>N495</f>
        <v>0</v>
      </c>
      <c r="O494" s="63"/>
    </row>
    <row r="495" spans="1:15" ht="13.2" hidden="1" x14ac:dyDescent="0.25">
      <c r="A495" s="56" t="s">
        <v>835</v>
      </c>
      <c r="B495" s="103"/>
      <c r="C495" s="104" t="s">
        <v>805</v>
      </c>
      <c r="D495" s="103">
        <v>12</v>
      </c>
      <c r="E495" s="103" t="s">
        <v>46</v>
      </c>
      <c r="F495" s="105">
        <v>150000</v>
      </c>
      <c r="G495" s="106">
        <f>ROUNDDOWN(D495*F495,-3)</f>
        <v>1800000</v>
      </c>
      <c r="H495" s="107"/>
      <c r="I495" s="104" t="s">
        <v>805</v>
      </c>
      <c r="J495" s="103">
        <v>12</v>
      </c>
      <c r="K495" s="103" t="s">
        <v>46</v>
      </c>
      <c r="L495" s="105">
        <v>150000</v>
      </c>
      <c r="M495" s="105">
        <f>ROUNDDOWN(J495*L495,-3)</f>
        <v>1800000</v>
      </c>
      <c r="N495" s="114">
        <f>G495-M495</f>
        <v>0</v>
      </c>
      <c r="O495" s="113" t="s">
        <v>985</v>
      </c>
    </row>
    <row r="496" spans="1:15" ht="13.2" x14ac:dyDescent="0.25">
      <c r="A496" s="56" t="s">
        <v>836</v>
      </c>
      <c r="B496" s="135" t="s">
        <v>293</v>
      </c>
      <c r="C496" s="136" t="s">
        <v>837</v>
      </c>
      <c r="D496" s="135"/>
      <c r="E496" s="135"/>
      <c r="F496" s="137"/>
      <c r="G496" s="138">
        <f>SUM(G497,G502,G504)</f>
        <v>51379000</v>
      </c>
      <c r="H496" s="139" t="s">
        <v>293</v>
      </c>
      <c r="I496" s="136" t="s">
        <v>837</v>
      </c>
      <c r="J496" s="135"/>
      <c r="K496" s="135"/>
      <c r="L496" s="137"/>
      <c r="M496" s="137">
        <f>SUM(M497,M502,M504)</f>
        <v>64758000</v>
      </c>
      <c r="N496" s="299">
        <f>SUM(N497,N502,N504)</f>
        <v>-13379000</v>
      </c>
      <c r="O496" s="63"/>
    </row>
    <row r="497" spans="1:15" ht="13.2" x14ac:dyDescent="0.25">
      <c r="A497" s="56" t="s">
        <v>838</v>
      </c>
      <c r="B497" s="129" t="s">
        <v>42</v>
      </c>
      <c r="C497" s="130" t="s">
        <v>43</v>
      </c>
      <c r="D497" s="129"/>
      <c r="E497" s="129"/>
      <c r="F497" s="131"/>
      <c r="G497" s="132">
        <f>SUM(G498:G501)</f>
        <v>28500000</v>
      </c>
      <c r="H497" s="133" t="s">
        <v>42</v>
      </c>
      <c r="I497" s="130" t="s">
        <v>43</v>
      </c>
      <c r="J497" s="129"/>
      <c r="K497" s="129"/>
      <c r="L497" s="131"/>
      <c r="M497" s="131">
        <f>SUM(M498:M501)</f>
        <v>20500000</v>
      </c>
      <c r="N497" s="134">
        <f>SUM(N498:N501)</f>
        <v>8000000</v>
      </c>
      <c r="O497" s="63"/>
    </row>
    <row r="498" spans="1:15" ht="13.2" x14ac:dyDescent="0.25">
      <c r="A498" s="21" t="s">
        <v>839</v>
      </c>
      <c r="B498" s="103"/>
      <c r="C498" s="104" t="s">
        <v>45</v>
      </c>
      <c r="D498" s="103">
        <v>60</v>
      </c>
      <c r="E498" s="103" t="s">
        <v>46</v>
      </c>
      <c r="F498" s="105">
        <v>75000</v>
      </c>
      <c r="G498" s="106">
        <f>ROUNDDOWN(D498*F498,-3)</f>
        <v>4500000</v>
      </c>
      <c r="H498" s="107"/>
      <c r="I498" s="104" t="s">
        <v>45</v>
      </c>
      <c r="J498" s="103">
        <v>60</v>
      </c>
      <c r="K498" s="103" t="s">
        <v>46</v>
      </c>
      <c r="L498" s="105">
        <v>75000</v>
      </c>
      <c r="M498" s="105">
        <f>ROUNDDOWN(J498*L498,-3)</f>
        <v>4500000</v>
      </c>
      <c r="N498" s="114">
        <f t="shared" ref="N498:N501" si="107">G498-M498</f>
        <v>0</v>
      </c>
      <c r="O498" s="113" t="str">
        <f t="shared" ref="O498" si="108">IF(AND(ISBLANK(H498),N498&lt;&gt;0),"Rev detil","")</f>
        <v/>
      </c>
    </row>
    <row r="499" spans="1:15" ht="13.2" x14ac:dyDescent="0.25">
      <c r="A499" s="21" t="s">
        <v>840</v>
      </c>
      <c r="B499" s="103"/>
      <c r="C499" s="104" t="s">
        <v>841</v>
      </c>
      <c r="D499" s="103">
        <v>6</v>
      </c>
      <c r="E499" s="103" t="s">
        <v>49</v>
      </c>
      <c r="F499" s="105">
        <v>1500000</v>
      </c>
      <c r="G499" s="106">
        <f>ROUNDDOWN(D499*F499,-3)</f>
        <v>9000000</v>
      </c>
      <c r="H499" s="107"/>
      <c r="I499" s="108" t="s">
        <v>841</v>
      </c>
      <c r="J499" s="109">
        <v>4</v>
      </c>
      <c r="K499" s="109" t="s">
        <v>49</v>
      </c>
      <c r="L499" s="111">
        <v>1500000</v>
      </c>
      <c r="M499" s="111">
        <f>ROUNDDOWN(J499*L499,-3)</f>
        <v>6000000</v>
      </c>
      <c r="N499" s="112">
        <f t="shared" si="107"/>
        <v>3000000</v>
      </c>
      <c r="O499" s="113" t="str">
        <f t="shared" ref="O499:O501" si="109">IF(AND(ISBLANK(H499),N499&lt;&gt;0),"Revisi","")</f>
        <v>Revisi</v>
      </c>
    </row>
    <row r="500" spans="1:15" ht="13.2" x14ac:dyDescent="0.25">
      <c r="A500" s="21" t="s">
        <v>842</v>
      </c>
      <c r="B500" s="103"/>
      <c r="C500" s="104" t="s">
        <v>51</v>
      </c>
      <c r="D500" s="103">
        <v>6</v>
      </c>
      <c r="E500" s="103" t="s">
        <v>49</v>
      </c>
      <c r="F500" s="105">
        <v>1500000</v>
      </c>
      <c r="G500" s="106">
        <f>ROUNDDOWN(D500*F500,-3)</f>
        <v>9000000</v>
      </c>
      <c r="H500" s="107"/>
      <c r="I500" s="108" t="s">
        <v>51</v>
      </c>
      <c r="J500" s="109">
        <v>4</v>
      </c>
      <c r="K500" s="109" t="s">
        <v>49</v>
      </c>
      <c r="L500" s="111">
        <v>1500000</v>
      </c>
      <c r="M500" s="111">
        <f>ROUNDDOWN(J500*L500,-3)</f>
        <v>6000000</v>
      </c>
      <c r="N500" s="112">
        <f t="shared" si="107"/>
        <v>3000000</v>
      </c>
      <c r="O500" s="113" t="str">
        <f t="shared" si="109"/>
        <v>Revisi</v>
      </c>
    </row>
    <row r="501" spans="1:15" ht="13.2" x14ac:dyDescent="0.25">
      <c r="A501" s="21" t="s">
        <v>843</v>
      </c>
      <c r="B501" s="103"/>
      <c r="C501" s="104" t="s">
        <v>53</v>
      </c>
      <c r="D501" s="103">
        <v>6</v>
      </c>
      <c r="E501" s="103" t="s">
        <v>49</v>
      </c>
      <c r="F501" s="105">
        <v>1000000</v>
      </c>
      <c r="G501" s="106">
        <f>ROUNDDOWN(D501*F501,-3)</f>
        <v>6000000</v>
      </c>
      <c r="H501" s="107"/>
      <c r="I501" s="108" t="s">
        <v>53</v>
      </c>
      <c r="J501" s="109">
        <v>4</v>
      </c>
      <c r="K501" s="109" t="s">
        <v>49</v>
      </c>
      <c r="L501" s="111">
        <v>1000000</v>
      </c>
      <c r="M501" s="111">
        <f>ROUNDDOWN(J501*L501,-3)</f>
        <v>4000000</v>
      </c>
      <c r="N501" s="112">
        <f t="shared" si="107"/>
        <v>2000000</v>
      </c>
      <c r="O501" s="113" t="str">
        <f t="shared" si="109"/>
        <v>Revisi</v>
      </c>
    </row>
    <row r="502" spans="1:15" ht="13.2" x14ac:dyDescent="0.25">
      <c r="A502" s="56" t="s">
        <v>844</v>
      </c>
      <c r="B502" s="126" t="s">
        <v>61</v>
      </c>
      <c r="C502" s="124" t="s">
        <v>62</v>
      </c>
      <c r="D502" s="126"/>
      <c r="E502" s="126"/>
      <c r="F502" s="127"/>
      <c r="G502" s="141">
        <f>G503</f>
        <v>21379000</v>
      </c>
      <c r="H502" s="123" t="s">
        <v>61</v>
      </c>
      <c r="I502" s="124" t="s">
        <v>62</v>
      </c>
      <c r="J502" s="126"/>
      <c r="K502" s="126"/>
      <c r="L502" s="127"/>
      <c r="M502" s="127">
        <f>M503</f>
        <v>42758000</v>
      </c>
      <c r="N502" s="247">
        <f>N503</f>
        <v>-21379000</v>
      </c>
      <c r="O502" s="63"/>
    </row>
    <row r="503" spans="1:15" ht="26.4" x14ac:dyDescent="0.25">
      <c r="A503" s="56" t="s">
        <v>845</v>
      </c>
      <c r="B503" s="103"/>
      <c r="C503" s="104" t="s">
        <v>846</v>
      </c>
      <c r="D503" s="103">
        <v>4</v>
      </c>
      <c r="E503" s="103" t="s">
        <v>46</v>
      </c>
      <c r="F503" s="105">
        <v>5344800</v>
      </c>
      <c r="G503" s="106">
        <f>ROUNDDOWN(D503*F503,-3)</f>
        <v>21379000</v>
      </c>
      <c r="H503" s="107"/>
      <c r="I503" s="108" t="s">
        <v>846</v>
      </c>
      <c r="J503" s="109">
        <v>8</v>
      </c>
      <c r="K503" s="109" t="s">
        <v>46</v>
      </c>
      <c r="L503" s="111">
        <v>5344800</v>
      </c>
      <c r="M503" s="111">
        <f>ROUNDDOWN(J503*L503,-3)</f>
        <v>42758000</v>
      </c>
      <c r="N503" s="112">
        <f>G503-M503</f>
        <v>-21379000</v>
      </c>
      <c r="O503" s="113" t="str">
        <f>IF(AND(ISBLANK(H503),N503&lt;&gt;0),"Revisi","")</f>
        <v>Revisi</v>
      </c>
    </row>
    <row r="504" spans="1:15" ht="13.2" x14ac:dyDescent="0.25">
      <c r="A504" s="56" t="s">
        <v>847</v>
      </c>
      <c r="B504" s="129" t="s">
        <v>133</v>
      </c>
      <c r="C504" s="130" t="s">
        <v>134</v>
      </c>
      <c r="D504" s="129"/>
      <c r="E504" s="129"/>
      <c r="F504" s="131"/>
      <c r="G504" s="132">
        <f>G505</f>
        <v>1500000</v>
      </c>
      <c r="H504" s="133" t="s">
        <v>133</v>
      </c>
      <c r="I504" s="130" t="s">
        <v>134</v>
      </c>
      <c r="J504" s="129"/>
      <c r="K504" s="129"/>
      <c r="L504" s="131"/>
      <c r="M504" s="131">
        <f>M505</f>
        <v>1500000</v>
      </c>
      <c r="N504" s="134">
        <f>N505</f>
        <v>0</v>
      </c>
      <c r="O504" s="63"/>
    </row>
    <row r="505" spans="1:15" ht="13.2" hidden="1" x14ac:dyDescent="0.25">
      <c r="A505" s="56" t="s">
        <v>848</v>
      </c>
      <c r="B505" s="103"/>
      <c r="C505" s="104" t="s">
        <v>805</v>
      </c>
      <c r="D505" s="103">
        <v>10</v>
      </c>
      <c r="E505" s="103" t="s">
        <v>46</v>
      </c>
      <c r="F505" s="105">
        <v>150000</v>
      </c>
      <c r="G505" s="106">
        <f>ROUNDDOWN(D505*F505,-3)</f>
        <v>1500000</v>
      </c>
      <c r="H505" s="107"/>
      <c r="I505" s="104" t="s">
        <v>805</v>
      </c>
      <c r="J505" s="103">
        <v>10</v>
      </c>
      <c r="K505" s="103" t="s">
        <v>46</v>
      </c>
      <c r="L505" s="105">
        <v>150000</v>
      </c>
      <c r="M505" s="105">
        <f>ROUNDDOWN(J505*L505,-3)</f>
        <v>1500000</v>
      </c>
      <c r="N505" s="114">
        <f>G505-M505</f>
        <v>0</v>
      </c>
      <c r="O505" s="113" t="s">
        <v>985</v>
      </c>
    </row>
    <row r="506" spans="1:15" ht="13.2" x14ac:dyDescent="0.25">
      <c r="A506" s="56" t="s">
        <v>849</v>
      </c>
      <c r="B506" s="152" t="s">
        <v>307</v>
      </c>
      <c r="C506" s="153" t="s">
        <v>850</v>
      </c>
      <c r="D506" s="152"/>
      <c r="E506" s="152"/>
      <c r="F506" s="154"/>
      <c r="G506" s="155">
        <f>SUM(G507,G512,G514)</f>
        <v>64553000</v>
      </c>
      <c r="H506" s="156" t="s">
        <v>307</v>
      </c>
      <c r="I506" s="153" t="s">
        <v>850</v>
      </c>
      <c r="J506" s="152"/>
      <c r="K506" s="152"/>
      <c r="L506" s="154"/>
      <c r="M506" s="154">
        <f>SUM(M507,M512,M514)</f>
        <v>49250000</v>
      </c>
      <c r="N506" s="157">
        <f>SUM(N507,N512,N514)</f>
        <v>15303000</v>
      </c>
      <c r="O506" s="63"/>
    </row>
    <row r="507" spans="1:15" ht="13.2" x14ac:dyDescent="0.25">
      <c r="A507" s="56" t="s">
        <v>851</v>
      </c>
      <c r="B507" s="129" t="s">
        <v>42</v>
      </c>
      <c r="C507" s="130" t="s">
        <v>43</v>
      </c>
      <c r="D507" s="129"/>
      <c r="E507" s="129"/>
      <c r="F507" s="131"/>
      <c r="G507" s="132">
        <f>SUM(G508:G511)</f>
        <v>27750000</v>
      </c>
      <c r="H507" s="133" t="s">
        <v>42</v>
      </c>
      <c r="I507" s="130" t="s">
        <v>43</v>
      </c>
      <c r="J507" s="129"/>
      <c r="K507" s="129"/>
      <c r="L507" s="131"/>
      <c r="M507" s="131">
        <f>SUM(M508:M511)</f>
        <v>17750000</v>
      </c>
      <c r="N507" s="134">
        <f>SUM(N508:N511)</f>
        <v>10000000</v>
      </c>
      <c r="O507" s="63"/>
    </row>
    <row r="508" spans="1:15" ht="13.2" x14ac:dyDescent="0.25">
      <c r="A508" s="56" t="s">
        <v>852</v>
      </c>
      <c r="B508" s="103"/>
      <c r="C508" s="104" t="s">
        <v>45</v>
      </c>
      <c r="D508" s="103">
        <v>50</v>
      </c>
      <c r="E508" s="103" t="s">
        <v>46</v>
      </c>
      <c r="F508" s="105">
        <v>75000</v>
      </c>
      <c r="G508" s="106">
        <f>ROUNDDOWN(D508*F508,-3)</f>
        <v>3750000</v>
      </c>
      <c r="H508" s="107"/>
      <c r="I508" s="104" t="s">
        <v>45</v>
      </c>
      <c r="J508" s="103">
        <v>50</v>
      </c>
      <c r="K508" s="103" t="s">
        <v>46</v>
      </c>
      <c r="L508" s="105">
        <v>75000</v>
      </c>
      <c r="M508" s="105">
        <f>ROUNDDOWN(J508*L508,-3)</f>
        <v>3750000</v>
      </c>
      <c r="N508" s="114">
        <f t="shared" ref="N508:N511" si="110">G508-M508</f>
        <v>0</v>
      </c>
      <c r="O508" s="113" t="str">
        <f t="shared" ref="O508" si="111">IF(AND(ISBLANK(H508),N508&lt;&gt;0),"Rev detil","")</f>
        <v/>
      </c>
    </row>
    <row r="509" spans="1:15" ht="13.2" x14ac:dyDescent="0.25">
      <c r="A509" s="56" t="s">
        <v>853</v>
      </c>
      <c r="B509" s="103"/>
      <c r="C509" s="104" t="s">
        <v>841</v>
      </c>
      <c r="D509" s="103">
        <v>6</v>
      </c>
      <c r="E509" s="103" t="s">
        <v>49</v>
      </c>
      <c r="F509" s="105">
        <v>1500000</v>
      </c>
      <c r="G509" s="106">
        <f>ROUNDDOWN(D509*F509,-3)</f>
        <v>9000000</v>
      </c>
      <c r="H509" s="107"/>
      <c r="I509" s="108" t="s">
        <v>841</v>
      </c>
      <c r="J509" s="109">
        <v>4</v>
      </c>
      <c r="K509" s="109" t="s">
        <v>49</v>
      </c>
      <c r="L509" s="111">
        <v>1500000</v>
      </c>
      <c r="M509" s="111">
        <f>ROUNDDOWN(J509*L509,-3)</f>
        <v>6000000</v>
      </c>
      <c r="N509" s="112">
        <f t="shared" si="110"/>
        <v>3000000</v>
      </c>
      <c r="O509" s="113" t="str">
        <f t="shared" ref="O509:O511" si="112">IF(AND(ISBLANK(H509),N509&lt;&gt;0),"Revisi","")</f>
        <v>Revisi</v>
      </c>
    </row>
    <row r="510" spans="1:15" ht="13.2" x14ac:dyDescent="0.25">
      <c r="A510" s="56" t="s">
        <v>854</v>
      </c>
      <c r="B510" s="103"/>
      <c r="C510" s="104" t="s">
        <v>51</v>
      </c>
      <c r="D510" s="103">
        <v>6</v>
      </c>
      <c r="E510" s="103" t="s">
        <v>49</v>
      </c>
      <c r="F510" s="105">
        <v>1500000</v>
      </c>
      <c r="G510" s="106">
        <f>ROUNDDOWN(D510*F510,-3)</f>
        <v>9000000</v>
      </c>
      <c r="H510" s="107"/>
      <c r="I510" s="108" t="s">
        <v>51</v>
      </c>
      <c r="J510" s="109">
        <v>4</v>
      </c>
      <c r="K510" s="109" t="s">
        <v>49</v>
      </c>
      <c r="L510" s="111">
        <v>1500000</v>
      </c>
      <c r="M510" s="111">
        <f>ROUNDDOWN(J510*L510,-3)</f>
        <v>6000000</v>
      </c>
      <c r="N510" s="112">
        <f t="shared" si="110"/>
        <v>3000000</v>
      </c>
      <c r="O510" s="113" t="str">
        <f t="shared" si="112"/>
        <v>Revisi</v>
      </c>
    </row>
    <row r="511" spans="1:15" ht="13.2" x14ac:dyDescent="0.25">
      <c r="A511" s="56" t="s">
        <v>855</v>
      </c>
      <c r="B511" s="103"/>
      <c r="C511" s="104" t="s">
        <v>53</v>
      </c>
      <c r="D511" s="103">
        <v>6</v>
      </c>
      <c r="E511" s="103" t="s">
        <v>49</v>
      </c>
      <c r="F511" s="105">
        <v>1000000</v>
      </c>
      <c r="G511" s="106">
        <f>ROUNDDOWN(D511*F511,-3)</f>
        <v>6000000</v>
      </c>
      <c r="H511" s="107"/>
      <c r="I511" s="108" t="s">
        <v>53</v>
      </c>
      <c r="J511" s="109">
        <v>2</v>
      </c>
      <c r="K511" s="109" t="s">
        <v>49</v>
      </c>
      <c r="L511" s="111">
        <v>1000000</v>
      </c>
      <c r="M511" s="111">
        <f>ROUNDDOWN(J511*L511,-3)</f>
        <v>2000000</v>
      </c>
      <c r="N511" s="112">
        <f t="shared" si="110"/>
        <v>4000000</v>
      </c>
      <c r="O511" s="113" t="str">
        <f t="shared" si="112"/>
        <v>Revisi</v>
      </c>
    </row>
    <row r="512" spans="1:15" ht="13.2" x14ac:dyDescent="0.25">
      <c r="A512" s="56" t="s">
        <v>856</v>
      </c>
      <c r="B512" s="97" t="s">
        <v>61</v>
      </c>
      <c r="C512" s="98" t="s">
        <v>62</v>
      </c>
      <c r="D512" s="97"/>
      <c r="E512" s="97"/>
      <c r="F512" s="99"/>
      <c r="G512" s="100">
        <f>G513</f>
        <v>35003000</v>
      </c>
      <c r="H512" s="101" t="s">
        <v>61</v>
      </c>
      <c r="I512" s="98" t="s">
        <v>62</v>
      </c>
      <c r="J512" s="97"/>
      <c r="K512" s="97"/>
      <c r="L512" s="99"/>
      <c r="M512" s="99">
        <f>M513</f>
        <v>31500000</v>
      </c>
      <c r="N512" s="102">
        <f>N513</f>
        <v>3503000</v>
      </c>
      <c r="O512" s="63"/>
    </row>
    <row r="513" spans="1:15" ht="13.2" x14ac:dyDescent="0.25">
      <c r="A513" s="56" t="s">
        <v>857</v>
      </c>
      <c r="B513" s="103"/>
      <c r="C513" s="104" t="s">
        <v>858</v>
      </c>
      <c r="D513" s="103">
        <v>10</v>
      </c>
      <c r="E513" s="103" t="s">
        <v>46</v>
      </c>
      <c r="F513" s="105">
        <v>3500333</v>
      </c>
      <c r="G513" s="106">
        <f>ROUNDDOWN(D513*F513,-3)</f>
        <v>35003000</v>
      </c>
      <c r="H513" s="107"/>
      <c r="I513" s="108" t="s">
        <v>858</v>
      </c>
      <c r="J513" s="109">
        <v>18</v>
      </c>
      <c r="K513" s="109" t="s">
        <v>46</v>
      </c>
      <c r="L513" s="111">
        <v>1750000</v>
      </c>
      <c r="M513" s="111">
        <f>ROUNDDOWN(J513*L513,-3)</f>
        <v>31500000</v>
      </c>
      <c r="N513" s="112">
        <f>G513-M513</f>
        <v>3503000</v>
      </c>
      <c r="O513" s="113" t="str">
        <f>IF(AND(ISBLANK(H513),N513&lt;&gt;0),"Revisi","")</f>
        <v>Revisi</v>
      </c>
    </row>
    <row r="514" spans="1:15" ht="13.2" x14ac:dyDescent="0.25">
      <c r="A514" s="56" t="s">
        <v>859</v>
      </c>
      <c r="B514" s="129" t="s">
        <v>133</v>
      </c>
      <c r="C514" s="130" t="s">
        <v>134</v>
      </c>
      <c r="D514" s="129"/>
      <c r="E514" s="129"/>
      <c r="F514" s="131"/>
      <c r="G514" s="132">
        <f>G515</f>
        <v>1800000</v>
      </c>
      <c r="H514" s="133" t="s">
        <v>133</v>
      </c>
      <c r="I514" s="130" t="s">
        <v>134</v>
      </c>
      <c r="J514" s="129"/>
      <c r="K514" s="129"/>
      <c r="L514" s="131"/>
      <c r="M514" s="131">
        <f>M515</f>
        <v>0</v>
      </c>
      <c r="N514" s="134">
        <f>N515</f>
        <v>1800000</v>
      </c>
      <c r="O514" s="63"/>
    </row>
    <row r="515" spans="1:15" ht="13.2" x14ac:dyDescent="0.25">
      <c r="A515" s="56" t="s">
        <v>860</v>
      </c>
      <c r="B515" s="103"/>
      <c r="C515" s="104" t="s">
        <v>805</v>
      </c>
      <c r="D515" s="103">
        <v>12</v>
      </c>
      <c r="E515" s="103" t="s">
        <v>46</v>
      </c>
      <c r="F515" s="105">
        <v>150000</v>
      </c>
      <c r="G515" s="106">
        <f>ROUNDDOWN(D515*F515,-3)</f>
        <v>1800000</v>
      </c>
      <c r="H515" s="107"/>
      <c r="I515" s="108" t="s">
        <v>805</v>
      </c>
      <c r="J515" s="109">
        <v>0</v>
      </c>
      <c r="K515" s="109" t="s">
        <v>46</v>
      </c>
      <c r="L515" s="111">
        <v>150000</v>
      </c>
      <c r="M515" s="111">
        <f>ROUNDDOWN(J515*L515,-3)</f>
        <v>0</v>
      </c>
      <c r="N515" s="112">
        <f>G515-M515</f>
        <v>1800000</v>
      </c>
      <c r="O515" s="113" t="str">
        <f>IF(AND(ISBLANK(H515),N515&lt;&gt;0),"Revisi","")</f>
        <v>Revisi</v>
      </c>
    </row>
    <row r="516" spans="1:15" ht="13.2" x14ac:dyDescent="0.25">
      <c r="A516" s="56" t="s">
        <v>861</v>
      </c>
      <c r="B516" s="152" t="s">
        <v>324</v>
      </c>
      <c r="C516" s="153" t="s">
        <v>862</v>
      </c>
      <c r="D516" s="152"/>
      <c r="E516" s="152"/>
      <c r="F516" s="154"/>
      <c r="G516" s="155">
        <f>SUM(G517,G522,G524)</f>
        <v>150000000</v>
      </c>
      <c r="H516" s="156" t="s">
        <v>324</v>
      </c>
      <c r="I516" s="153" t="s">
        <v>862</v>
      </c>
      <c r="J516" s="152"/>
      <c r="K516" s="152"/>
      <c r="L516" s="154"/>
      <c r="M516" s="154">
        <f>SUM(M517,M522,M524)</f>
        <v>150000000</v>
      </c>
      <c r="N516" s="157">
        <f>SUM(N517,N522,N524)</f>
        <v>0</v>
      </c>
      <c r="O516" s="63"/>
    </row>
    <row r="517" spans="1:15" ht="13.2" hidden="1" x14ac:dyDescent="0.25">
      <c r="A517" s="56" t="s">
        <v>863</v>
      </c>
      <c r="B517" s="97" t="s">
        <v>42</v>
      </c>
      <c r="C517" s="98" t="s">
        <v>43</v>
      </c>
      <c r="D517" s="97"/>
      <c r="E517" s="97"/>
      <c r="F517" s="99"/>
      <c r="G517" s="100">
        <f>SUM(G518:G521)</f>
        <v>13000000</v>
      </c>
      <c r="H517" s="101" t="s">
        <v>42</v>
      </c>
      <c r="I517" s="98" t="s">
        <v>43</v>
      </c>
      <c r="J517" s="97"/>
      <c r="K517" s="97"/>
      <c r="L517" s="99"/>
      <c r="M517" s="99">
        <f>SUM(M518:M521)</f>
        <v>13000000</v>
      </c>
      <c r="N517" s="102">
        <f>SUM(N518:N521)</f>
        <v>0</v>
      </c>
      <c r="O517" s="113" t="s">
        <v>985</v>
      </c>
    </row>
    <row r="518" spans="1:15" ht="13.2" hidden="1" x14ac:dyDescent="0.25">
      <c r="A518" s="56" t="s">
        <v>864</v>
      </c>
      <c r="B518" s="103"/>
      <c r="C518" s="104" t="s">
        <v>45</v>
      </c>
      <c r="D518" s="103">
        <v>120</v>
      </c>
      <c r="E518" s="103" t="s">
        <v>46</v>
      </c>
      <c r="F518" s="105">
        <v>75000</v>
      </c>
      <c r="G518" s="106">
        <f>ROUNDDOWN(D518*F518,-3)</f>
        <v>9000000</v>
      </c>
      <c r="H518" s="107"/>
      <c r="I518" s="104" t="s">
        <v>45</v>
      </c>
      <c r="J518" s="103">
        <v>120</v>
      </c>
      <c r="K518" s="103" t="s">
        <v>46</v>
      </c>
      <c r="L518" s="105">
        <v>75000</v>
      </c>
      <c r="M518" s="105">
        <f>ROUNDDOWN(J518*L518,-3)</f>
        <v>9000000</v>
      </c>
      <c r="N518" s="114">
        <f t="shared" ref="N518:N521" si="113">G518-M518</f>
        <v>0</v>
      </c>
      <c r="O518" s="113" t="s">
        <v>985</v>
      </c>
    </row>
    <row r="519" spans="1:15" ht="13.2" hidden="1" x14ac:dyDescent="0.25">
      <c r="A519" s="56" t="s">
        <v>865</v>
      </c>
      <c r="B519" s="103"/>
      <c r="C519" s="104" t="s">
        <v>841</v>
      </c>
      <c r="D519" s="103">
        <v>1</v>
      </c>
      <c r="E519" s="103" t="s">
        <v>49</v>
      </c>
      <c r="F519" s="105">
        <v>1500000</v>
      </c>
      <c r="G519" s="106">
        <f>ROUNDDOWN(D519*F519,-3)</f>
        <v>1500000</v>
      </c>
      <c r="H519" s="107"/>
      <c r="I519" s="104" t="s">
        <v>841</v>
      </c>
      <c r="J519" s="103">
        <v>1</v>
      </c>
      <c r="K519" s="103" t="s">
        <v>49</v>
      </c>
      <c r="L519" s="105">
        <v>1500000</v>
      </c>
      <c r="M519" s="105">
        <f>ROUNDDOWN(J519*L519,-3)</f>
        <v>1500000</v>
      </c>
      <c r="N519" s="114">
        <f t="shared" si="113"/>
        <v>0</v>
      </c>
      <c r="O519" s="113" t="s">
        <v>985</v>
      </c>
    </row>
    <row r="520" spans="1:15" ht="13.2" hidden="1" x14ac:dyDescent="0.25">
      <c r="A520" s="56" t="s">
        <v>866</v>
      </c>
      <c r="B520" s="103"/>
      <c r="C520" s="104" t="s">
        <v>51</v>
      </c>
      <c r="D520" s="103">
        <v>1</v>
      </c>
      <c r="E520" s="103" t="s">
        <v>49</v>
      </c>
      <c r="F520" s="105">
        <v>1500000</v>
      </c>
      <c r="G520" s="106">
        <f>ROUNDDOWN(D520*F520,-3)</f>
        <v>1500000</v>
      </c>
      <c r="H520" s="107"/>
      <c r="I520" s="104" t="s">
        <v>51</v>
      </c>
      <c r="J520" s="103">
        <v>1</v>
      </c>
      <c r="K520" s="103" t="s">
        <v>49</v>
      </c>
      <c r="L520" s="105">
        <v>1500000</v>
      </c>
      <c r="M520" s="105">
        <f>ROUNDDOWN(J520*L520,-3)</f>
        <v>1500000</v>
      </c>
      <c r="N520" s="114">
        <f t="shared" si="113"/>
        <v>0</v>
      </c>
      <c r="O520" s="113" t="s">
        <v>985</v>
      </c>
    </row>
    <row r="521" spans="1:15" ht="13.2" hidden="1" x14ac:dyDescent="0.25">
      <c r="A521" s="56" t="s">
        <v>867</v>
      </c>
      <c r="B521" s="103"/>
      <c r="C521" s="104" t="s">
        <v>53</v>
      </c>
      <c r="D521" s="103">
        <v>1</v>
      </c>
      <c r="E521" s="103" t="s">
        <v>49</v>
      </c>
      <c r="F521" s="105">
        <v>1000000</v>
      </c>
      <c r="G521" s="106">
        <f>ROUNDDOWN(D521*F521,-3)</f>
        <v>1000000</v>
      </c>
      <c r="H521" s="107"/>
      <c r="I521" s="104" t="s">
        <v>53</v>
      </c>
      <c r="J521" s="103">
        <v>1</v>
      </c>
      <c r="K521" s="103" t="s">
        <v>49</v>
      </c>
      <c r="L521" s="105">
        <v>1000000</v>
      </c>
      <c r="M521" s="105">
        <f>ROUNDDOWN(J521*L521,-3)</f>
        <v>1000000</v>
      </c>
      <c r="N521" s="114">
        <f t="shared" si="113"/>
        <v>0</v>
      </c>
      <c r="O521" s="113" t="s">
        <v>985</v>
      </c>
    </row>
    <row r="522" spans="1:15" ht="13.2" hidden="1" x14ac:dyDescent="0.25">
      <c r="A522" s="56" t="s">
        <v>868</v>
      </c>
      <c r="B522" s="126" t="s">
        <v>55</v>
      </c>
      <c r="C522" s="124" t="s">
        <v>56</v>
      </c>
      <c r="D522" s="126"/>
      <c r="E522" s="126"/>
      <c r="F522" s="127"/>
      <c r="G522" s="141">
        <f>G523</f>
        <v>10000000</v>
      </c>
      <c r="H522" s="123" t="s">
        <v>55</v>
      </c>
      <c r="I522" s="124" t="s">
        <v>56</v>
      </c>
      <c r="J522" s="126"/>
      <c r="K522" s="126"/>
      <c r="L522" s="127"/>
      <c r="M522" s="127">
        <f>M523</f>
        <v>10000000</v>
      </c>
      <c r="N522" s="128">
        <f>N523</f>
        <v>0</v>
      </c>
      <c r="O522" s="113" t="s">
        <v>985</v>
      </c>
    </row>
    <row r="523" spans="1:15" ht="13.2" hidden="1" x14ac:dyDescent="0.25">
      <c r="A523" s="56" t="s">
        <v>869</v>
      </c>
      <c r="B523" s="103"/>
      <c r="C523" s="104" t="s">
        <v>58</v>
      </c>
      <c r="D523" s="103">
        <v>10</v>
      </c>
      <c r="E523" s="103" t="s">
        <v>59</v>
      </c>
      <c r="F523" s="105">
        <v>1000000</v>
      </c>
      <c r="G523" s="106">
        <f>ROUNDDOWN(D523*F523,-3)</f>
        <v>10000000</v>
      </c>
      <c r="H523" s="107"/>
      <c r="I523" s="104" t="s">
        <v>58</v>
      </c>
      <c r="J523" s="103">
        <v>10</v>
      </c>
      <c r="K523" s="103" t="s">
        <v>59</v>
      </c>
      <c r="L523" s="105">
        <v>1000000</v>
      </c>
      <c r="M523" s="105">
        <f>ROUNDDOWN(J523*L523,-3)</f>
        <v>10000000</v>
      </c>
      <c r="N523" s="114">
        <f>G523-M523</f>
        <v>0</v>
      </c>
      <c r="O523" s="113" t="s">
        <v>985</v>
      </c>
    </row>
    <row r="524" spans="1:15" ht="13.2" hidden="1" x14ac:dyDescent="0.25">
      <c r="A524" s="56" t="s">
        <v>870</v>
      </c>
      <c r="B524" s="129" t="s">
        <v>61</v>
      </c>
      <c r="C524" s="130" t="s">
        <v>62</v>
      </c>
      <c r="D524" s="129"/>
      <c r="E524" s="129"/>
      <c r="F524" s="131"/>
      <c r="G524" s="132">
        <f>G525</f>
        <v>127000000</v>
      </c>
      <c r="H524" s="133" t="s">
        <v>61</v>
      </c>
      <c r="I524" s="130" t="s">
        <v>62</v>
      </c>
      <c r="J524" s="129"/>
      <c r="K524" s="129"/>
      <c r="L524" s="131"/>
      <c r="M524" s="131">
        <f>M525</f>
        <v>127000000</v>
      </c>
      <c r="N524" s="134">
        <f>N525</f>
        <v>0</v>
      </c>
      <c r="O524" s="113" t="s">
        <v>985</v>
      </c>
    </row>
    <row r="525" spans="1:15" ht="13.2" hidden="1" x14ac:dyDescent="0.25">
      <c r="A525" s="56" t="s">
        <v>871</v>
      </c>
      <c r="B525" s="103"/>
      <c r="C525" s="104" t="s">
        <v>872</v>
      </c>
      <c r="D525" s="103">
        <v>20</v>
      </c>
      <c r="E525" s="103" t="s">
        <v>46</v>
      </c>
      <c r="F525" s="105">
        <v>6350000</v>
      </c>
      <c r="G525" s="106">
        <f>ROUNDDOWN(D525*F525,-3)</f>
        <v>127000000</v>
      </c>
      <c r="H525" s="107"/>
      <c r="I525" s="104" t="s">
        <v>872</v>
      </c>
      <c r="J525" s="103">
        <v>20</v>
      </c>
      <c r="K525" s="103" t="s">
        <v>46</v>
      </c>
      <c r="L525" s="105">
        <v>6350000</v>
      </c>
      <c r="M525" s="105">
        <f>ROUNDDOWN(J525*L525,-3)</f>
        <v>127000000</v>
      </c>
      <c r="N525" s="114">
        <f>G525-M525</f>
        <v>0</v>
      </c>
      <c r="O525" s="113" t="s">
        <v>985</v>
      </c>
    </row>
    <row r="526" spans="1:15" ht="13.2" x14ac:dyDescent="0.25">
      <c r="A526" s="56" t="s">
        <v>873</v>
      </c>
      <c r="B526" s="152" t="s">
        <v>339</v>
      </c>
      <c r="C526" s="153" t="s">
        <v>874</v>
      </c>
      <c r="D526" s="152"/>
      <c r="E526" s="152"/>
      <c r="F526" s="154"/>
      <c r="G526" s="155">
        <f>SUM(G527,G532,G534)</f>
        <v>78803000</v>
      </c>
      <c r="H526" s="156" t="s">
        <v>339</v>
      </c>
      <c r="I526" s="153" t="s">
        <v>874</v>
      </c>
      <c r="J526" s="152"/>
      <c r="K526" s="152"/>
      <c r="L526" s="154"/>
      <c r="M526" s="154">
        <f>SUM(M527,M532,M534)</f>
        <v>78803000</v>
      </c>
      <c r="N526" s="157">
        <f>SUM(N527,N532,N534)</f>
        <v>0</v>
      </c>
      <c r="O526" s="63"/>
    </row>
    <row r="527" spans="1:15" ht="13.2" x14ac:dyDescent="0.25">
      <c r="A527" s="56" t="s">
        <v>875</v>
      </c>
      <c r="B527" s="129" t="s">
        <v>42</v>
      </c>
      <c r="C527" s="130" t="s">
        <v>43</v>
      </c>
      <c r="D527" s="129"/>
      <c r="E527" s="129"/>
      <c r="F527" s="131"/>
      <c r="G527" s="132">
        <f>SUM(G528:G531)</f>
        <v>15500000</v>
      </c>
      <c r="H527" s="133" t="s">
        <v>42</v>
      </c>
      <c r="I527" s="130" t="s">
        <v>43</v>
      </c>
      <c r="J527" s="129"/>
      <c r="K527" s="129"/>
      <c r="L527" s="131"/>
      <c r="M527" s="131">
        <f>SUM(M528:M531)</f>
        <v>15500000</v>
      </c>
      <c r="N527" s="134">
        <f>SUM(N528:N531)</f>
        <v>0</v>
      </c>
      <c r="O527" s="63"/>
    </row>
    <row r="528" spans="1:15" ht="13.2" x14ac:dyDescent="0.25">
      <c r="A528" s="56" t="s">
        <v>876</v>
      </c>
      <c r="B528" s="103"/>
      <c r="C528" s="104" t="s">
        <v>45</v>
      </c>
      <c r="D528" s="103">
        <v>100</v>
      </c>
      <c r="E528" s="103" t="s">
        <v>46</v>
      </c>
      <c r="F528" s="105">
        <v>75000</v>
      </c>
      <c r="G528" s="106">
        <f>ROUNDDOWN(D528*F528,-3)</f>
        <v>7500000</v>
      </c>
      <c r="H528" s="107"/>
      <c r="I528" s="108" t="s">
        <v>45</v>
      </c>
      <c r="J528" s="109">
        <v>130</v>
      </c>
      <c r="K528" s="109" t="s">
        <v>46</v>
      </c>
      <c r="L528" s="111">
        <v>75000</v>
      </c>
      <c r="M528" s="111">
        <f>ROUNDDOWN(J528*L528,-3)</f>
        <v>9750000</v>
      </c>
      <c r="N528" s="112">
        <f t="shared" ref="N528:N531" si="114">G528-M528</f>
        <v>-2250000</v>
      </c>
      <c r="O528" s="113" t="str">
        <f t="shared" ref="O528:O529" si="115">IF(AND(ISBLANK(H528),N528&lt;&gt;0),"Revisi","")</f>
        <v>Revisi</v>
      </c>
    </row>
    <row r="529" spans="1:15" ht="13.2" x14ac:dyDescent="0.25">
      <c r="A529" s="56" t="s">
        <v>877</v>
      </c>
      <c r="B529" s="103"/>
      <c r="C529" s="104" t="s">
        <v>841</v>
      </c>
      <c r="D529" s="103">
        <v>2</v>
      </c>
      <c r="E529" s="103" t="s">
        <v>49</v>
      </c>
      <c r="F529" s="105">
        <v>1500000</v>
      </c>
      <c r="G529" s="106">
        <f>ROUNDDOWN(D529*F529,-3)</f>
        <v>3000000</v>
      </c>
      <c r="H529" s="107"/>
      <c r="I529" s="108" t="s">
        <v>841</v>
      </c>
      <c r="J529" s="109">
        <v>1</v>
      </c>
      <c r="K529" s="109" t="s">
        <v>49</v>
      </c>
      <c r="L529" s="111">
        <v>750000</v>
      </c>
      <c r="M529" s="111">
        <f>ROUNDDOWN(J529*L529,-3)</f>
        <v>750000</v>
      </c>
      <c r="N529" s="112">
        <f t="shared" si="114"/>
        <v>2250000</v>
      </c>
      <c r="O529" s="113" t="str">
        <f t="shared" si="115"/>
        <v>Revisi</v>
      </c>
    </row>
    <row r="530" spans="1:15" ht="13.2" x14ac:dyDescent="0.25">
      <c r="A530" s="56" t="s">
        <v>878</v>
      </c>
      <c r="B530" s="103"/>
      <c r="C530" s="104" t="s">
        <v>51</v>
      </c>
      <c r="D530" s="103">
        <v>2</v>
      </c>
      <c r="E530" s="103" t="s">
        <v>49</v>
      </c>
      <c r="F530" s="105">
        <v>1500000</v>
      </c>
      <c r="G530" s="106">
        <f>ROUNDDOWN(D530*F530,-3)</f>
        <v>3000000</v>
      </c>
      <c r="H530" s="107"/>
      <c r="I530" s="104" t="s">
        <v>51</v>
      </c>
      <c r="J530" s="103">
        <v>2</v>
      </c>
      <c r="K530" s="103" t="s">
        <v>49</v>
      </c>
      <c r="L530" s="105">
        <v>1500000</v>
      </c>
      <c r="M530" s="105">
        <f>ROUNDDOWN(J530*L530,-3)</f>
        <v>3000000</v>
      </c>
      <c r="N530" s="114">
        <f t="shared" si="114"/>
        <v>0</v>
      </c>
      <c r="O530" s="113" t="str">
        <f t="shared" ref="O530:O531" si="116">IF(AND(ISBLANK(H530),N530&lt;&gt;0),"Rev detil","")</f>
        <v/>
      </c>
    </row>
    <row r="531" spans="1:15" ht="13.2" x14ac:dyDescent="0.25">
      <c r="A531" s="56" t="s">
        <v>879</v>
      </c>
      <c r="B531" s="103"/>
      <c r="C531" s="104" t="s">
        <v>53</v>
      </c>
      <c r="D531" s="103">
        <v>2</v>
      </c>
      <c r="E531" s="103" t="s">
        <v>49</v>
      </c>
      <c r="F531" s="105">
        <v>1000000</v>
      </c>
      <c r="G531" s="106">
        <f>ROUNDDOWN(D531*F531,-3)</f>
        <v>2000000</v>
      </c>
      <c r="H531" s="107"/>
      <c r="I531" s="104" t="s">
        <v>53</v>
      </c>
      <c r="J531" s="103">
        <v>2</v>
      </c>
      <c r="K531" s="103" t="s">
        <v>49</v>
      </c>
      <c r="L531" s="105">
        <v>1000000</v>
      </c>
      <c r="M531" s="105">
        <f>ROUNDDOWN(J531*L531,-3)</f>
        <v>2000000</v>
      </c>
      <c r="N531" s="114">
        <f t="shared" si="114"/>
        <v>0</v>
      </c>
      <c r="O531" s="113" t="str">
        <f t="shared" si="116"/>
        <v/>
      </c>
    </row>
    <row r="532" spans="1:15" ht="13.2" x14ac:dyDescent="0.25">
      <c r="A532" s="56" t="s">
        <v>880</v>
      </c>
      <c r="B532" s="129" t="s">
        <v>55</v>
      </c>
      <c r="C532" s="130" t="s">
        <v>56</v>
      </c>
      <c r="D532" s="129"/>
      <c r="E532" s="129"/>
      <c r="F532" s="131"/>
      <c r="G532" s="132">
        <f>G533</f>
        <v>20000000</v>
      </c>
      <c r="H532" s="133" t="s">
        <v>55</v>
      </c>
      <c r="I532" s="130" t="s">
        <v>56</v>
      </c>
      <c r="J532" s="129"/>
      <c r="K532" s="129"/>
      <c r="L532" s="131"/>
      <c r="M532" s="131">
        <f>M533</f>
        <v>20000000</v>
      </c>
      <c r="N532" s="134">
        <f>N533</f>
        <v>0</v>
      </c>
      <c r="O532" s="63"/>
    </row>
    <row r="533" spans="1:15" ht="13.2" hidden="1" x14ac:dyDescent="0.25">
      <c r="A533" s="56" t="s">
        <v>881</v>
      </c>
      <c r="B533" s="103"/>
      <c r="C533" s="104" t="s">
        <v>58</v>
      </c>
      <c r="D533" s="103">
        <v>20</v>
      </c>
      <c r="E533" s="103" t="s">
        <v>59</v>
      </c>
      <c r="F533" s="105">
        <v>1000000</v>
      </c>
      <c r="G533" s="106">
        <f>ROUNDDOWN(D533*F533,-3)</f>
        <v>20000000</v>
      </c>
      <c r="H533" s="107"/>
      <c r="I533" s="104" t="s">
        <v>58</v>
      </c>
      <c r="J533" s="103">
        <v>20</v>
      </c>
      <c r="K533" s="103" t="s">
        <v>59</v>
      </c>
      <c r="L533" s="105">
        <v>1000000</v>
      </c>
      <c r="M533" s="105">
        <f>ROUNDDOWN(J533*L533,-3)</f>
        <v>20000000</v>
      </c>
      <c r="N533" s="114">
        <f>G533-M533</f>
        <v>0</v>
      </c>
      <c r="O533" s="113" t="s">
        <v>985</v>
      </c>
    </row>
    <row r="534" spans="1:15" ht="13.2" x14ac:dyDescent="0.25">
      <c r="A534" s="56" t="s">
        <v>882</v>
      </c>
      <c r="B534" s="129" t="s">
        <v>61</v>
      </c>
      <c r="C534" s="130" t="s">
        <v>62</v>
      </c>
      <c r="D534" s="129"/>
      <c r="E534" s="129"/>
      <c r="F534" s="131"/>
      <c r="G534" s="132">
        <f>G535</f>
        <v>43303000</v>
      </c>
      <c r="H534" s="133" t="s">
        <v>61</v>
      </c>
      <c r="I534" s="130" t="s">
        <v>62</v>
      </c>
      <c r="J534" s="129"/>
      <c r="K534" s="129"/>
      <c r="L534" s="131"/>
      <c r="M534" s="131">
        <f>M535</f>
        <v>43303000</v>
      </c>
      <c r="N534" s="134">
        <f>N535</f>
        <v>0</v>
      </c>
      <c r="O534" s="63"/>
    </row>
    <row r="535" spans="1:15" ht="13.2" hidden="1" x14ac:dyDescent="0.25">
      <c r="A535" s="56" t="s">
        <v>883</v>
      </c>
      <c r="B535" s="103"/>
      <c r="C535" s="104" t="s">
        <v>884</v>
      </c>
      <c r="D535" s="103">
        <v>10</v>
      </c>
      <c r="E535" s="103" t="s">
        <v>46</v>
      </c>
      <c r="F535" s="105">
        <v>4330300</v>
      </c>
      <c r="G535" s="106">
        <f>ROUNDDOWN(D535*F535,-3)</f>
        <v>43303000</v>
      </c>
      <c r="H535" s="107"/>
      <c r="I535" s="104" t="s">
        <v>884</v>
      </c>
      <c r="J535" s="103">
        <v>10</v>
      </c>
      <c r="K535" s="103" t="s">
        <v>46</v>
      </c>
      <c r="L535" s="105">
        <v>4330300</v>
      </c>
      <c r="M535" s="105">
        <f>ROUNDDOWN(J535*L535,-3)</f>
        <v>43303000</v>
      </c>
      <c r="N535" s="114">
        <f>G535-M535</f>
        <v>0</v>
      </c>
      <c r="O535" s="113" t="s">
        <v>985</v>
      </c>
    </row>
    <row r="536" spans="1:15" ht="13.2" x14ac:dyDescent="0.25">
      <c r="A536" s="56" t="s">
        <v>885</v>
      </c>
      <c r="B536" s="103"/>
      <c r="C536" s="104"/>
      <c r="D536" s="103"/>
      <c r="E536" s="103"/>
      <c r="F536" s="105"/>
      <c r="G536" s="106"/>
      <c r="H536" s="156" t="s">
        <v>354</v>
      </c>
      <c r="I536" s="153" t="s">
        <v>886</v>
      </c>
      <c r="J536" s="152"/>
      <c r="K536" s="152"/>
      <c r="L536" s="154"/>
      <c r="M536" s="154">
        <f>SUM(M537,M542,M544)</f>
        <v>56400000</v>
      </c>
      <c r="N536" s="231">
        <f>SUM(N537,N542,N544)</f>
        <v>-56400000</v>
      </c>
      <c r="O536" s="63"/>
    </row>
    <row r="537" spans="1:15" ht="13.2" x14ac:dyDescent="0.25">
      <c r="A537" s="56" t="s">
        <v>887</v>
      </c>
      <c r="B537" s="103"/>
      <c r="C537" s="104"/>
      <c r="D537" s="103"/>
      <c r="E537" s="103"/>
      <c r="F537" s="105"/>
      <c r="G537" s="106"/>
      <c r="H537" s="133" t="s">
        <v>42</v>
      </c>
      <c r="I537" s="130" t="s">
        <v>43</v>
      </c>
      <c r="J537" s="129"/>
      <c r="K537" s="129"/>
      <c r="L537" s="131"/>
      <c r="M537" s="131">
        <f>SUM(M538:M541)</f>
        <v>20500000</v>
      </c>
      <c r="N537" s="248">
        <f>SUM(N538:N541)</f>
        <v>-20500000</v>
      </c>
      <c r="O537" s="63"/>
    </row>
    <row r="538" spans="1:15" ht="13.2" x14ac:dyDescent="0.25">
      <c r="A538" s="56"/>
      <c r="B538" s="103"/>
      <c r="C538" s="104"/>
      <c r="D538" s="103"/>
      <c r="E538" s="103"/>
      <c r="F538" s="105"/>
      <c r="G538" s="106"/>
      <c r="H538" s="107"/>
      <c r="I538" s="108" t="s">
        <v>45</v>
      </c>
      <c r="J538" s="109">
        <v>60</v>
      </c>
      <c r="K538" s="109" t="s">
        <v>46</v>
      </c>
      <c r="L538" s="111">
        <v>75000</v>
      </c>
      <c r="M538" s="111">
        <f>ROUNDDOWN(J538*L538,-3)</f>
        <v>4500000</v>
      </c>
      <c r="N538" s="112">
        <f t="shared" ref="N538:N541" si="117">G538-M538</f>
        <v>-4500000</v>
      </c>
      <c r="O538" s="113" t="str">
        <f t="shared" ref="O538:O541" si="118">IF(AND(ISBLANK(H538),N538&lt;&gt;0),"Revisi","")</f>
        <v>Revisi</v>
      </c>
    </row>
    <row r="539" spans="1:15" ht="13.2" x14ac:dyDescent="0.25">
      <c r="A539" s="56"/>
      <c r="B539" s="103"/>
      <c r="C539" s="104"/>
      <c r="D539" s="103"/>
      <c r="E539" s="103"/>
      <c r="F539" s="105"/>
      <c r="G539" s="106"/>
      <c r="H539" s="107"/>
      <c r="I539" s="108" t="s">
        <v>841</v>
      </c>
      <c r="J539" s="109">
        <v>4</v>
      </c>
      <c r="K539" s="109" t="s">
        <v>49</v>
      </c>
      <c r="L539" s="111">
        <v>1500000</v>
      </c>
      <c r="M539" s="111">
        <f>ROUNDDOWN(J539*L539,-3)</f>
        <v>6000000</v>
      </c>
      <c r="N539" s="112">
        <f t="shared" si="117"/>
        <v>-6000000</v>
      </c>
      <c r="O539" s="113" t="str">
        <f t="shared" si="118"/>
        <v>Revisi</v>
      </c>
    </row>
    <row r="540" spans="1:15" ht="13.2" x14ac:dyDescent="0.25">
      <c r="A540" s="56"/>
      <c r="B540" s="103"/>
      <c r="C540" s="104"/>
      <c r="D540" s="103"/>
      <c r="E540" s="103"/>
      <c r="F540" s="105"/>
      <c r="G540" s="106"/>
      <c r="H540" s="107"/>
      <c r="I540" s="108" t="s">
        <v>51</v>
      </c>
      <c r="J540" s="109">
        <v>4</v>
      </c>
      <c r="K540" s="109" t="s">
        <v>49</v>
      </c>
      <c r="L540" s="111">
        <v>1500000</v>
      </c>
      <c r="M540" s="111">
        <f>ROUNDDOWN(J540*L540,-3)</f>
        <v>6000000</v>
      </c>
      <c r="N540" s="112">
        <f t="shared" si="117"/>
        <v>-6000000</v>
      </c>
      <c r="O540" s="113" t="str">
        <f t="shared" si="118"/>
        <v>Revisi</v>
      </c>
    </row>
    <row r="541" spans="1:15" ht="13.2" x14ac:dyDescent="0.25">
      <c r="A541" s="56"/>
      <c r="B541" s="103"/>
      <c r="C541" s="104"/>
      <c r="D541" s="103"/>
      <c r="E541" s="103"/>
      <c r="F541" s="105"/>
      <c r="G541" s="106"/>
      <c r="H541" s="107"/>
      <c r="I541" s="108" t="s">
        <v>53</v>
      </c>
      <c r="J541" s="109">
        <v>4</v>
      </c>
      <c r="K541" s="109" t="s">
        <v>49</v>
      </c>
      <c r="L541" s="111">
        <v>1000000</v>
      </c>
      <c r="M541" s="111">
        <f>ROUNDDOWN(J541*L541,-3)</f>
        <v>4000000</v>
      </c>
      <c r="N541" s="112">
        <f t="shared" si="117"/>
        <v>-4000000</v>
      </c>
      <c r="O541" s="113" t="str">
        <f t="shared" si="118"/>
        <v>Revisi</v>
      </c>
    </row>
    <row r="542" spans="1:15" ht="13.2" x14ac:dyDescent="0.25">
      <c r="A542" s="56" t="s">
        <v>888</v>
      </c>
      <c r="B542" s="103"/>
      <c r="C542" s="104"/>
      <c r="D542" s="103"/>
      <c r="E542" s="103"/>
      <c r="F542" s="105"/>
      <c r="G542" s="106"/>
      <c r="H542" s="101" t="s">
        <v>61</v>
      </c>
      <c r="I542" s="98" t="s">
        <v>62</v>
      </c>
      <c r="J542" s="97"/>
      <c r="K542" s="97"/>
      <c r="L542" s="99"/>
      <c r="M542" s="99">
        <f>M543</f>
        <v>35000000</v>
      </c>
      <c r="N542" s="151">
        <f>N543</f>
        <v>-35000000</v>
      </c>
      <c r="O542" s="63"/>
    </row>
    <row r="543" spans="1:15" ht="13.2" x14ac:dyDescent="0.25">
      <c r="A543" s="56"/>
      <c r="B543" s="103"/>
      <c r="C543" s="104"/>
      <c r="D543" s="103"/>
      <c r="E543" s="103"/>
      <c r="F543" s="105"/>
      <c r="G543" s="106"/>
      <c r="H543" s="107"/>
      <c r="I543" s="108" t="s">
        <v>677</v>
      </c>
      <c r="J543" s="109">
        <v>10</v>
      </c>
      <c r="K543" s="109" t="s">
        <v>46</v>
      </c>
      <c r="L543" s="111">
        <v>3500000</v>
      </c>
      <c r="M543" s="111">
        <f>ROUNDDOWN(J543*L543,-3)</f>
        <v>35000000</v>
      </c>
      <c r="N543" s="112">
        <f>G543-M543</f>
        <v>-35000000</v>
      </c>
      <c r="O543" s="113" t="str">
        <f>IF(AND(ISBLANK(H543),N543&lt;&gt;0),"Revisi","")</f>
        <v>Revisi</v>
      </c>
    </row>
    <row r="544" spans="1:15" ht="13.2" x14ac:dyDescent="0.25">
      <c r="A544" s="56" t="s">
        <v>889</v>
      </c>
      <c r="B544" s="103"/>
      <c r="C544" s="104"/>
      <c r="D544" s="103"/>
      <c r="E544" s="103"/>
      <c r="F544" s="105"/>
      <c r="G544" s="106"/>
      <c r="H544" s="133" t="s">
        <v>133</v>
      </c>
      <c r="I544" s="130" t="s">
        <v>134</v>
      </c>
      <c r="J544" s="129"/>
      <c r="K544" s="129"/>
      <c r="L544" s="131"/>
      <c r="M544" s="131">
        <f>M545</f>
        <v>900000</v>
      </c>
      <c r="N544" s="248">
        <f>N545</f>
        <v>-900000</v>
      </c>
      <c r="O544" s="63"/>
    </row>
    <row r="545" spans="1:15" ht="13.2" x14ac:dyDescent="0.25">
      <c r="A545" s="56"/>
      <c r="B545" s="103"/>
      <c r="C545" s="104"/>
      <c r="D545" s="103"/>
      <c r="E545" s="103"/>
      <c r="F545" s="105"/>
      <c r="G545" s="106"/>
      <c r="H545" s="107"/>
      <c r="I545" s="108" t="s">
        <v>805</v>
      </c>
      <c r="J545" s="109">
        <v>6</v>
      </c>
      <c r="K545" s="109" t="s">
        <v>46</v>
      </c>
      <c r="L545" s="111">
        <v>150000</v>
      </c>
      <c r="M545" s="111">
        <f>ROUNDDOWN(J545*L545,-3)</f>
        <v>900000</v>
      </c>
      <c r="N545" s="112">
        <f>G545-M545</f>
        <v>-900000</v>
      </c>
      <c r="O545" s="113" t="str">
        <f>IF(AND(ISBLANK(H545),N545&lt;&gt;0),"Revisi","")</f>
        <v>Revisi</v>
      </c>
    </row>
    <row r="546" spans="1:15" ht="13.2" x14ac:dyDescent="0.25">
      <c r="A546" s="56" t="s">
        <v>890</v>
      </c>
      <c r="B546" s="300" t="s">
        <v>891</v>
      </c>
      <c r="C546" s="301" t="s">
        <v>892</v>
      </c>
      <c r="D546" s="300"/>
      <c r="E546" s="300"/>
      <c r="F546" s="302"/>
      <c r="G546" s="303">
        <f>G547</f>
        <v>8500000000</v>
      </c>
      <c r="H546" s="304" t="s">
        <v>891</v>
      </c>
      <c r="I546" s="301" t="s">
        <v>892</v>
      </c>
      <c r="J546" s="300"/>
      <c r="K546" s="300"/>
      <c r="L546" s="302"/>
      <c r="M546" s="302">
        <f t="shared" ref="M546:N547" si="119">M547</f>
        <v>8500000000</v>
      </c>
      <c r="N546" s="305">
        <f t="shared" si="119"/>
        <v>0</v>
      </c>
      <c r="O546" s="63"/>
    </row>
    <row r="547" spans="1:15" ht="39.6" x14ac:dyDescent="0.25">
      <c r="A547" s="56" t="s">
        <v>893</v>
      </c>
      <c r="B547" s="269" t="s">
        <v>894</v>
      </c>
      <c r="C547" s="270" t="s">
        <v>895</v>
      </c>
      <c r="D547" s="269">
        <v>235</v>
      </c>
      <c r="E547" s="271" t="s">
        <v>896</v>
      </c>
      <c r="F547" s="271"/>
      <c r="G547" s="272">
        <f>G548</f>
        <v>8500000000</v>
      </c>
      <c r="H547" s="273" t="s">
        <v>894</v>
      </c>
      <c r="I547" s="270" t="s">
        <v>895</v>
      </c>
      <c r="J547" s="269">
        <v>235</v>
      </c>
      <c r="K547" s="274" t="s">
        <v>896</v>
      </c>
      <c r="L547" s="274"/>
      <c r="M547" s="275">
        <f t="shared" si="119"/>
        <v>8500000000</v>
      </c>
      <c r="N547" s="276">
        <f t="shared" si="119"/>
        <v>0</v>
      </c>
      <c r="O547" s="63"/>
    </row>
    <row r="548" spans="1:15" ht="13.2" x14ac:dyDescent="0.25">
      <c r="A548" s="56" t="s">
        <v>897</v>
      </c>
      <c r="B548" s="250" t="s">
        <v>898</v>
      </c>
      <c r="C548" s="251" t="s">
        <v>899</v>
      </c>
      <c r="D548" s="250">
        <v>235</v>
      </c>
      <c r="E548" s="250" t="s">
        <v>900</v>
      </c>
      <c r="F548" s="252"/>
      <c r="G548" s="252">
        <f>SUM(G549,G597)</f>
        <v>8500000000</v>
      </c>
      <c r="H548" s="250" t="s">
        <v>898</v>
      </c>
      <c r="I548" s="251" t="s">
        <v>899</v>
      </c>
      <c r="J548" s="250">
        <v>235</v>
      </c>
      <c r="K548" s="250" t="s">
        <v>900</v>
      </c>
      <c r="L548" s="252"/>
      <c r="M548" s="252">
        <f>SUM(M549,M597)</f>
        <v>8500000000</v>
      </c>
      <c r="N548" s="255">
        <f>SUM(N549,N597)</f>
        <v>0</v>
      </c>
      <c r="O548" s="306"/>
    </row>
    <row r="549" spans="1:15" ht="13.2" x14ac:dyDescent="0.25">
      <c r="A549" s="56" t="s">
        <v>901</v>
      </c>
      <c r="B549" s="235" t="s">
        <v>190</v>
      </c>
      <c r="C549" s="236" t="s">
        <v>902</v>
      </c>
      <c r="D549" s="235"/>
      <c r="E549" s="235" t="s">
        <v>37</v>
      </c>
      <c r="F549" s="237"/>
      <c r="G549" s="238">
        <f>SUM(G550,G568,G588)</f>
        <v>8408830000</v>
      </c>
      <c r="H549" s="239" t="s">
        <v>190</v>
      </c>
      <c r="I549" s="236" t="s">
        <v>902</v>
      </c>
      <c r="J549" s="235"/>
      <c r="K549" s="235" t="s">
        <v>37</v>
      </c>
      <c r="L549" s="237"/>
      <c r="M549" s="237">
        <f>SUM(M550,M568,M588)</f>
        <v>8408830000</v>
      </c>
      <c r="N549" s="266">
        <f>SUM(N550,N568,N588)</f>
        <v>0</v>
      </c>
      <c r="O549" s="267"/>
    </row>
    <row r="550" spans="1:15" ht="13.2" x14ac:dyDescent="0.25">
      <c r="A550" s="56" t="s">
        <v>903</v>
      </c>
      <c r="B550" s="152" t="s">
        <v>39</v>
      </c>
      <c r="C550" s="153" t="s">
        <v>904</v>
      </c>
      <c r="D550" s="152"/>
      <c r="E550" s="152"/>
      <c r="F550" s="154"/>
      <c r="G550" s="155">
        <f>SUM(G551,G558,G561,G563,G565)</f>
        <v>2523377000</v>
      </c>
      <c r="H550" s="156" t="s">
        <v>39</v>
      </c>
      <c r="I550" s="153" t="s">
        <v>904</v>
      </c>
      <c r="J550" s="152"/>
      <c r="K550" s="152"/>
      <c r="L550" s="154"/>
      <c r="M550" s="154">
        <f>SUM(M551,M558,M561,M563,M565)</f>
        <v>2523377000</v>
      </c>
      <c r="N550" s="157">
        <f>SUM(N551,N558,N561,N563,N565)</f>
        <v>0</v>
      </c>
      <c r="O550" s="188"/>
    </row>
    <row r="551" spans="1:15" ht="13.2" hidden="1" x14ac:dyDescent="0.25">
      <c r="A551" s="56" t="s">
        <v>905</v>
      </c>
      <c r="B551" s="97" t="s">
        <v>42</v>
      </c>
      <c r="C551" s="98" t="s">
        <v>43</v>
      </c>
      <c r="D551" s="97"/>
      <c r="E551" s="97"/>
      <c r="F551" s="99"/>
      <c r="G551" s="100">
        <f>SUM(G552:G557)</f>
        <v>129600000</v>
      </c>
      <c r="H551" s="101" t="s">
        <v>42</v>
      </c>
      <c r="I551" s="98" t="s">
        <v>43</v>
      </c>
      <c r="J551" s="97"/>
      <c r="K551" s="97"/>
      <c r="L551" s="99"/>
      <c r="M551" s="99">
        <f>SUM(M552:M557)</f>
        <v>129600000</v>
      </c>
      <c r="N551" s="102">
        <f>SUM(N552:N557)</f>
        <v>0</v>
      </c>
      <c r="O551" s="113" t="s">
        <v>985</v>
      </c>
    </row>
    <row r="552" spans="1:15" ht="13.2" hidden="1" x14ac:dyDescent="0.25">
      <c r="A552" s="56" t="s">
        <v>906</v>
      </c>
      <c r="B552" s="103"/>
      <c r="C552" s="104" t="s">
        <v>45</v>
      </c>
      <c r="D552" s="103">
        <v>400</v>
      </c>
      <c r="E552" s="103" t="s">
        <v>46</v>
      </c>
      <c r="F552" s="105">
        <v>70000</v>
      </c>
      <c r="G552" s="106">
        <f t="shared" ref="G552:G557" si="120">ROUNDDOWN(D552*F552,-3)</f>
        <v>28000000</v>
      </c>
      <c r="H552" s="107"/>
      <c r="I552" s="104" t="s">
        <v>45</v>
      </c>
      <c r="J552" s="103">
        <v>400</v>
      </c>
      <c r="K552" s="103" t="s">
        <v>46</v>
      </c>
      <c r="L552" s="105">
        <v>70000</v>
      </c>
      <c r="M552" s="105">
        <f t="shared" ref="M552:M557" si="121">ROUNDDOWN(J552*L552,-3)</f>
        <v>28000000</v>
      </c>
      <c r="N552" s="114">
        <f t="shared" ref="N552:N557" si="122">G552-M552</f>
        <v>0</v>
      </c>
      <c r="O552" s="113" t="s">
        <v>985</v>
      </c>
    </row>
    <row r="553" spans="1:15" ht="13.2" hidden="1" x14ac:dyDescent="0.25">
      <c r="A553" s="56" t="s">
        <v>907</v>
      </c>
      <c r="B553" s="103"/>
      <c r="C553" s="104" t="s">
        <v>48</v>
      </c>
      <c r="D553" s="103">
        <v>8</v>
      </c>
      <c r="E553" s="103" t="s">
        <v>49</v>
      </c>
      <c r="F553" s="105">
        <v>1500000</v>
      </c>
      <c r="G553" s="106">
        <f t="shared" si="120"/>
        <v>12000000</v>
      </c>
      <c r="H553" s="107"/>
      <c r="I553" s="104" t="s">
        <v>48</v>
      </c>
      <c r="J553" s="103">
        <v>8</v>
      </c>
      <c r="K553" s="103" t="s">
        <v>49</v>
      </c>
      <c r="L553" s="105">
        <v>1500000</v>
      </c>
      <c r="M553" s="105">
        <f t="shared" si="121"/>
        <v>12000000</v>
      </c>
      <c r="N553" s="114">
        <f t="shared" si="122"/>
        <v>0</v>
      </c>
      <c r="O553" s="113" t="s">
        <v>985</v>
      </c>
    </row>
    <row r="554" spans="1:15" ht="13.2" hidden="1" x14ac:dyDescent="0.25">
      <c r="A554" s="56" t="s">
        <v>908</v>
      </c>
      <c r="B554" s="103"/>
      <c r="C554" s="104" t="s">
        <v>51</v>
      </c>
      <c r="D554" s="103">
        <v>8</v>
      </c>
      <c r="E554" s="103" t="s">
        <v>49</v>
      </c>
      <c r="F554" s="105">
        <v>1500000</v>
      </c>
      <c r="G554" s="106">
        <f t="shared" si="120"/>
        <v>12000000</v>
      </c>
      <c r="H554" s="107"/>
      <c r="I554" s="104" t="s">
        <v>51</v>
      </c>
      <c r="J554" s="103">
        <v>8</v>
      </c>
      <c r="K554" s="103" t="s">
        <v>49</v>
      </c>
      <c r="L554" s="105">
        <v>1500000</v>
      </c>
      <c r="M554" s="105">
        <f t="shared" si="121"/>
        <v>12000000</v>
      </c>
      <c r="N554" s="114">
        <f t="shared" si="122"/>
        <v>0</v>
      </c>
      <c r="O554" s="113" t="s">
        <v>985</v>
      </c>
    </row>
    <row r="555" spans="1:15" ht="13.2" hidden="1" x14ac:dyDescent="0.25">
      <c r="A555" s="56" t="s">
        <v>909</v>
      </c>
      <c r="B555" s="103"/>
      <c r="C555" s="104" t="s">
        <v>53</v>
      </c>
      <c r="D555" s="103">
        <v>8</v>
      </c>
      <c r="E555" s="103" t="s">
        <v>49</v>
      </c>
      <c r="F555" s="105">
        <v>1000000</v>
      </c>
      <c r="G555" s="106">
        <f t="shared" si="120"/>
        <v>8000000</v>
      </c>
      <c r="H555" s="107"/>
      <c r="I555" s="104" t="s">
        <v>53</v>
      </c>
      <c r="J555" s="103">
        <v>8</v>
      </c>
      <c r="K555" s="103" t="s">
        <v>49</v>
      </c>
      <c r="L555" s="105">
        <v>1000000</v>
      </c>
      <c r="M555" s="105">
        <f t="shared" si="121"/>
        <v>8000000</v>
      </c>
      <c r="N555" s="114">
        <f t="shared" si="122"/>
        <v>0</v>
      </c>
      <c r="O555" s="113" t="s">
        <v>985</v>
      </c>
    </row>
    <row r="556" spans="1:15" ht="13.2" hidden="1" x14ac:dyDescent="0.25">
      <c r="A556" s="56" t="s">
        <v>910</v>
      </c>
      <c r="B556" s="103"/>
      <c r="C556" s="104" t="s">
        <v>911</v>
      </c>
      <c r="D556" s="103">
        <v>120</v>
      </c>
      <c r="E556" s="103" t="s">
        <v>912</v>
      </c>
      <c r="F556" s="105">
        <v>280000</v>
      </c>
      <c r="G556" s="106">
        <f t="shared" si="120"/>
        <v>33600000</v>
      </c>
      <c r="H556" s="107"/>
      <c r="I556" s="104" t="s">
        <v>911</v>
      </c>
      <c r="J556" s="103">
        <v>120</v>
      </c>
      <c r="K556" s="103" t="s">
        <v>912</v>
      </c>
      <c r="L556" s="105">
        <v>280000</v>
      </c>
      <c r="M556" s="105">
        <f t="shared" si="121"/>
        <v>33600000</v>
      </c>
      <c r="N556" s="114">
        <f t="shared" si="122"/>
        <v>0</v>
      </c>
      <c r="O556" s="113" t="s">
        <v>985</v>
      </c>
    </row>
    <row r="557" spans="1:15" ht="13.2" hidden="1" x14ac:dyDescent="0.25">
      <c r="A557" s="56" t="s">
        <v>913</v>
      </c>
      <c r="B557" s="103"/>
      <c r="C557" s="104" t="s">
        <v>914</v>
      </c>
      <c r="D557" s="103">
        <v>90</v>
      </c>
      <c r="E557" s="103" t="s">
        <v>91</v>
      </c>
      <c r="F557" s="105">
        <v>400000</v>
      </c>
      <c r="G557" s="106">
        <f t="shared" si="120"/>
        <v>36000000</v>
      </c>
      <c r="H557" s="107"/>
      <c r="I557" s="104" t="s">
        <v>914</v>
      </c>
      <c r="J557" s="103">
        <v>90</v>
      </c>
      <c r="K557" s="103" t="s">
        <v>91</v>
      </c>
      <c r="L557" s="105">
        <v>400000</v>
      </c>
      <c r="M557" s="105">
        <f t="shared" si="121"/>
        <v>36000000</v>
      </c>
      <c r="N557" s="114">
        <f t="shared" si="122"/>
        <v>0</v>
      </c>
      <c r="O557" s="113" t="s">
        <v>985</v>
      </c>
    </row>
    <row r="558" spans="1:15" ht="13.2" hidden="1" x14ac:dyDescent="0.25">
      <c r="A558" s="56" t="s">
        <v>915</v>
      </c>
      <c r="B558" s="129" t="s">
        <v>92</v>
      </c>
      <c r="C558" s="130" t="s">
        <v>93</v>
      </c>
      <c r="D558" s="129"/>
      <c r="E558" s="129"/>
      <c r="F558" s="131"/>
      <c r="G558" s="132">
        <f>SUM(G559:G560)</f>
        <v>2072227000</v>
      </c>
      <c r="H558" s="133" t="s">
        <v>92</v>
      </c>
      <c r="I558" s="130" t="s">
        <v>93</v>
      </c>
      <c r="J558" s="129"/>
      <c r="K558" s="129"/>
      <c r="L558" s="131"/>
      <c r="M558" s="131">
        <f>SUM(M559:M560)</f>
        <v>2072227000</v>
      </c>
      <c r="N558" s="134">
        <f>SUM(N559:N560)</f>
        <v>0</v>
      </c>
      <c r="O558" s="113" t="s">
        <v>985</v>
      </c>
    </row>
    <row r="559" spans="1:15" ht="13.2" hidden="1" x14ac:dyDescent="0.25">
      <c r="A559" s="56" t="s">
        <v>916</v>
      </c>
      <c r="B559" s="103"/>
      <c r="C559" s="104" t="s">
        <v>917</v>
      </c>
      <c r="D559" s="103">
        <v>89</v>
      </c>
      <c r="E559" s="103" t="s">
        <v>46</v>
      </c>
      <c r="F559" s="105">
        <v>23280641</v>
      </c>
      <c r="G559" s="106">
        <f>ROUNDDOWN(D559*F559,-3)</f>
        <v>2071977000</v>
      </c>
      <c r="H559" s="107"/>
      <c r="I559" s="104" t="s">
        <v>917</v>
      </c>
      <c r="J559" s="103">
        <v>89</v>
      </c>
      <c r="K559" s="103" t="s">
        <v>46</v>
      </c>
      <c r="L559" s="105">
        <v>23280641</v>
      </c>
      <c r="M559" s="105">
        <f>ROUNDDOWN(J559*L559,-3)</f>
        <v>2071977000</v>
      </c>
      <c r="N559" s="114">
        <f t="shared" ref="N559:N560" si="123">G559-M559</f>
        <v>0</v>
      </c>
      <c r="O559" s="113" t="s">
        <v>985</v>
      </c>
    </row>
    <row r="560" spans="1:15" ht="13.2" hidden="1" x14ac:dyDescent="0.25">
      <c r="A560" s="56" t="s">
        <v>918</v>
      </c>
      <c r="B560" s="103"/>
      <c r="C560" s="104" t="s">
        <v>919</v>
      </c>
      <c r="D560" s="103">
        <v>1</v>
      </c>
      <c r="E560" s="103" t="s">
        <v>49</v>
      </c>
      <c r="F560" s="105">
        <v>250000</v>
      </c>
      <c r="G560" s="106">
        <f>ROUNDDOWN(D560*F560,-3)</f>
        <v>250000</v>
      </c>
      <c r="H560" s="107"/>
      <c r="I560" s="104" t="s">
        <v>919</v>
      </c>
      <c r="J560" s="103">
        <v>1</v>
      </c>
      <c r="K560" s="103" t="s">
        <v>49</v>
      </c>
      <c r="L560" s="105">
        <v>250000</v>
      </c>
      <c r="M560" s="105">
        <f>ROUNDDOWN(J560*L560,-3)</f>
        <v>250000</v>
      </c>
      <c r="N560" s="114">
        <f t="shared" si="123"/>
        <v>0</v>
      </c>
      <c r="O560" s="113" t="s">
        <v>985</v>
      </c>
    </row>
    <row r="561" spans="1:15" ht="13.2" hidden="1" x14ac:dyDescent="0.25">
      <c r="A561" s="56" t="s">
        <v>920</v>
      </c>
      <c r="B561" s="129" t="s">
        <v>55</v>
      </c>
      <c r="C561" s="130" t="s">
        <v>56</v>
      </c>
      <c r="D561" s="129"/>
      <c r="E561" s="129"/>
      <c r="F561" s="131"/>
      <c r="G561" s="132">
        <f>G562</f>
        <v>10000000</v>
      </c>
      <c r="H561" s="133" t="s">
        <v>55</v>
      </c>
      <c r="I561" s="130" t="s">
        <v>56</v>
      </c>
      <c r="J561" s="129"/>
      <c r="K561" s="129"/>
      <c r="L561" s="131"/>
      <c r="M561" s="131">
        <f>M562</f>
        <v>10000000</v>
      </c>
      <c r="N561" s="134">
        <f>N562</f>
        <v>0</v>
      </c>
      <c r="O561" s="113" t="s">
        <v>985</v>
      </c>
    </row>
    <row r="562" spans="1:15" ht="13.2" hidden="1" x14ac:dyDescent="0.25">
      <c r="A562" s="56" t="s">
        <v>921</v>
      </c>
      <c r="B562" s="103"/>
      <c r="C562" s="104" t="s">
        <v>58</v>
      </c>
      <c r="D562" s="103">
        <v>10</v>
      </c>
      <c r="E562" s="103" t="s">
        <v>59</v>
      </c>
      <c r="F562" s="105">
        <v>1000000</v>
      </c>
      <c r="G562" s="106">
        <f>ROUNDDOWN(D562*F562,-3)</f>
        <v>10000000</v>
      </c>
      <c r="H562" s="107"/>
      <c r="I562" s="104" t="s">
        <v>58</v>
      </c>
      <c r="J562" s="103">
        <v>10</v>
      </c>
      <c r="K562" s="103" t="s">
        <v>59</v>
      </c>
      <c r="L562" s="105">
        <v>1000000</v>
      </c>
      <c r="M562" s="105">
        <f>ROUNDDOWN(J562*L562,-3)</f>
        <v>10000000</v>
      </c>
      <c r="N562" s="114">
        <f>G562-M562</f>
        <v>0</v>
      </c>
      <c r="O562" s="113" t="s">
        <v>985</v>
      </c>
    </row>
    <row r="563" spans="1:15" ht="13.2" hidden="1" x14ac:dyDescent="0.25">
      <c r="A563" s="56" t="s">
        <v>922</v>
      </c>
      <c r="B563" s="129" t="s">
        <v>923</v>
      </c>
      <c r="C563" s="130" t="s">
        <v>377</v>
      </c>
      <c r="D563" s="129"/>
      <c r="E563" s="129"/>
      <c r="F563" s="131"/>
      <c r="G563" s="132">
        <f>G564</f>
        <v>76950000</v>
      </c>
      <c r="H563" s="133" t="s">
        <v>923</v>
      </c>
      <c r="I563" s="130" t="s">
        <v>377</v>
      </c>
      <c r="J563" s="129"/>
      <c r="K563" s="129"/>
      <c r="L563" s="131"/>
      <c r="M563" s="131">
        <f>M564</f>
        <v>76950000</v>
      </c>
      <c r="N563" s="134">
        <f>N564</f>
        <v>0</v>
      </c>
      <c r="O563" s="113" t="s">
        <v>985</v>
      </c>
    </row>
    <row r="564" spans="1:15" ht="13.2" hidden="1" x14ac:dyDescent="0.25">
      <c r="A564" s="21" t="s">
        <v>924</v>
      </c>
      <c r="B564" s="103"/>
      <c r="C564" s="104" t="s">
        <v>925</v>
      </c>
      <c r="D564" s="103">
        <v>90</v>
      </c>
      <c r="E564" s="103" t="s">
        <v>46</v>
      </c>
      <c r="F564" s="105">
        <v>855000</v>
      </c>
      <c r="G564" s="106">
        <f>ROUNDDOWN(D564*F564,-3)</f>
        <v>76950000</v>
      </c>
      <c r="H564" s="107"/>
      <c r="I564" s="104" t="s">
        <v>925</v>
      </c>
      <c r="J564" s="103">
        <v>90</v>
      </c>
      <c r="K564" s="103" t="s">
        <v>46</v>
      </c>
      <c r="L564" s="105">
        <v>855000</v>
      </c>
      <c r="M564" s="105">
        <f>ROUNDDOWN(J564*L564,-3)</f>
        <v>76950000</v>
      </c>
      <c r="N564" s="114">
        <f>G564-M564</f>
        <v>0</v>
      </c>
      <c r="O564" s="113" t="s">
        <v>985</v>
      </c>
    </row>
    <row r="565" spans="1:15" ht="13.2" hidden="1" x14ac:dyDescent="0.25">
      <c r="A565" s="56" t="s">
        <v>926</v>
      </c>
      <c r="B565" s="126" t="s">
        <v>61</v>
      </c>
      <c r="C565" s="124" t="s">
        <v>62</v>
      </c>
      <c r="D565" s="126"/>
      <c r="E565" s="126"/>
      <c r="F565" s="127"/>
      <c r="G565" s="141">
        <f>SUM(G566:G567)</f>
        <v>234600000</v>
      </c>
      <c r="H565" s="123" t="s">
        <v>61</v>
      </c>
      <c r="I565" s="124" t="s">
        <v>62</v>
      </c>
      <c r="J565" s="126"/>
      <c r="K565" s="126"/>
      <c r="L565" s="127"/>
      <c r="M565" s="127">
        <f>SUM(M566:M567)</f>
        <v>234600000</v>
      </c>
      <c r="N565" s="128">
        <f>SUM(N566:N567)</f>
        <v>0</v>
      </c>
      <c r="O565" s="113" t="s">
        <v>985</v>
      </c>
    </row>
    <row r="566" spans="1:15" ht="26.4" hidden="1" x14ac:dyDescent="0.25">
      <c r="A566" s="56" t="s">
        <v>927</v>
      </c>
      <c r="B566" s="103"/>
      <c r="C566" s="104" t="s">
        <v>928</v>
      </c>
      <c r="D566" s="103">
        <v>20</v>
      </c>
      <c r="E566" s="103" t="s">
        <v>46</v>
      </c>
      <c r="F566" s="105">
        <v>5500000</v>
      </c>
      <c r="G566" s="106">
        <f>ROUNDDOWN(D566*F566,-3)</f>
        <v>110000000</v>
      </c>
      <c r="H566" s="107"/>
      <c r="I566" s="104" t="s">
        <v>928</v>
      </c>
      <c r="J566" s="103">
        <v>20</v>
      </c>
      <c r="K566" s="103" t="s">
        <v>46</v>
      </c>
      <c r="L566" s="105">
        <v>5500000</v>
      </c>
      <c r="M566" s="105">
        <f>ROUNDDOWN(J566*L566,-3)</f>
        <v>110000000</v>
      </c>
      <c r="N566" s="114">
        <f t="shared" ref="N566:N567" si="124">G566-M566</f>
        <v>0</v>
      </c>
      <c r="O566" s="113" t="s">
        <v>985</v>
      </c>
    </row>
    <row r="567" spans="1:15" ht="13.2" hidden="1" x14ac:dyDescent="0.25">
      <c r="A567" s="56" t="s">
        <v>929</v>
      </c>
      <c r="B567" s="103"/>
      <c r="C567" s="104" t="s">
        <v>930</v>
      </c>
      <c r="D567" s="103">
        <v>89</v>
      </c>
      <c r="E567" s="103" t="s">
        <v>46</v>
      </c>
      <c r="F567" s="105">
        <v>1400000</v>
      </c>
      <c r="G567" s="106">
        <f>ROUNDDOWN(D567*F567,-3)</f>
        <v>124600000</v>
      </c>
      <c r="H567" s="107"/>
      <c r="I567" s="104" t="s">
        <v>930</v>
      </c>
      <c r="J567" s="103">
        <v>89</v>
      </c>
      <c r="K567" s="103" t="s">
        <v>46</v>
      </c>
      <c r="L567" s="105">
        <v>1400000</v>
      </c>
      <c r="M567" s="105">
        <f>ROUNDDOWN(J567*L567,-3)</f>
        <v>124600000</v>
      </c>
      <c r="N567" s="114">
        <f t="shared" si="124"/>
        <v>0</v>
      </c>
      <c r="O567" s="113" t="s">
        <v>985</v>
      </c>
    </row>
    <row r="568" spans="1:15" ht="13.2" x14ac:dyDescent="0.25">
      <c r="A568" s="56" t="s">
        <v>931</v>
      </c>
      <c r="B568" s="152" t="s">
        <v>66</v>
      </c>
      <c r="C568" s="153" t="s">
        <v>932</v>
      </c>
      <c r="D568" s="152"/>
      <c r="E568" s="152"/>
      <c r="F568" s="154"/>
      <c r="G568" s="155">
        <f>SUM(G569,G576,G579,G581,G584)</f>
        <v>5699412000</v>
      </c>
      <c r="H568" s="156" t="s">
        <v>66</v>
      </c>
      <c r="I568" s="153" t="s">
        <v>932</v>
      </c>
      <c r="J568" s="152"/>
      <c r="K568" s="152"/>
      <c r="L568" s="154"/>
      <c r="M568" s="154">
        <f>SUM(M569,M576,M579,M581,M584)</f>
        <v>5699412000</v>
      </c>
      <c r="N568" s="157">
        <f>SUM(N569,N576,N579,N581,N584)</f>
        <v>0</v>
      </c>
      <c r="O568" s="188"/>
    </row>
    <row r="569" spans="1:15" ht="13.2" hidden="1" x14ac:dyDescent="0.25">
      <c r="A569" s="56" t="s">
        <v>933</v>
      </c>
      <c r="B569" s="97" t="s">
        <v>42</v>
      </c>
      <c r="C569" s="98" t="s">
        <v>43</v>
      </c>
      <c r="D569" s="97"/>
      <c r="E569" s="97"/>
      <c r="F569" s="99"/>
      <c r="G569" s="100">
        <f>SUM(G570:G575)</f>
        <v>64620000</v>
      </c>
      <c r="H569" s="101" t="s">
        <v>42</v>
      </c>
      <c r="I569" s="98" t="s">
        <v>43</v>
      </c>
      <c r="J569" s="97"/>
      <c r="K569" s="97"/>
      <c r="L569" s="99"/>
      <c r="M569" s="99">
        <f>SUM(M570:M575)</f>
        <v>64620000</v>
      </c>
      <c r="N569" s="102">
        <f>SUM(N570:N575)</f>
        <v>0</v>
      </c>
      <c r="O569" s="113" t="s">
        <v>985</v>
      </c>
    </row>
    <row r="570" spans="1:15" ht="13.2" hidden="1" x14ac:dyDescent="0.25">
      <c r="A570" s="56" t="s">
        <v>934</v>
      </c>
      <c r="B570" s="103"/>
      <c r="C570" s="104" t="s">
        <v>45</v>
      </c>
      <c r="D570" s="103">
        <v>100</v>
      </c>
      <c r="E570" s="103" t="s">
        <v>46</v>
      </c>
      <c r="F570" s="105">
        <v>70000</v>
      </c>
      <c r="G570" s="106">
        <f t="shared" ref="G570:G575" si="125">ROUNDDOWN(D570*F570,-3)</f>
        <v>7000000</v>
      </c>
      <c r="H570" s="107"/>
      <c r="I570" s="104" t="s">
        <v>45</v>
      </c>
      <c r="J570" s="103">
        <v>100</v>
      </c>
      <c r="K570" s="103" t="s">
        <v>46</v>
      </c>
      <c r="L570" s="105">
        <v>70000</v>
      </c>
      <c r="M570" s="105">
        <f t="shared" ref="M570:M575" si="126">ROUNDDOWN(J570*L570,-3)</f>
        <v>7000000</v>
      </c>
      <c r="N570" s="114">
        <f t="shared" ref="N570:N575" si="127">G570-M570</f>
        <v>0</v>
      </c>
      <c r="O570" s="113" t="s">
        <v>985</v>
      </c>
    </row>
    <row r="571" spans="1:15" ht="13.2" hidden="1" x14ac:dyDescent="0.25">
      <c r="A571" s="56" t="s">
        <v>935</v>
      </c>
      <c r="B571" s="103"/>
      <c r="C571" s="104" t="s">
        <v>48</v>
      </c>
      <c r="D571" s="103">
        <v>8</v>
      </c>
      <c r="E571" s="103" t="s">
        <v>49</v>
      </c>
      <c r="F571" s="105">
        <v>1500000</v>
      </c>
      <c r="G571" s="106">
        <f t="shared" si="125"/>
        <v>12000000</v>
      </c>
      <c r="H571" s="107"/>
      <c r="I571" s="104" t="s">
        <v>48</v>
      </c>
      <c r="J571" s="103">
        <v>8</v>
      </c>
      <c r="K571" s="103" t="s">
        <v>49</v>
      </c>
      <c r="L571" s="105">
        <v>1500000</v>
      </c>
      <c r="M571" s="105">
        <f t="shared" si="126"/>
        <v>12000000</v>
      </c>
      <c r="N571" s="114">
        <f t="shared" si="127"/>
        <v>0</v>
      </c>
      <c r="O571" s="113" t="s">
        <v>985</v>
      </c>
    </row>
    <row r="572" spans="1:15" ht="13.2" hidden="1" x14ac:dyDescent="0.25">
      <c r="A572" s="56" t="s">
        <v>936</v>
      </c>
      <c r="B572" s="103"/>
      <c r="C572" s="104" t="s">
        <v>51</v>
      </c>
      <c r="D572" s="103">
        <v>8</v>
      </c>
      <c r="E572" s="103" t="s">
        <v>49</v>
      </c>
      <c r="F572" s="105">
        <v>1500000</v>
      </c>
      <c r="G572" s="106">
        <f t="shared" si="125"/>
        <v>12000000</v>
      </c>
      <c r="H572" s="107"/>
      <c r="I572" s="104" t="s">
        <v>51</v>
      </c>
      <c r="J572" s="103">
        <v>8</v>
      </c>
      <c r="K572" s="103" t="s">
        <v>49</v>
      </c>
      <c r="L572" s="105">
        <v>1500000</v>
      </c>
      <c r="M572" s="105">
        <f t="shared" si="126"/>
        <v>12000000</v>
      </c>
      <c r="N572" s="114">
        <f t="shared" si="127"/>
        <v>0</v>
      </c>
      <c r="O572" s="113" t="s">
        <v>985</v>
      </c>
    </row>
    <row r="573" spans="1:15" ht="15" hidden="1" x14ac:dyDescent="0.25">
      <c r="A573" s="56" t="s">
        <v>937</v>
      </c>
      <c r="B573" s="103"/>
      <c r="C573" s="104" t="s">
        <v>53</v>
      </c>
      <c r="D573" s="103">
        <v>8</v>
      </c>
      <c r="E573" s="307" t="s">
        <v>49</v>
      </c>
      <c r="F573" s="105">
        <v>1000000</v>
      </c>
      <c r="G573" s="106">
        <f t="shared" si="125"/>
        <v>8000000</v>
      </c>
      <c r="H573" s="107"/>
      <c r="I573" s="104" t="s">
        <v>53</v>
      </c>
      <c r="J573" s="103">
        <v>8</v>
      </c>
      <c r="K573" s="103" t="s">
        <v>49</v>
      </c>
      <c r="L573" s="105">
        <v>1000000</v>
      </c>
      <c r="M573" s="105">
        <f t="shared" si="126"/>
        <v>8000000</v>
      </c>
      <c r="N573" s="114">
        <f t="shared" si="127"/>
        <v>0</v>
      </c>
      <c r="O573" s="113" t="s">
        <v>985</v>
      </c>
    </row>
    <row r="574" spans="1:15" ht="15" hidden="1" x14ac:dyDescent="0.25">
      <c r="A574" s="56" t="s">
        <v>938</v>
      </c>
      <c r="B574" s="103"/>
      <c r="C574" s="104" t="s">
        <v>230</v>
      </c>
      <c r="D574" s="103">
        <v>30</v>
      </c>
      <c r="E574" s="307" t="s">
        <v>91</v>
      </c>
      <c r="F574" s="105">
        <v>350000</v>
      </c>
      <c r="G574" s="106">
        <f t="shared" si="125"/>
        <v>10500000</v>
      </c>
      <c r="H574" s="107"/>
      <c r="I574" s="104" t="s">
        <v>230</v>
      </c>
      <c r="J574" s="103">
        <v>30</v>
      </c>
      <c r="K574" s="103" t="s">
        <v>91</v>
      </c>
      <c r="L574" s="105">
        <v>350000</v>
      </c>
      <c r="M574" s="105">
        <f t="shared" si="126"/>
        <v>10500000</v>
      </c>
      <c r="N574" s="114">
        <f t="shared" si="127"/>
        <v>0</v>
      </c>
      <c r="O574" s="113" t="s">
        <v>985</v>
      </c>
    </row>
    <row r="575" spans="1:15" ht="15" hidden="1" x14ac:dyDescent="0.25">
      <c r="A575" s="56" t="s">
        <v>939</v>
      </c>
      <c r="B575" s="103"/>
      <c r="C575" s="104" t="s">
        <v>708</v>
      </c>
      <c r="D575" s="103">
        <v>54</v>
      </c>
      <c r="E575" s="307" t="s">
        <v>940</v>
      </c>
      <c r="F575" s="105">
        <v>280000</v>
      </c>
      <c r="G575" s="106">
        <f t="shared" si="125"/>
        <v>15120000</v>
      </c>
      <c r="H575" s="107"/>
      <c r="I575" s="104" t="s">
        <v>708</v>
      </c>
      <c r="J575" s="103">
        <v>54</v>
      </c>
      <c r="K575" s="103" t="s">
        <v>940</v>
      </c>
      <c r="L575" s="105">
        <v>280000</v>
      </c>
      <c r="M575" s="105">
        <f t="shared" si="126"/>
        <v>15120000</v>
      </c>
      <c r="N575" s="114">
        <f t="shared" si="127"/>
        <v>0</v>
      </c>
      <c r="O575" s="113" t="s">
        <v>985</v>
      </c>
    </row>
    <row r="576" spans="1:15" ht="15.6" hidden="1" x14ac:dyDescent="0.25">
      <c r="A576" s="56" t="s">
        <v>941</v>
      </c>
      <c r="B576" s="129" t="s">
        <v>92</v>
      </c>
      <c r="C576" s="130" t="s">
        <v>93</v>
      </c>
      <c r="D576" s="129"/>
      <c r="E576" s="308"/>
      <c r="F576" s="131"/>
      <c r="G576" s="132">
        <f>SUM(G577:G578)</f>
        <v>5257592000</v>
      </c>
      <c r="H576" s="133" t="s">
        <v>92</v>
      </c>
      <c r="I576" s="130" t="s">
        <v>93</v>
      </c>
      <c r="J576" s="129"/>
      <c r="K576" s="103"/>
      <c r="L576" s="131"/>
      <c r="M576" s="131">
        <f>SUM(M577:M578)</f>
        <v>5257592000</v>
      </c>
      <c r="N576" s="134">
        <f>SUM(N577:N578)</f>
        <v>0</v>
      </c>
      <c r="O576" s="113" t="s">
        <v>985</v>
      </c>
    </row>
    <row r="577" spans="1:15" ht="15" hidden="1" x14ac:dyDescent="0.25">
      <c r="A577" s="56" t="s">
        <v>942</v>
      </c>
      <c r="B577" s="103"/>
      <c r="C577" s="104" t="s">
        <v>917</v>
      </c>
      <c r="D577" s="103">
        <v>101</v>
      </c>
      <c r="E577" s="307" t="s">
        <v>46</v>
      </c>
      <c r="F577" s="105">
        <v>52047941</v>
      </c>
      <c r="G577" s="106">
        <f>ROUNDDOWN(D577*F577,-3)</f>
        <v>5256842000</v>
      </c>
      <c r="H577" s="107"/>
      <c r="I577" s="104" t="s">
        <v>917</v>
      </c>
      <c r="J577" s="103">
        <v>101</v>
      </c>
      <c r="K577" s="103" t="s">
        <v>46</v>
      </c>
      <c r="L577" s="105">
        <v>52047941</v>
      </c>
      <c r="M577" s="105">
        <f>ROUNDDOWN(J577*L577,-3)</f>
        <v>5256842000</v>
      </c>
      <c r="N577" s="114">
        <f t="shared" ref="N577:N578" si="128">G577-M577</f>
        <v>0</v>
      </c>
      <c r="O577" s="113" t="s">
        <v>985</v>
      </c>
    </row>
    <row r="578" spans="1:15" ht="15" hidden="1" x14ac:dyDescent="0.25">
      <c r="A578" s="56" t="s">
        <v>943</v>
      </c>
      <c r="B578" s="103"/>
      <c r="C578" s="104" t="s">
        <v>919</v>
      </c>
      <c r="D578" s="103">
        <v>3</v>
      </c>
      <c r="E578" s="307" t="s">
        <v>49</v>
      </c>
      <c r="F578" s="105">
        <v>250000</v>
      </c>
      <c r="G578" s="106">
        <f>ROUNDDOWN(D578*F578,-3)</f>
        <v>750000</v>
      </c>
      <c r="H578" s="107"/>
      <c r="I578" s="104" t="s">
        <v>919</v>
      </c>
      <c r="J578" s="103">
        <v>3</v>
      </c>
      <c r="K578" s="103" t="s">
        <v>49</v>
      </c>
      <c r="L578" s="105">
        <v>250000</v>
      </c>
      <c r="M578" s="105">
        <f>ROUNDDOWN(J578*L578,-3)</f>
        <v>750000</v>
      </c>
      <c r="N578" s="114">
        <f t="shared" si="128"/>
        <v>0</v>
      </c>
      <c r="O578" s="113" t="s">
        <v>985</v>
      </c>
    </row>
    <row r="579" spans="1:15" ht="15.6" hidden="1" x14ac:dyDescent="0.25">
      <c r="A579" s="56" t="s">
        <v>944</v>
      </c>
      <c r="B579" s="129" t="s">
        <v>55</v>
      </c>
      <c r="C579" s="130" t="s">
        <v>56</v>
      </c>
      <c r="D579" s="129"/>
      <c r="E579" s="308"/>
      <c r="F579" s="131"/>
      <c r="G579" s="132">
        <f>G580</f>
        <v>20000000</v>
      </c>
      <c r="H579" s="133" t="s">
        <v>55</v>
      </c>
      <c r="I579" s="130" t="s">
        <v>56</v>
      </c>
      <c r="J579" s="129"/>
      <c r="K579" s="103"/>
      <c r="L579" s="131"/>
      <c r="M579" s="131">
        <f>M580</f>
        <v>20000000</v>
      </c>
      <c r="N579" s="134">
        <f>N580</f>
        <v>0</v>
      </c>
      <c r="O579" s="113" t="s">
        <v>985</v>
      </c>
    </row>
    <row r="580" spans="1:15" ht="15" hidden="1" x14ac:dyDescent="0.25">
      <c r="A580" s="56" t="s">
        <v>945</v>
      </c>
      <c r="B580" s="103"/>
      <c r="C580" s="104" t="s">
        <v>58</v>
      </c>
      <c r="D580" s="103">
        <v>20</v>
      </c>
      <c r="E580" s="307" t="s">
        <v>59</v>
      </c>
      <c r="F580" s="105">
        <v>1000000</v>
      </c>
      <c r="G580" s="106">
        <f>ROUNDDOWN(D580*F580,-3)</f>
        <v>20000000</v>
      </c>
      <c r="H580" s="107"/>
      <c r="I580" s="104" t="s">
        <v>58</v>
      </c>
      <c r="J580" s="103">
        <v>20</v>
      </c>
      <c r="K580" s="103" t="s">
        <v>59</v>
      </c>
      <c r="L580" s="105">
        <v>1000000</v>
      </c>
      <c r="M580" s="105">
        <f>ROUNDDOWN(J580*L580,-3)</f>
        <v>20000000</v>
      </c>
      <c r="N580" s="114">
        <f>G580-M580</f>
        <v>0</v>
      </c>
      <c r="O580" s="113" t="s">
        <v>985</v>
      </c>
    </row>
    <row r="581" spans="1:15" ht="13.2" hidden="1" x14ac:dyDescent="0.25">
      <c r="A581" s="56" t="s">
        <v>946</v>
      </c>
      <c r="B581" s="129" t="s">
        <v>61</v>
      </c>
      <c r="C581" s="130" t="s">
        <v>62</v>
      </c>
      <c r="D581" s="129"/>
      <c r="E581" s="129"/>
      <c r="F581" s="131"/>
      <c r="G581" s="132">
        <f>SUM(G582:G583)</f>
        <v>152000000</v>
      </c>
      <c r="H581" s="133" t="s">
        <v>61</v>
      </c>
      <c r="I581" s="130" t="s">
        <v>62</v>
      </c>
      <c r="J581" s="129"/>
      <c r="K581" s="129"/>
      <c r="L581" s="131"/>
      <c r="M581" s="131">
        <f>SUM(M582:M583)</f>
        <v>152000000</v>
      </c>
      <c r="N581" s="134">
        <f>SUM(N582:N583)</f>
        <v>0</v>
      </c>
      <c r="O581" s="113" t="s">
        <v>985</v>
      </c>
    </row>
    <row r="582" spans="1:15" ht="26.4" hidden="1" x14ac:dyDescent="0.25">
      <c r="A582" s="56" t="s">
        <v>947</v>
      </c>
      <c r="B582" s="103"/>
      <c r="C582" s="104" t="s">
        <v>928</v>
      </c>
      <c r="D582" s="103">
        <v>20</v>
      </c>
      <c r="E582" s="103" t="s">
        <v>46</v>
      </c>
      <c r="F582" s="105">
        <v>5500000</v>
      </c>
      <c r="G582" s="106">
        <f>ROUNDDOWN(D582*F582,-3)</f>
        <v>110000000</v>
      </c>
      <c r="H582" s="107"/>
      <c r="I582" s="104" t="s">
        <v>928</v>
      </c>
      <c r="J582" s="103">
        <v>20</v>
      </c>
      <c r="K582" s="103" t="s">
        <v>46</v>
      </c>
      <c r="L582" s="105">
        <v>5500000</v>
      </c>
      <c r="M582" s="105">
        <f>ROUNDDOWN(J582*L582,-3)</f>
        <v>110000000</v>
      </c>
      <c r="N582" s="114">
        <f t="shared" ref="N582:N583" si="129">G582-M582</f>
        <v>0</v>
      </c>
      <c r="O582" s="113" t="s">
        <v>985</v>
      </c>
    </row>
    <row r="583" spans="1:15" ht="13.2" hidden="1" x14ac:dyDescent="0.25">
      <c r="A583" s="56" t="s">
        <v>948</v>
      </c>
      <c r="B583" s="103"/>
      <c r="C583" s="104" t="s">
        <v>930</v>
      </c>
      <c r="D583" s="103">
        <v>28</v>
      </c>
      <c r="E583" s="103" t="s">
        <v>46</v>
      </c>
      <c r="F583" s="105">
        <v>1500000</v>
      </c>
      <c r="G583" s="106">
        <f>ROUNDDOWN(D583*F583,-3)</f>
        <v>42000000</v>
      </c>
      <c r="H583" s="107"/>
      <c r="I583" s="104" t="s">
        <v>930</v>
      </c>
      <c r="J583" s="103">
        <v>28</v>
      </c>
      <c r="K583" s="103" t="s">
        <v>46</v>
      </c>
      <c r="L583" s="105">
        <v>1500000</v>
      </c>
      <c r="M583" s="105">
        <f>ROUNDDOWN(J583*L583,-3)</f>
        <v>42000000</v>
      </c>
      <c r="N583" s="114">
        <f t="shared" si="129"/>
        <v>0</v>
      </c>
      <c r="O583" s="113" t="s">
        <v>985</v>
      </c>
    </row>
    <row r="584" spans="1:15" ht="13.2" hidden="1" x14ac:dyDescent="0.25">
      <c r="A584" s="56" t="s">
        <v>949</v>
      </c>
      <c r="B584" s="129" t="s">
        <v>378</v>
      </c>
      <c r="C584" s="130" t="s">
        <v>379</v>
      </c>
      <c r="D584" s="129"/>
      <c r="E584" s="129"/>
      <c r="F584" s="131"/>
      <c r="G584" s="132">
        <f>SUM(G585:G587)</f>
        <v>205200000</v>
      </c>
      <c r="H584" s="133" t="s">
        <v>378</v>
      </c>
      <c r="I584" s="130" t="s">
        <v>379</v>
      </c>
      <c r="J584" s="129"/>
      <c r="K584" s="129"/>
      <c r="L584" s="131"/>
      <c r="M584" s="131">
        <f>SUM(M585:M587)</f>
        <v>205200000</v>
      </c>
      <c r="N584" s="134">
        <f>SUM(N585:N587)</f>
        <v>0</v>
      </c>
      <c r="O584" s="113" t="s">
        <v>985</v>
      </c>
    </row>
    <row r="585" spans="1:15" ht="13.2" hidden="1" x14ac:dyDescent="0.25">
      <c r="A585" s="56" t="s">
        <v>950</v>
      </c>
      <c r="B585" s="103"/>
      <c r="C585" s="104" t="s">
        <v>951</v>
      </c>
      <c r="D585" s="103">
        <v>108</v>
      </c>
      <c r="E585" s="103" t="s">
        <v>227</v>
      </c>
      <c r="F585" s="105">
        <v>850000</v>
      </c>
      <c r="G585" s="106">
        <f>ROUNDDOWN(D585*F585,-3)</f>
        <v>91800000</v>
      </c>
      <c r="H585" s="107"/>
      <c r="I585" s="104" t="s">
        <v>951</v>
      </c>
      <c r="J585" s="103">
        <v>108</v>
      </c>
      <c r="K585" s="103" t="s">
        <v>227</v>
      </c>
      <c r="L585" s="105">
        <v>850000</v>
      </c>
      <c r="M585" s="105">
        <f>ROUNDDOWN(J585*L585,-3)</f>
        <v>91800000</v>
      </c>
      <c r="N585" s="114">
        <f t="shared" ref="N585:N587" si="130">G585-M585</f>
        <v>0</v>
      </c>
      <c r="O585" s="113" t="s">
        <v>985</v>
      </c>
    </row>
    <row r="586" spans="1:15" ht="13.2" hidden="1" x14ac:dyDescent="0.25">
      <c r="A586" s="56" t="s">
        <v>952</v>
      </c>
      <c r="B586" s="103"/>
      <c r="C586" s="104" t="s">
        <v>953</v>
      </c>
      <c r="D586" s="103">
        <v>54</v>
      </c>
      <c r="E586" s="103" t="s">
        <v>46</v>
      </c>
      <c r="F586" s="105">
        <v>450000</v>
      </c>
      <c r="G586" s="106">
        <f>ROUNDDOWN(D586*F586,-3)</f>
        <v>24300000</v>
      </c>
      <c r="H586" s="107"/>
      <c r="I586" s="104" t="s">
        <v>953</v>
      </c>
      <c r="J586" s="103">
        <v>54</v>
      </c>
      <c r="K586" s="103" t="s">
        <v>46</v>
      </c>
      <c r="L586" s="105">
        <v>450000</v>
      </c>
      <c r="M586" s="105">
        <f>ROUNDDOWN(J586*L586,-3)</f>
        <v>24300000</v>
      </c>
      <c r="N586" s="114">
        <f t="shared" si="130"/>
        <v>0</v>
      </c>
      <c r="O586" s="113" t="s">
        <v>985</v>
      </c>
    </row>
    <row r="587" spans="1:15" ht="13.2" hidden="1" x14ac:dyDescent="0.25">
      <c r="A587" s="56" t="s">
        <v>954</v>
      </c>
      <c r="B587" s="103"/>
      <c r="C587" s="104" t="s">
        <v>955</v>
      </c>
      <c r="D587" s="103">
        <v>54</v>
      </c>
      <c r="E587" s="103" t="s">
        <v>46</v>
      </c>
      <c r="F587" s="105">
        <v>1650000</v>
      </c>
      <c r="G587" s="106">
        <f>ROUNDDOWN(D587*F587,-3)</f>
        <v>89100000</v>
      </c>
      <c r="H587" s="107"/>
      <c r="I587" s="104" t="s">
        <v>955</v>
      </c>
      <c r="J587" s="103">
        <v>54</v>
      </c>
      <c r="K587" s="103" t="s">
        <v>46</v>
      </c>
      <c r="L587" s="105">
        <v>1650000</v>
      </c>
      <c r="M587" s="105">
        <f>ROUNDDOWN(J587*L587,-3)</f>
        <v>89100000</v>
      </c>
      <c r="N587" s="114">
        <f t="shared" si="130"/>
        <v>0</v>
      </c>
      <c r="O587" s="113" t="s">
        <v>985</v>
      </c>
    </row>
    <row r="588" spans="1:15" ht="13.2" x14ac:dyDescent="0.25">
      <c r="A588" s="56" t="s">
        <v>956</v>
      </c>
      <c r="B588" s="152" t="s">
        <v>271</v>
      </c>
      <c r="C588" s="153" t="s">
        <v>957</v>
      </c>
      <c r="D588" s="152"/>
      <c r="E588" s="152"/>
      <c r="F588" s="154"/>
      <c r="G588" s="155">
        <f>SUM(G589,G593,G595)</f>
        <v>186041000</v>
      </c>
      <c r="H588" s="156" t="s">
        <v>271</v>
      </c>
      <c r="I588" s="153" t="s">
        <v>957</v>
      </c>
      <c r="J588" s="152"/>
      <c r="K588" s="152"/>
      <c r="L588" s="154"/>
      <c r="M588" s="154">
        <f>SUM(M589,M593,M595)</f>
        <v>186041000</v>
      </c>
      <c r="N588" s="157">
        <f>SUM(N589,N593,N595)</f>
        <v>0</v>
      </c>
      <c r="O588" s="188"/>
    </row>
    <row r="589" spans="1:15" ht="13.2" hidden="1" x14ac:dyDescent="0.25">
      <c r="A589" s="56" t="s">
        <v>958</v>
      </c>
      <c r="B589" s="129" t="s">
        <v>42</v>
      </c>
      <c r="C589" s="130" t="s">
        <v>43</v>
      </c>
      <c r="D589" s="129"/>
      <c r="E589" s="129"/>
      <c r="F589" s="131"/>
      <c r="G589" s="132">
        <f>SUM(G590:G592)</f>
        <v>24000000</v>
      </c>
      <c r="H589" s="133" t="s">
        <v>42</v>
      </c>
      <c r="I589" s="130" t="s">
        <v>43</v>
      </c>
      <c r="J589" s="129"/>
      <c r="K589" s="129"/>
      <c r="L589" s="131"/>
      <c r="M589" s="131">
        <f>SUM(M590:M592)</f>
        <v>24000000</v>
      </c>
      <c r="N589" s="134">
        <f>SUM(N590:N592)</f>
        <v>0</v>
      </c>
      <c r="O589" s="113" t="s">
        <v>985</v>
      </c>
    </row>
    <row r="590" spans="1:15" ht="13.2" hidden="1" x14ac:dyDescent="0.25">
      <c r="A590" s="56" t="s">
        <v>959</v>
      </c>
      <c r="B590" s="103"/>
      <c r="C590" s="104" t="s">
        <v>241</v>
      </c>
      <c r="D590" s="103">
        <v>6</v>
      </c>
      <c r="E590" s="103" t="s">
        <v>49</v>
      </c>
      <c r="F590" s="105">
        <v>1500000</v>
      </c>
      <c r="G590" s="106">
        <f>ROUNDDOWN(D590*F590,-3)</f>
        <v>9000000</v>
      </c>
      <c r="H590" s="107"/>
      <c r="I590" s="104" t="s">
        <v>241</v>
      </c>
      <c r="J590" s="103">
        <v>6</v>
      </c>
      <c r="K590" s="103" t="s">
        <v>49</v>
      </c>
      <c r="L590" s="105">
        <v>1500000</v>
      </c>
      <c r="M590" s="105">
        <f>ROUNDDOWN(J590*L590,-3)</f>
        <v>9000000</v>
      </c>
      <c r="N590" s="114">
        <f t="shared" ref="N590:N592" si="131">G590-M590</f>
        <v>0</v>
      </c>
      <c r="O590" s="113" t="s">
        <v>985</v>
      </c>
    </row>
    <row r="591" spans="1:15" ht="13.2" hidden="1" x14ac:dyDescent="0.25">
      <c r="A591" s="56" t="s">
        <v>960</v>
      </c>
      <c r="B591" s="103"/>
      <c r="C591" s="104" t="s">
        <v>86</v>
      </c>
      <c r="D591" s="103">
        <v>6</v>
      </c>
      <c r="E591" s="103" t="s">
        <v>49</v>
      </c>
      <c r="F591" s="105">
        <v>1500000</v>
      </c>
      <c r="G591" s="106">
        <f>ROUNDDOWN(D591*F591,-3)</f>
        <v>9000000</v>
      </c>
      <c r="H591" s="107"/>
      <c r="I591" s="104" t="s">
        <v>86</v>
      </c>
      <c r="J591" s="103">
        <v>6</v>
      </c>
      <c r="K591" s="103" t="s">
        <v>49</v>
      </c>
      <c r="L591" s="105">
        <v>1500000</v>
      </c>
      <c r="M591" s="105">
        <f>ROUNDDOWN(J591*L591,-3)</f>
        <v>9000000</v>
      </c>
      <c r="N591" s="114">
        <f t="shared" si="131"/>
        <v>0</v>
      </c>
      <c r="O591" s="113" t="s">
        <v>985</v>
      </c>
    </row>
    <row r="592" spans="1:15" ht="13.2" hidden="1" x14ac:dyDescent="0.25">
      <c r="A592" s="56" t="s">
        <v>961</v>
      </c>
      <c r="B592" s="103"/>
      <c r="C592" s="104" t="s">
        <v>88</v>
      </c>
      <c r="D592" s="103">
        <v>6</v>
      </c>
      <c r="E592" s="103" t="s">
        <v>49</v>
      </c>
      <c r="F592" s="105">
        <v>1000000</v>
      </c>
      <c r="G592" s="106">
        <f>ROUNDDOWN(D592*F592,-3)</f>
        <v>6000000</v>
      </c>
      <c r="H592" s="107"/>
      <c r="I592" s="104" t="s">
        <v>88</v>
      </c>
      <c r="J592" s="103">
        <v>6</v>
      </c>
      <c r="K592" s="103" t="s">
        <v>49</v>
      </c>
      <c r="L592" s="105">
        <v>1000000</v>
      </c>
      <c r="M592" s="105">
        <f>ROUNDDOWN(J592*L592,-3)</f>
        <v>6000000</v>
      </c>
      <c r="N592" s="114">
        <f t="shared" si="131"/>
        <v>0</v>
      </c>
      <c r="O592" s="113" t="s">
        <v>985</v>
      </c>
    </row>
    <row r="593" spans="1:15" ht="13.2" hidden="1" x14ac:dyDescent="0.25">
      <c r="A593" s="56" t="s">
        <v>962</v>
      </c>
      <c r="B593" s="129" t="s">
        <v>92</v>
      </c>
      <c r="C593" s="130" t="s">
        <v>93</v>
      </c>
      <c r="D593" s="129"/>
      <c r="E593" s="129"/>
      <c r="F593" s="131"/>
      <c r="G593" s="132">
        <f>G594</f>
        <v>20000000</v>
      </c>
      <c r="H593" s="133" t="s">
        <v>92</v>
      </c>
      <c r="I593" s="130" t="s">
        <v>93</v>
      </c>
      <c r="J593" s="129"/>
      <c r="K593" s="129"/>
      <c r="L593" s="131"/>
      <c r="M593" s="131">
        <f>M594</f>
        <v>20000000</v>
      </c>
      <c r="N593" s="134">
        <f>N594</f>
        <v>0</v>
      </c>
      <c r="O593" s="113" t="s">
        <v>985</v>
      </c>
    </row>
    <row r="594" spans="1:15" ht="13.2" hidden="1" x14ac:dyDescent="0.25">
      <c r="A594" s="56" t="s">
        <v>963</v>
      </c>
      <c r="B594" s="103"/>
      <c r="C594" s="104" t="s">
        <v>964</v>
      </c>
      <c r="D594" s="103">
        <v>2</v>
      </c>
      <c r="E594" s="103" t="s">
        <v>46</v>
      </c>
      <c r="F594" s="105">
        <v>10000000</v>
      </c>
      <c r="G594" s="106">
        <f>ROUNDDOWN(D594*F594,-3)</f>
        <v>20000000</v>
      </c>
      <c r="H594" s="107"/>
      <c r="I594" s="104" t="s">
        <v>964</v>
      </c>
      <c r="J594" s="103">
        <v>2</v>
      </c>
      <c r="K594" s="103" t="s">
        <v>46</v>
      </c>
      <c r="L594" s="105">
        <v>10000000</v>
      </c>
      <c r="M594" s="105">
        <f>ROUNDDOWN(J594*L594,-3)</f>
        <v>20000000</v>
      </c>
      <c r="N594" s="114">
        <f>G594-M594</f>
        <v>0</v>
      </c>
      <c r="O594" s="113" t="s">
        <v>985</v>
      </c>
    </row>
    <row r="595" spans="1:15" ht="13.2" hidden="1" x14ac:dyDescent="0.25">
      <c r="A595" s="56" t="s">
        <v>965</v>
      </c>
      <c r="B595" s="129" t="s">
        <v>966</v>
      </c>
      <c r="C595" s="130" t="s">
        <v>967</v>
      </c>
      <c r="D595" s="129"/>
      <c r="E595" s="129"/>
      <c r="F595" s="131"/>
      <c r="G595" s="132">
        <f>G596</f>
        <v>142041000</v>
      </c>
      <c r="H595" s="133" t="s">
        <v>966</v>
      </c>
      <c r="I595" s="130" t="s">
        <v>967</v>
      </c>
      <c r="J595" s="129"/>
      <c r="K595" s="129"/>
      <c r="L595" s="131"/>
      <c r="M595" s="131">
        <f>M596</f>
        <v>142041000</v>
      </c>
      <c r="N595" s="134">
        <f>N596</f>
        <v>0</v>
      </c>
      <c r="O595" s="113" t="s">
        <v>985</v>
      </c>
    </row>
    <row r="596" spans="1:15" ht="26.4" hidden="1" x14ac:dyDescent="0.25">
      <c r="A596" s="56" t="s">
        <v>968</v>
      </c>
      <c r="B596" s="103"/>
      <c r="C596" s="104" t="s">
        <v>969</v>
      </c>
      <c r="D596" s="103">
        <v>3</v>
      </c>
      <c r="E596" s="103" t="s">
        <v>46</v>
      </c>
      <c r="F596" s="105">
        <v>47347000</v>
      </c>
      <c r="G596" s="106">
        <f>ROUNDDOWN(D596*F596,-3)</f>
        <v>142041000</v>
      </c>
      <c r="H596" s="107"/>
      <c r="I596" s="104" t="s">
        <v>969</v>
      </c>
      <c r="J596" s="103">
        <v>3</v>
      </c>
      <c r="K596" s="103" t="s">
        <v>46</v>
      </c>
      <c r="L596" s="105">
        <v>47347000</v>
      </c>
      <c r="M596" s="105">
        <f>ROUNDDOWN(J596*L596,-3)</f>
        <v>142041000</v>
      </c>
      <c r="N596" s="114">
        <f>G596-M596</f>
        <v>0</v>
      </c>
      <c r="O596" s="113" t="s">
        <v>985</v>
      </c>
    </row>
    <row r="597" spans="1:15" ht="13.2" x14ac:dyDescent="0.25">
      <c r="A597" s="56" t="s">
        <v>970</v>
      </c>
      <c r="B597" s="142" t="s">
        <v>774</v>
      </c>
      <c r="C597" s="143" t="s">
        <v>971</v>
      </c>
      <c r="D597" s="142"/>
      <c r="E597" s="142" t="s">
        <v>37</v>
      </c>
      <c r="F597" s="144"/>
      <c r="G597" s="145">
        <f>G598</f>
        <v>91170000</v>
      </c>
      <c r="H597" s="146" t="s">
        <v>774</v>
      </c>
      <c r="I597" s="143" t="s">
        <v>971</v>
      </c>
      <c r="J597" s="142"/>
      <c r="K597" s="142" t="s">
        <v>37</v>
      </c>
      <c r="L597" s="144"/>
      <c r="M597" s="144">
        <f>M598</f>
        <v>91170000</v>
      </c>
      <c r="N597" s="147">
        <f>N598</f>
        <v>0</v>
      </c>
      <c r="O597" s="267"/>
    </row>
    <row r="598" spans="1:15" ht="13.2" x14ac:dyDescent="0.25">
      <c r="A598" s="56" t="s">
        <v>972</v>
      </c>
      <c r="B598" s="152" t="s">
        <v>39</v>
      </c>
      <c r="C598" s="153" t="s">
        <v>971</v>
      </c>
      <c r="D598" s="152"/>
      <c r="E598" s="152"/>
      <c r="F598" s="154"/>
      <c r="G598" s="155">
        <f>SUM(G599,G604)</f>
        <v>91170000</v>
      </c>
      <c r="H598" s="156" t="s">
        <v>39</v>
      </c>
      <c r="I598" s="153" t="s">
        <v>971</v>
      </c>
      <c r="J598" s="152"/>
      <c r="K598" s="152"/>
      <c r="L598" s="154"/>
      <c r="M598" s="154">
        <f>SUM(M599,M604)</f>
        <v>91170000</v>
      </c>
      <c r="N598" s="157">
        <f>SUM(N599,N604)</f>
        <v>0</v>
      </c>
      <c r="O598" s="188"/>
    </row>
    <row r="599" spans="1:15" ht="13.2" hidden="1" x14ac:dyDescent="0.25">
      <c r="A599" s="56" t="s">
        <v>973</v>
      </c>
      <c r="B599" s="129" t="s">
        <v>42</v>
      </c>
      <c r="C599" s="130" t="s">
        <v>43</v>
      </c>
      <c r="D599" s="129"/>
      <c r="E599" s="129"/>
      <c r="F599" s="131"/>
      <c r="G599" s="132">
        <f>SUM(G600:G603)</f>
        <v>39000000</v>
      </c>
      <c r="H599" s="133" t="s">
        <v>42</v>
      </c>
      <c r="I599" s="130" t="s">
        <v>43</v>
      </c>
      <c r="J599" s="129"/>
      <c r="K599" s="129"/>
      <c r="L599" s="131"/>
      <c r="M599" s="131">
        <f>SUM(M600:M603)</f>
        <v>39000000</v>
      </c>
      <c r="N599" s="134">
        <f>SUM(N600:N603)</f>
        <v>0</v>
      </c>
      <c r="O599" s="113" t="s">
        <v>985</v>
      </c>
    </row>
    <row r="600" spans="1:15" ht="13.2" hidden="1" x14ac:dyDescent="0.25">
      <c r="A600" s="56" t="s">
        <v>974</v>
      </c>
      <c r="B600" s="103"/>
      <c r="C600" s="104" t="s">
        <v>45</v>
      </c>
      <c r="D600" s="103">
        <v>100</v>
      </c>
      <c r="E600" s="103" t="s">
        <v>46</v>
      </c>
      <c r="F600" s="105">
        <v>70000</v>
      </c>
      <c r="G600" s="106">
        <f>ROUNDDOWN(D600*F600,-3)</f>
        <v>7000000</v>
      </c>
      <c r="H600" s="107"/>
      <c r="I600" s="104" t="s">
        <v>45</v>
      </c>
      <c r="J600" s="103">
        <v>100</v>
      </c>
      <c r="K600" s="103" t="s">
        <v>46</v>
      </c>
      <c r="L600" s="105">
        <v>70000</v>
      </c>
      <c r="M600" s="105">
        <f>ROUNDDOWN(J600*L600,-3)</f>
        <v>7000000</v>
      </c>
      <c r="N600" s="114">
        <f t="shared" ref="N600:N603" si="132">G600-M600</f>
        <v>0</v>
      </c>
      <c r="O600" s="113" t="s">
        <v>985</v>
      </c>
    </row>
    <row r="601" spans="1:15" ht="13.2" hidden="1" x14ac:dyDescent="0.25">
      <c r="A601" s="56" t="s">
        <v>975</v>
      </c>
      <c r="B601" s="103"/>
      <c r="C601" s="104" t="s">
        <v>48</v>
      </c>
      <c r="D601" s="103">
        <v>8</v>
      </c>
      <c r="E601" s="103" t="s">
        <v>49</v>
      </c>
      <c r="F601" s="105">
        <v>1500000</v>
      </c>
      <c r="G601" s="106">
        <f>ROUNDDOWN(D601*F601,-3)</f>
        <v>12000000</v>
      </c>
      <c r="H601" s="107"/>
      <c r="I601" s="104" t="s">
        <v>48</v>
      </c>
      <c r="J601" s="103">
        <v>8</v>
      </c>
      <c r="K601" s="103" t="s">
        <v>49</v>
      </c>
      <c r="L601" s="105">
        <v>1500000</v>
      </c>
      <c r="M601" s="105">
        <f>ROUNDDOWN(J601*L601,-3)</f>
        <v>12000000</v>
      </c>
      <c r="N601" s="114">
        <f t="shared" si="132"/>
        <v>0</v>
      </c>
      <c r="O601" s="113" t="s">
        <v>985</v>
      </c>
    </row>
    <row r="602" spans="1:15" ht="13.2" hidden="1" x14ac:dyDescent="0.25">
      <c r="A602" s="56" t="s">
        <v>976</v>
      </c>
      <c r="B602" s="103"/>
      <c r="C602" s="104" t="s">
        <v>51</v>
      </c>
      <c r="D602" s="103">
        <v>8</v>
      </c>
      <c r="E602" s="103" t="s">
        <v>49</v>
      </c>
      <c r="F602" s="105">
        <v>1500000</v>
      </c>
      <c r="G602" s="106">
        <f>ROUNDDOWN(D602*F602,-3)</f>
        <v>12000000</v>
      </c>
      <c r="H602" s="107"/>
      <c r="I602" s="104" t="s">
        <v>51</v>
      </c>
      <c r="J602" s="103">
        <v>8</v>
      </c>
      <c r="K602" s="103" t="s">
        <v>49</v>
      </c>
      <c r="L602" s="105">
        <v>1500000</v>
      </c>
      <c r="M602" s="105">
        <f>ROUNDDOWN(J602*L602,-3)</f>
        <v>12000000</v>
      </c>
      <c r="N602" s="114">
        <f t="shared" si="132"/>
        <v>0</v>
      </c>
      <c r="O602" s="113" t="s">
        <v>985</v>
      </c>
    </row>
    <row r="603" spans="1:15" ht="13.2" hidden="1" x14ac:dyDescent="0.25">
      <c r="A603" s="56" t="s">
        <v>977</v>
      </c>
      <c r="B603" s="103"/>
      <c r="C603" s="104" t="s">
        <v>53</v>
      </c>
      <c r="D603" s="103">
        <v>8</v>
      </c>
      <c r="E603" s="103" t="s">
        <v>49</v>
      </c>
      <c r="F603" s="105">
        <v>1000000</v>
      </c>
      <c r="G603" s="106">
        <f>ROUNDDOWN(D603*F603,-3)</f>
        <v>8000000</v>
      </c>
      <c r="H603" s="107"/>
      <c r="I603" s="104" t="s">
        <v>53</v>
      </c>
      <c r="J603" s="103">
        <v>8</v>
      </c>
      <c r="K603" s="103" t="s">
        <v>49</v>
      </c>
      <c r="L603" s="105">
        <v>1000000</v>
      </c>
      <c r="M603" s="105">
        <f>ROUNDDOWN(J603*L603,-3)</f>
        <v>8000000</v>
      </c>
      <c r="N603" s="114">
        <f t="shared" si="132"/>
        <v>0</v>
      </c>
      <c r="O603" s="113" t="s">
        <v>985</v>
      </c>
    </row>
    <row r="604" spans="1:15" ht="13.2" hidden="1" x14ac:dyDescent="0.25">
      <c r="A604" s="56" t="s">
        <v>978</v>
      </c>
      <c r="B604" s="129" t="s">
        <v>61</v>
      </c>
      <c r="C604" s="130" t="s">
        <v>62</v>
      </c>
      <c r="D604" s="129"/>
      <c r="E604" s="129"/>
      <c r="F604" s="131"/>
      <c r="G604" s="132">
        <f>G605</f>
        <v>52170000</v>
      </c>
      <c r="H604" s="133" t="s">
        <v>61</v>
      </c>
      <c r="I604" s="130" t="s">
        <v>62</v>
      </c>
      <c r="J604" s="129"/>
      <c r="K604" s="129"/>
      <c r="L604" s="131"/>
      <c r="M604" s="131">
        <f>M605</f>
        <v>52170000</v>
      </c>
      <c r="N604" s="134">
        <f>N605</f>
        <v>0</v>
      </c>
      <c r="O604" s="113" t="s">
        <v>985</v>
      </c>
    </row>
    <row r="605" spans="1:15" ht="13.2" hidden="1" x14ac:dyDescent="0.25">
      <c r="A605" s="56" t="s">
        <v>979</v>
      </c>
      <c r="B605" s="103"/>
      <c r="C605" s="104" t="s">
        <v>980</v>
      </c>
      <c r="D605" s="103">
        <v>10</v>
      </c>
      <c r="E605" s="103" t="s">
        <v>46</v>
      </c>
      <c r="F605" s="105">
        <v>5217000</v>
      </c>
      <c r="G605" s="106">
        <f>ROUNDDOWN(D605*F605,-3)</f>
        <v>52170000</v>
      </c>
      <c r="H605" s="107"/>
      <c r="I605" s="104" t="s">
        <v>980</v>
      </c>
      <c r="J605" s="103">
        <v>10</v>
      </c>
      <c r="K605" s="103" t="s">
        <v>46</v>
      </c>
      <c r="L605" s="105">
        <v>5217000</v>
      </c>
      <c r="M605" s="105">
        <f>ROUNDDOWN(J605*L605,-3)</f>
        <v>52170000</v>
      </c>
      <c r="N605" s="114">
        <f>G605-M605</f>
        <v>0</v>
      </c>
      <c r="O605" s="113" t="s">
        <v>985</v>
      </c>
    </row>
    <row r="606" spans="1:15" ht="13.2" x14ac:dyDescent="0.25">
      <c r="A606" s="56"/>
      <c r="C606" s="309"/>
      <c r="D606" s="310"/>
      <c r="E606" s="310"/>
      <c r="F606" s="311"/>
      <c r="G606" s="311"/>
      <c r="I606" s="309"/>
      <c r="J606" s="310"/>
      <c r="K606" s="310"/>
      <c r="L606" s="311"/>
      <c r="M606" s="311"/>
    </row>
    <row r="607" spans="1:15" s="56" customFormat="1" ht="13.2" x14ac:dyDescent="0.3">
      <c r="C607" s="309"/>
      <c r="D607" s="310"/>
      <c r="F607" s="311"/>
      <c r="G607" s="312"/>
      <c r="I607" s="309"/>
      <c r="J607" s="310"/>
      <c r="L607" s="312" t="s">
        <v>981</v>
      </c>
      <c r="O607" s="310"/>
    </row>
    <row r="608" spans="1:15" s="56" customFormat="1" ht="13.2" x14ac:dyDescent="0.3">
      <c r="C608" s="309"/>
      <c r="D608" s="310"/>
      <c r="F608" s="311"/>
      <c r="G608" s="312"/>
      <c r="I608" s="309"/>
      <c r="J608" s="310"/>
      <c r="L608" s="312" t="s">
        <v>982</v>
      </c>
      <c r="O608" s="310"/>
    </row>
    <row r="609" spans="3:15" s="56" customFormat="1" ht="13.2" x14ac:dyDescent="0.3">
      <c r="C609" s="309"/>
      <c r="D609" s="310"/>
      <c r="F609" s="311"/>
      <c r="G609" s="312"/>
      <c r="I609" s="309"/>
      <c r="J609" s="310"/>
      <c r="L609" s="312"/>
      <c r="O609" s="310"/>
    </row>
    <row r="610" spans="3:15" s="56" customFormat="1" ht="13.2" x14ac:dyDescent="0.3">
      <c r="C610" s="309"/>
      <c r="D610" s="310"/>
      <c r="F610" s="311"/>
      <c r="G610" s="312"/>
      <c r="I610" s="309"/>
      <c r="J610" s="310"/>
      <c r="L610" s="312"/>
      <c r="O610" s="310"/>
    </row>
    <row r="611" spans="3:15" s="56" customFormat="1" ht="13.2" x14ac:dyDescent="0.3">
      <c r="C611" s="309"/>
      <c r="D611" s="310"/>
      <c r="F611" s="311"/>
      <c r="G611" s="312"/>
      <c r="I611" s="309"/>
      <c r="J611" s="310"/>
      <c r="L611" s="312"/>
      <c r="O611" s="310"/>
    </row>
    <row r="612" spans="3:15" s="56" customFormat="1" ht="13.2" x14ac:dyDescent="0.3">
      <c r="C612" s="309"/>
      <c r="D612" s="310"/>
      <c r="F612" s="311"/>
      <c r="G612" s="312"/>
      <c r="I612" s="309"/>
      <c r="J612" s="310"/>
      <c r="L612" s="312"/>
      <c r="O612" s="310"/>
    </row>
    <row r="613" spans="3:15" s="56" customFormat="1" ht="13.2" x14ac:dyDescent="0.3">
      <c r="C613" s="309"/>
      <c r="D613" s="310"/>
      <c r="F613" s="311"/>
      <c r="G613" s="312"/>
      <c r="I613" s="309"/>
      <c r="J613" s="310"/>
      <c r="L613" s="312"/>
      <c r="O613" s="310"/>
    </row>
    <row r="614" spans="3:15" s="56" customFormat="1" ht="13.2" x14ac:dyDescent="0.3">
      <c r="C614" s="309"/>
      <c r="D614" s="310"/>
      <c r="F614" s="311"/>
      <c r="G614" s="312"/>
      <c r="I614" s="309"/>
      <c r="J614" s="310"/>
      <c r="L614" s="312"/>
      <c r="O614" s="310"/>
    </row>
    <row r="615" spans="3:15" s="56" customFormat="1" ht="13.2" x14ac:dyDescent="0.3">
      <c r="C615" s="309"/>
      <c r="D615" s="310"/>
      <c r="F615" s="311"/>
      <c r="G615" s="312"/>
      <c r="I615" s="309"/>
      <c r="J615" s="310"/>
      <c r="L615" s="312"/>
      <c r="O615" s="310"/>
    </row>
    <row r="616" spans="3:15" s="56" customFormat="1" ht="13.2" x14ac:dyDescent="0.3">
      <c r="C616" s="309"/>
      <c r="D616" s="310"/>
      <c r="F616" s="311"/>
      <c r="G616" s="313"/>
      <c r="I616" s="309"/>
      <c r="J616" s="310"/>
      <c r="L616" s="313" t="s">
        <v>983</v>
      </c>
      <c r="O616" s="310"/>
    </row>
    <row r="617" spans="3:15" s="56" customFormat="1" ht="13.2" x14ac:dyDescent="0.3">
      <c r="C617" s="309"/>
      <c r="D617" s="310"/>
      <c r="F617" s="311"/>
      <c r="G617" s="312"/>
      <c r="I617" s="309"/>
      <c r="J617" s="310"/>
      <c r="L617" s="312" t="s">
        <v>984</v>
      </c>
      <c r="O617" s="310"/>
    </row>
    <row r="618" spans="3:15" s="56" customFormat="1" ht="13.2" x14ac:dyDescent="0.3">
      <c r="C618" s="309"/>
      <c r="D618" s="310"/>
      <c r="E618" s="310"/>
      <c r="F618" s="311"/>
      <c r="G618" s="311"/>
      <c r="I618" s="309"/>
      <c r="J618" s="310"/>
      <c r="K618" s="310"/>
      <c r="L618" s="311"/>
      <c r="M618" s="311"/>
      <c r="O618" s="310"/>
    </row>
    <row r="619" spans="3:15" s="56" customFormat="1" ht="13.2" x14ac:dyDescent="0.3">
      <c r="C619" s="309"/>
      <c r="D619" s="310"/>
      <c r="E619" s="310"/>
      <c r="F619" s="311"/>
      <c r="G619" s="311"/>
      <c r="I619" s="309"/>
      <c r="J619" s="310"/>
      <c r="K619" s="310"/>
      <c r="L619" s="311"/>
      <c r="M619" s="311"/>
      <c r="O619" s="310"/>
    </row>
    <row r="620" spans="3:15" s="56" customFormat="1" ht="13.2" x14ac:dyDescent="0.3">
      <c r="C620" s="309"/>
      <c r="D620" s="310"/>
      <c r="E620" s="310"/>
      <c r="F620" s="311"/>
      <c r="G620" s="311"/>
      <c r="I620" s="309"/>
      <c r="J620" s="310"/>
      <c r="K620" s="310"/>
      <c r="L620" s="311"/>
      <c r="M620" s="311"/>
      <c r="O620" s="310"/>
    </row>
    <row r="621" spans="3:15" s="56" customFormat="1" ht="13.2" x14ac:dyDescent="0.3">
      <c r="C621" s="309"/>
      <c r="D621" s="310"/>
      <c r="E621" s="310"/>
      <c r="F621" s="311"/>
      <c r="G621" s="311"/>
      <c r="I621" s="309"/>
      <c r="J621" s="310"/>
      <c r="K621" s="310"/>
      <c r="L621" s="311"/>
      <c r="M621" s="311"/>
      <c r="O621" s="310"/>
    </row>
    <row r="622" spans="3:15" s="56" customFormat="1" ht="13.2" x14ac:dyDescent="0.3">
      <c r="C622" s="309"/>
      <c r="D622" s="310"/>
      <c r="E622" s="310"/>
      <c r="F622" s="311"/>
      <c r="G622" s="311"/>
      <c r="I622" s="309"/>
      <c r="J622" s="310"/>
      <c r="K622" s="310"/>
      <c r="L622" s="311"/>
      <c r="M622" s="311"/>
      <c r="O622" s="310"/>
    </row>
    <row r="623" spans="3:15" s="56" customFormat="1" ht="13.2" x14ac:dyDescent="0.3">
      <c r="C623" s="309"/>
      <c r="D623" s="310"/>
      <c r="E623" s="310"/>
      <c r="F623" s="311"/>
      <c r="G623" s="311"/>
      <c r="I623" s="309"/>
      <c r="J623" s="310"/>
      <c r="K623" s="310"/>
      <c r="L623" s="311"/>
      <c r="M623" s="311"/>
      <c r="O623" s="310"/>
    </row>
    <row r="624" spans="3:15" s="56" customFormat="1" ht="13.2" x14ac:dyDescent="0.3">
      <c r="C624" s="309"/>
      <c r="D624" s="310"/>
      <c r="E624" s="310"/>
      <c r="F624" s="311"/>
      <c r="G624" s="311"/>
      <c r="I624" s="309"/>
      <c r="J624" s="310"/>
      <c r="K624" s="310"/>
      <c r="L624" s="311"/>
      <c r="M624" s="311"/>
      <c r="O624" s="310"/>
    </row>
    <row r="625" spans="3:15" s="56" customFormat="1" ht="13.2" x14ac:dyDescent="0.3">
      <c r="C625" s="309"/>
      <c r="D625" s="310"/>
      <c r="E625" s="310"/>
      <c r="F625" s="311"/>
      <c r="G625" s="311"/>
      <c r="I625" s="309"/>
      <c r="J625" s="310"/>
      <c r="K625" s="310"/>
      <c r="L625" s="311"/>
      <c r="M625" s="311"/>
      <c r="O625" s="310"/>
    </row>
    <row r="626" spans="3:15" s="56" customFormat="1" ht="13.2" x14ac:dyDescent="0.3">
      <c r="C626" s="309"/>
      <c r="D626" s="310"/>
      <c r="E626" s="310"/>
      <c r="F626" s="311"/>
      <c r="G626" s="311"/>
      <c r="I626" s="309"/>
      <c r="J626" s="310"/>
      <c r="K626" s="310"/>
      <c r="L626" s="311"/>
      <c r="M626" s="311"/>
      <c r="O626" s="310"/>
    </row>
    <row r="627" spans="3:15" s="56" customFormat="1" ht="13.2" x14ac:dyDescent="0.3">
      <c r="C627" s="309"/>
      <c r="D627" s="310"/>
      <c r="E627" s="310"/>
      <c r="F627" s="311"/>
      <c r="G627" s="311"/>
      <c r="I627" s="309"/>
      <c r="J627" s="310"/>
      <c r="K627" s="310"/>
      <c r="L627" s="311"/>
      <c r="M627" s="311"/>
      <c r="O627" s="310"/>
    </row>
    <row r="628" spans="3:15" s="56" customFormat="1" ht="13.2" x14ac:dyDescent="0.3">
      <c r="C628" s="309"/>
      <c r="D628" s="310"/>
      <c r="E628" s="310"/>
      <c r="F628" s="311"/>
      <c r="G628" s="311"/>
      <c r="I628" s="309"/>
      <c r="J628" s="310"/>
      <c r="K628" s="310"/>
      <c r="L628" s="311"/>
      <c r="M628" s="311"/>
      <c r="O628" s="310"/>
    </row>
    <row r="629" spans="3:15" s="56" customFormat="1" ht="13.2" x14ac:dyDescent="0.3">
      <c r="C629" s="309"/>
      <c r="D629" s="310"/>
      <c r="E629" s="310"/>
      <c r="F629" s="311"/>
      <c r="G629" s="311"/>
      <c r="I629" s="309"/>
      <c r="J629" s="310"/>
      <c r="K629" s="310"/>
      <c r="L629" s="311"/>
      <c r="M629" s="311"/>
      <c r="O629" s="310"/>
    </row>
    <row r="630" spans="3:15" s="56" customFormat="1" ht="13.2" x14ac:dyDescent="0.3">
      <c r="C630" s="309"/>
      <c r="D630" s="310"/>
      <c r="E630" s="310"/>
      <c r="F630" s="311"/>
      <c r="G630" s="311"/>
      <c r="I630" s="309"/>
      <c r="J630" s="310"/>
      <c r="K630" s="310"/>
      <c r="L630" s="311"/>
      <c r="M630" s="311"/>
      <c r="O630" s="310"/>
    </row>
    <row r="631" spans="3:15" s="56" customFormat="1" ht="13.2" x14ac:dyDescent="0.3">
      <c r="C631" s="309"/>
      <c r="D631" s="310"/>
      <c r="E631" s="310"/>
      <c r="F631" s="311"/>
      <c r="G631" s="311"/>
      <c r="I631" s="309"/>
      <c r="J631" s="310"/>
      <c r="K631" s="310"/>
      <c r="L631" s="311"/>
      <c r="M631" s="311"/>
      <c r="O631" s="310"/>
    </row>
    <row r="632" spans="3:15" s="56" customFormat="1" ht="13.2" x14ac:dyDescent="0.3">
      <c r="C632" s="309"/>
      <c r="D632" s="310"/>
      <c r="E632" s="310"/>
      <c r="F632" s="311"/>
      <c r="G632" s="311"/>
      <c r="I632" s="309"/>
      <c r="J632" s="310"/>
      <c r="K632" s="310"/>
      <c r="L632" s="311"/>
      <c r="M632" s="311"/>
      <c r="O632" s="310"/>
    </row>
    <row r="633" spans="3:15" s="56" customFormat="1" ht="13.2" x14ac:dyDescent="0.3">
      <c r="C633" s="309"/>
      <c r="D633" s="310"/>
      <c r="E633" s="310"/>
      <c r="F633" s="311"/>
      <c r="G633" s="311"/>
      <c r="I633" s="309"/>
      <c r="J633" s="310"/>
      <c r="K633" s="310"/>
      <c r="L633" s="311"/>
      <c r="M633" s="311"/>
      <c r="O633" s="310"/>
    </row>
    <row r="634" spans="3:15" s="56" customFormat="1" ht="13.2" x14ac:dyDescent="0.3">
      <c r="C634" s="309"/>
      <c r="D634" s="310"/>
      <c r="E634" s="310"/>
      <c r="F634" s="311"/>
      <c r="G634" s="311"/>
      <c r="I634" s="309"/>
      <c r="J634" s="310"/>
      <c r="K634" s="310"/>
      <c r="L634" s="311"/>
      <c r="M634" s="311"/>
      <c r="O634" s="310"/>
    </row>
    <row r="635" spans="3:15" s="56" customFormat="1" ht="13.2" x14ac:dyDescent="0.3">
      <c r="C635" s="309"/>
      <c r="D635" s="310"/>
      <c r="E635" s="310"/>
      <c r="F635" s="311"/>
      <c r="G635" s="311"/>
      <c r="I635" s="309"/>
      <c r="J635" s="310"/>
      <c r="K635" s="310"/>
      <c r="L635" s="311"/>
      <c r="M635" s="311"/>
      <c r="O635" s="310"/>
    </row>
    <row r="636" spans="3:15" s="56" customFormat="1" ht="13.2" x14ac:dyDescent="0.3">
      <c r="C636" s="309"/>
      <c r="D636" s="310"/>
      <c r="E636" s="310"/>
      <c r="F636" s="311"/>
      <c r="G636" s="311"/>
      <c r="I636" s="309"/>
      <c r="J636" s="310"/>
      <c r="K636" s="310"/>
      <c r="L636" s="311"/>
      <c r="M636" s="311"/>
      <c r="O636" s="310"/>
    </row>
    <row r="637" spans="3:15" s="56" customFormat="1" ht="13.2" x14ac:dyDescent="0.3">
      <c r="C637" s="309"/>
      <c r="D637" s="310"/>
      <c r="E637" s="310"/>
      <c r="F637" s="311"/>
      <c r="G637" s="311"/>
      <c r="I637" s="309"/>
      <c r="J637" s="310"/>
      <c r="K637" s="310"/>
      <c r="L637" s="311"/>
      <c r="M637" s="311"/>
      <c r="O637" s="310"/>
    </row>
    <row r="638" spans="3:15" s="56" customFormat="1" ht="13.2" x14ac:dyDescent="0.3">
      <c r="C638" s="309"/>
      <c r="D638" s="310"/>
      <c r="E638" s="310"/>
      <c r="F638" s="311"/>
      <c r="G638" s="311"/>
      <c r="I638" s="309"/>
      <c r="J638" s="310"/>
      <c r="K638" s="310"/>
      <c r="L638" s="311"/>
      <c r="M638" s="311"/>
      <c r="O638" s="310"/>
    </row>
    <row r="639" spans="3:15" s="56" customFormat="1" ht="13.2" x14ac:dyDescent="0.3">
      <c r="C639" s="309"/>
      <c r="D639" s="310"/>
      <c r="E639" s="310"/>
      <c r="F639" s="311"/>
      <c r="G639" s="311"/>
      <c r="I639" s="309"/>
      <c r="J639" s="310"/>
      <c r="K639" s="310"/>
      <c r="L639" s="311"/>
      <c r="M639" s="311"/>
      <c r="O639" s="310"/>
    </row>
    <row r="640" spans="3:15" s="56" customFormat="1" ht="13.2" x14ac:dyDescent="0.3">
      <c r="C640" s="309"/>
      <c r="D640" s="310"/>
      <c r="E640" s="310"/>
      <c r="F640" s="311"/>
      <c r="G640" s="311"/>
      <c r="I640" s="309"/>
      <c r="J640" s="310"/>
      <c r="K640" s="310"/>
      <c r="L640" s="311"/>
      <c r="M640" s="311"/>
      <c r="O640" s="310"/>
    </row>
    <row r="641" spans="3:15" s="56" customFormat="1" ht="13.2" x14ac:dyDescent="0.3">
      <c r="C641" s="309"/>
      <c r="D641" s="310"/>
      <c r="E641" s="310"/>
      <c r="F641" s="311"/>
      <c r="G641" s="311"/>
      <c r="I641" s="309"/>
      <c r="J641" s="310"/>
      <c r="K641" s="310"/>
      <c r="L641" s="311"/>
      <c r="M641" s="311"/>
      <c r="O641" s="310"/>
    </row>
    <row r="642" spans="3:15" s="56" customFormat="1" ht="13.2" x14ac:dyDescent="0.3">
      <c r="C642" s="309"/>
      <c r="D642" s="310"/>
      <c r="E642" s="310"/>
      <c r="F642" s="311"/>
      <c r="G642" s="311"/>
      <c r="I642" s="309"/>
      <c r="J642" s="310"/>
      <c r="K642" s="310"/>
      <c r="L642" s="311"/>
      <c r="M642" s="311"/>
      <c r="O642" s="310"/>
    </row>
    <row r="643" spans="3:15" s="56" customFormat="1" ht="13.2" x14ac:dyDescent="0.3">
      <c r="C643" s="309"/>
      <c r="D643" s="310"/>
      <c r="E643" s="310"/>
      <c r="F643" s="311"/>
      <c r="G643" s="311"/>
      <c r="I643" s="309"/>
      <c r="J643" s="310"/>
      <c r="K643" s="310"/>
      <c r="L643" s="311"/>
      <c r="M643" s="311"/>
      <c r="O643" s="310"/>
    </row>
    <row r="644" spans="3:15" s="56" customFormat="1" ht="13.2" x14ac:dyDescent="0.3">
      <c r="C644" s="309"/>
      <c r="D644" s="310"/>
      <c r="E644" s="310"/>
      <c r="F644" s="311"/>
      <c r="G644" s="311"/>
      <c r="I644" s="309"/>
      <c r="J644" s="310"/>
      <c r="K644" s="310"/>
      <c r="L644" s="311"/>
      <c r="M644" s="311"/>
      <c r="O644" s="310"/>
    </row>
    <row r="645" spans="3:15" s="56" customFormat="1" ht="13.2" x14ac:dyDescent="0.3">
      <c r="C645" s="309"/>
      <c r="D645" s="310"/>
      <c r="E645" s="310"/>
      <c r="F645" s="311"/>
      <c r="G645" s="311"/>
      <c r="I645" s="309"/>
      <c r="J645" s="310"/>
      <c r="K645" s="310"/>
      <c r="L645" s="311"/>
      <c r="M645" s="311"/>
      <c r="O645" s="310"/>
    </row>
    <row r="646" spans="3:15" s="56" customFormat="1" ht="13.2" x14ac:dyDescent="0.3">
      <c r="C646" s="309"/>
      <c r="D646" s="310"/>
      <c r="E646" s="310"/>
      <c r="F646" s="311"/>
      <c r="G646" s="311"/>
      <c r="I646" s="309"/>
      <c r="J646" s="310"/>
      <c r="K646" s="310"/>
      <c r="L646" s="311"/>
      <c r="M646" s="311"/>
      <c r="O646" s="310"/>
    </row>
    <row r="647" spans="3:15" s="56" customFormat="1" ht="13.2" x14ac:dyDescent="0.3">
      <c r="C647" s="309"/>
      <c r="D647" s="310"/>
      <c r="E647" s="310"/>
      <c r="F647" s="311"/>
      <c r="G647" s="311"/>
      <c r="I647" s="309"/>
      <c r="J647" s="310"/>
      <c r="K647" s="310"/>
      <c r="L647" s="311"/>
      <c r="M647" s="311"/>
      <c r="O647" s="310"/>
    </row>
    <row r="648" spans="3:15" s="56" customFormat="1" ht="13.2" x14ac:dyDescent="0.3">
      <c r="C648" s="309"/>
      <c r="D648" s="310"/>
      <c r="E648" s="310"/>
      <c r="F648" s="311"/>
      <c r="G648" s="311"/>
      <c r="I648" s="309"/>
      <c r="J648" s="310"/>
      <c r="K648" s="310"/>
      <c r="L648" s="311"/>
      <c r="M648" s="311"/>
      <c r="O648" s="310"/>
    </row>
    <row r="649" spans="3:15" s="56" customFormat="1" ht="13.2" x14ac:dyDescent="0.3">
      <c r="C649" s="309"/>
      <c r="D649" s="310"/>
      <c r="E649" s="310"/>
      <c r="F649" s="311"/>
      <c r="G649" s="311"/>
      <c r="I649" s="309"/>
      <c r="J649" s="310"/>
      <c r="K649" s="310"/>
      <c r="L649" s="311"/>
      <c r="M649" s="311"/>
      <c r="O649" s="310"/>
    </row>
    <row r="650" spans="3:15" s="56" customFormat="1" ht="13.2" x14ac:dyDescent="0.3">
      <c r="C650" s="309"/>
      <c r="D650" s="310"/>
      <c r="E650" s="310"/>
      <c r="F650" s="311"/>
      <c r="G650" s="311"/>
      <c r="I650" s="309"/>
      <c r="J650" s="310"/>
      <c r="K650" s="310"/>
      <c r="L650" s="311"/>
      <c r="M650" s="311"/>
      <c r="O650" s="310"/>
    </row>
    <row r="651" spans="3:15" s="56" customFormat="1" ht="13.2" x14ac:dyDescent="0.3">
      <c r="C651" s="309"/>
      <c r="D651" s="310"/>
      <c r="E651" s="310"/>
      <c r="F651" s="311"/>
      <c r="G651" s="311"/>
      <c r="I651" s="309"/>
      <c r="J651" s="310"/>
      <c r="K651" s="310"/>
      <c r="L651" s="311"/>
      <c r="M651" s="311"/>
      <c r="O651" s="310"/>
    </row>
    <row r="652" spans="3:15" s="56" customFormat="1" ht="13.2" x14ac:dyDescent="0.3">
      <c r="C652" s="309"/>
      <c r="D652" s="310"/>
      <c r="E652" s="310"/>
      <c r="F652" s="311"/>
      <c r="G652" s="311"/>
      <c r="I652" s="309"/>
      <c r="J652" s="310"/>
      <c r="K652" s="310"/>
      <c r="L652" s="311"/>
      <c r="M652" s="311"/>
      <c r="O652" s="310"/>
    </row>
    <row r="653" spans="3:15" s="56" customFormat="1" ht="13.2" x14ac:dyDescent="0.3">
      <c r="C653" s="309"/>
      <c r="D653" s="310"/>
      <c r="E653" s="310"/>
      <c r="F653" s="311"/>
      <c r="G653" s="311"/>
      <c r="I653" s="309"/>
      <c r="J653" s="310"/>
      <c r="K653" s="310"/>
      <c r="L653" s="311"/>
      <c r="M653" s="311"/>
      <c r="O653" s="310"/>
    </row>
    <row r="654" spans="3:15" s="56" customFormat="1" ht="13.2" x14ac:dyDescent="0.3">
      <c r="C654" s="309"/>
      <c r="D654" s="310"/>
      <c r="E654" s="310"/>
      <c r="F654" s="311"/>
      <c r="G654" s="311"/>
      <c r="I654" s="309"/>
      <c r="J654" s="310"/>
      <c r="K654" s="310"/>
      <c r="L654" s="311"/>
      <c r="M654" s="311"/>
      <c r="O654" s="310"/>
    </row>
    <row r="655" spans="3:15" s="56" customFormat="1" ht="13.2" x14ac:dyDescent="0.3">
      <c r="C655" s="309"/>
      <c r="D655" s="310"/>
      <c r="E655" s="310"/>
      <c r="F655" s="311"/>
      <c r="G655" s="311"/>
      <c r="I655" s="309"/>
      <c r="J655" s="310"/>
      <c r="K655" s="310"/>
      <c r="L655" s="311"/>
      <c r="M655" s="311"/>
      <c r="O655" s="310"/>
    </row>
    <row r="656" spans="3:15" s="56" customFormat="1" ht="13.2" x14ac:dyDescent="0.3">
      <c r="C656" s="309"/>
      <c r="D656" s="310"/>
      <c r="E656" s="310"/>
      <c r="F656" s="311"/>
      <c r="G656" s="311"/>
      <c r="I656" s="309"/>
      <c r="J656" s="310"/>
      <c r="K656" s="310"/>
      <c r="L656" s="311"/>
      <c r="M656" s="311"/>
      <c r="O656" s="310"/>
    </row>
    <row r="657" spans="3:15" s="56" customFormat="1" ht="13.2" x14ac:dyDescent="0.3">
      <c r="C657" s="309"/>
      <c r="D657" s="310"/>
      <c r="E657" s="310"/>
      <c r="F657" s="311"/>
      <c r="G657" s="311"/>
      <c r="I657" s="309"/>
      <c r="J657" s="310"/>
      <c r="K657" s="310"/>
      <c r="L657" s="311"/>
      <c r="M657" s="311"/>
      <c r="O657" s="310"/>
    </row>
    <row r="658" spans="3:15" s="56" customFormat="1" ht="13.2" x14ac:dyDescent="0.3">
      <c r="C658" s="309"/>
      <c r="D658" s="310"/>
      <c r="E658" s="310"/>
      <c r="F658" s="311"/>
      <c r="G658" s="311"/>
      <c r="I658" s="309"/>
      <c r="J658" s="310"/>
      <c r="K658" s="310"/>
      <c r="L658" s="311"/>
      <c r="M658" s="311"/>
      <c r="O658" s="310"/>
    </row>
    <row r="659" spans="3:15" s="56" customFormat="1" ht="13.2" x14ac:dyDescent="0.3">
      <c r="C659" s="309"/>
      <c r="D659" s="310"/>
      <c r="E659" s="310"/>
      <c r="F659" s="311"/>
      <c r="G659" s="311"/>
      <c r="I659" s="309"/>
      <c r="J659" s="310"/>
      <c r="K659" s="310"/>
      <c r="L659" s="311"/>
      <c r="M659" s="311"/>
      <c r="O659" s="310"/>
    </row>
    <row r="660" spans="3:15" s="56" customFormat="1" ht="13.2" x14ac:dyDescent="0.3">
      <c r="C660" s="309"/>
      <c r="D660" s="310"/>
      <c r="E660" s="310"/>
      <c r="F660" s="311"/>
      <c r="G660" s="311"/>
      <c r="I660" s="309"/>
      <c r="J660" s="310"/>
      <c r="K660" s="310"/>
      <c r="L660" s="311"/>
      <c r="M660" s="311"/>
      <c r="O660" s="310"/>
    </row>
    <row r="661" spans="3:15" s="56" customFormat="1" ht="13.2" x14ac:dyDescent="0.3">
      <c r="C661" s="309"/>
      <c r="D661" s="310"/>
      <c r="E661" s="310"/>
      <c r="F661" s="311"/>
      <c r="G661" s="311"/>
      <c r="I661" s="309"/>
      <c r="J661" s="310"/>
      <c r="K661" s="310"/>
      <c r="L661" s="311"/>
      <c r="M661" s="311"/>
      <c r="O661" s="310"/>
    </row>
    <row r="662" spans="3:15" s="56" customFormat="1" ht="13.2" x14ac:dyDescent="0.3">
      <c r="C662" s="309"/>
      <c r="D662" s="310"/>
      <c r="E662" s="310"/>
      <c r="F662" s="311"/>
      <c r="G662" s="311"/>
      <c r="I662" s="309"/>
      <c r="J662" s="310"/>
      <c r="K662" s="310"/>
      <c r="L662" s="311"/>
      <c r="M662" s="311"/>
      <c r="O662" s="310"/>
    </row>
    <row r="663" spans="3:15" s="56" customFormat="1" ht="13.2" x14ac:dyDescent="0.3">
      <c r="C663" s="309"/>
      <c r="D663" s="310"/>
      <c r="E663" s="310"/>
      <c r="F663" s="311"/>
      <c r="G663" s="311"/>
      <c r="I663" s="309"/>
      <c r="J663" s="310"/>
      <c r="K663" s="310"/>
      <c r="L663" s="311"/>
      <c r="M663" s="311"/>
      <c r="O663" s="310"/>
    </row>
    <row r="664" spans="3:15" s="56" customFormat="1" ht="13.2" x14ac:dyDescent="0.3">
      <c r="C664" s="309"/>
      <c r="D664" s="310"/>
      <c r="E664" s="310"/>
      <c r="F664" s="311"/>
      <c r="G664" s="311"/>
      <c r="I664" s="309"/>
      <c r="J664" s="310"/>
      <c r="K664" s="310"/>
      <c r="L664" s="311"/>
      <c r="M664" s="311"/>
      <c r="O664" s="310"/>
    </row>
    <row r="665" spans="3:15" s="56" customFormat="1" ht="13.2" x14ac:dyDescent="0.3">
      <c r="C665" s="309"/>
      <c r="D665" s="310"/>
      <c r="E665" s="310"/>
      <c r="F665" s="311"/>
      <c r="G665" s="311"/>
      <c r="I665" s="309"/>
      <c r="J665" s="310"/>
      <c r="K665" s="310"/>
      <c r="L665" s="311"/>
      <c r="M665" s="311"/>
      <c r="O665" s="310"/>
    </row>
    <row r="666" spans="3:15" s="56" customFormat="1" ht="13.2" x14ac:dyDescent="0.3">
      <c r="C666" s="309"/>
      <c r="D666" s="310"/>
      <c r="E666" s="310"/>
      <c r="F666" s="311"/>
      <c r="G666" s="311"/>
      <c r="I666" s="309"/>
      <c r="J666" s="310"/>
      <c r="K666" s="310"/>
      <c r="L666" s="311"/>
      <c r="M666" s="311"/>
      <c r="O666" s="310"/>
    </row>
    <row r="667" spans="3:15" s="56" customFormat="1" ht="13.2" x14ac:dyDescent="0.3">
      <c r="C667" s="309"/>
      <c r="D667" s="310"/>
      <c r="E667" s="310"/>
      <c r="F667" s="311"/>
      <c r="G667" s="311"/>
      <c r="I667" s="309"/>
      <c r="J667" s="310"/>
      <c r="K667" s="310"/>
      <c r="L667" s="311"/>
      <c r="M667" s="311"/>
      <c r="O667" s="310"/>
    </row>
    <row r="668" spans="3:15" s="56" customFormat="1" ht="13.2" x14ac:dyDescent="0.3">
      <c r="C668" s="309"/>
      <c r="D668" s="310"/>
      <c r="E668" s="310"/>
      <c r="F668" s="311"/>
      <c r="G668" s="311"/>
      <c r="I668" s="309"/>
      <c r="J668" s="310"/>
      <c r="K668" s="310"/>
      <c r="L668" s="311"/>
      <c r="M668" s="311"/>
      <c r="O668" s="310"/>
    </row>
    <row r="669" spans="3:15" s="56" customFormat="1" ht="13.2" x14ac:dyDescent="0.3">
      <c r="C669" s="309"/>
      <c r="D669" s="310"/>
      <c r="E669" s="310"/>
      <c r="F669" s="311"/>
      <c r="G669" s="311"/>
      <c r="I669" s="309"/>
      <c r="J669" s="310"/>
      <c r="K669" s="310"/>
      <c r="L669" s="311"/>
      <c r="M669" s="311"/>
      <c r="O669" s="310"/>
    </row>
    <row r="670" spans="3:15" s="56" customFormat="1" ht="13.2" x14ac:dyDescent="0.3">
      <c r="C670" s="309"/>
      <c r="D670" s="310"/>
      <c r="E670" s="310"/>
      <c r="F670" s="311"/>
      <c r="G670" s="311"/>
      <c r="I670" s="309"/>
      <c r="J670" s="310"/>
      <c r="K670" s="310"/>
      <c r="L670" s="311"/>
      <c r="M670" s="311"/>
      <c r="O670" s="310"/>
    </row>
    <row r="671" spans="3:15" s="56" customFormat="1" ht="13.2" x14ac:dyDescent="0.3">
      <c r="C671" s="309"/>
      <c r="D671" s="310"/>
      <c r="E671" s="310"/>
      <c r="F671" s="311"/>
      <c r="G671" s="311"/>
      <c r="I671" s="309"/>
      <c r="J671" s="310"/>
      <c r="K671" s="310"/>
      <c r="L671" s="311"/>
      <c r="M671" s="311"/>
      <c r="O671" s="310"/>
    </row>
    <row r="672" spans="3:15" s="56" customFormat="1" ht="13.2" x14ac:dyDescent="0.3">
      <c r="C672" s="309"/>
      <c r="D672" s="310"/>
      <c r="E672" s="310"/>
      <c r="F672" s="311"/>
      <c r="G672" s="311"/>
      <c r="I672" s="309"/>
      <c r="J672" s="310"/>
      <c r="K672" s="310"/>
      <c r="L672" s="311"/>
      <c r="M672" s="311"/>
      <c r="O672" s="310"/>
    </row>
    <row r="673" spans="3:15" s="56" customFormat="1" ht="13.2" x14ac:dyDescent="0.3">
      <c r="C673" s="309"/>
      <c r="D673" s="310"/>
      <c r="E673" s="310"/>
      <c r="F673" s="311"/>
      <c r="G673" s="311"/>
      <c r="I673" s="309"/>
      <c r="J673" s="310"/>
      <c r="K673" s="310"/>
      <c r="L673" s="311"/>
      <c r="M673" s="311"/>
      <c r="O673" s="310"/>
    </row>
    <row r="674" spans="3:15" s="56" customFormat="1" ht="13.2" x14ac:dyDescent="0.3">
      <c r="C674" s="309"/>
      <c r="D674" s="310"/>
      <c r="E674" s="310"/>
      <c r="F674" s="311"/>
      <c r="G674" s="311"/>
      <c r="I674" s="309"/>
      <c r="J674" s="310"/>
      <c r="K674" s="310"/>
      <c r="L674" s="311"/>
      <c r="M674" s="311"/>
      <c r="O674" s="310"/>
    </row>
    <row r="675" spans="3:15" s="56" customFormat="1" ht="13.2" x14ac:dyDescent="0.3">
      <c r="C675" s="309"/>
      <c r="D675" s="310"/>
      <c r="E675" s="310"/>
      <c r="F675" s="311"/>
      <c r="G675" s="311"/>
      <c r="I675" s="309"/>
      <c r="J675" s="310"/>
      <c r="K675" s="310"/>
      <c r="L675" s="311"/>
      <c r="M675" s="311"/>
      <c r="O675" s="310"/>
    </row>
    <row r="676" spans="3:15" s="56" customFormat="1" ht="13.2" x14ac:dyDescent="0.3">
      <c r="C676" s="309"/>
      <c r="D676" s="310"/>
      <c r="E676" s="310"/>
      <c r="F676" s="311"/>
      <c r="G676" s="311"/>
      <c r="I676" s="309"/>
      <c r="J676" s="310"/>
      <c r="K676" s="310"/>
      <c r="L676" s="311"/>
      <c r="M676" s="311"/>
      <c r="O676" s="310"/>
    </row>
    <row r="677" spans="3:15" s="56" customFormat="1" ht="13.2" x14ac:dyDescent="0.3">
      <c r="C677" s="309"/>
      <c r="D677" s="310"/>
      <c r="E677" s="310"/>
      <c r="F677" s="311"/>
      <c r="G677" s="311"/>
      <c r="I677" s="309"/>
      <c r="J677" s="310"/>
      <c r="K677" s="310"/>
      <c r="L677" s="311"/>
      <c r="M677" s="311"/>
      <c r="O677" s="310"/>
    </row>
    <row r="678" spans="3:15" s="56" customFormat="1" ht="13.2" x14ac:dyDescent="0.3">
      <c r="C678" s="309"/>
      <c r="D678" s="310"/>
      <c r="E678" s="310"/>
      <c r="F678" s="311"/>
      <c r="G678" s="311"/>
      <c r="I678" s="309"/>
      <c r="J678" s="310"/>
      <c r="K678" s="310"/>
      <c r="L678" s="311"/>
      <c r="M678" s="311"/>
      <c r="O678" s="310"/>
    </row>
    <row r="679" spans="3:15" s="56" customFormat="1" ht="13.2" x14ac:dyDescent="0.3">
      <c r="C679" s="309"/>
      <c r="D679" s="310"/>
      <c r="E679" s="310"/>
      <c r="F679" s="311"/>
      <c r="G679" s="311"/>
      <c r="I679" s="309"/>
      <c r="J679" s="310"/>
      <c r="K679" s="310"/>
      <c r="L679" s="311"/>
      <c r="M679" s="311"/>
      <c r="O679" s="310"/>
    </row>
    <row r="680" spans="3:15" s="56" customFormat="1" ht="13.2" x14ac:dyDescent="0.3">
      <c r="C680" s="309"/>
      <c r="D680" s="310"/>
      <c r="E680" s="310"/>
      <c r="F680" s="311"/>
      <c r="G680" s="311"/>
      <c r="I680" s="309"/>
      <c r="J680" s="310"/>
      <c r="K680" s="310"/>
      <c r="L680" s="311"/>
      <c r="M680" s="311"/>
      <c r="O680" s="310"/>
    </row>
    <row r="681" spans="3:15" s="56" customFormat="1" ht="13.2" x14ac:dyDescent="0.3">
      <c r="C681" s="309"/>
      <c r="D681" s="310"/>
      <c r="E681" s="310"/>
      <c r="F681" s="311"/>
      <c r="G681" s="311"/>
      <c r="I681" s="309"/>
      <c r="J681" s="310"/>
      <c r="K681" s="310"/>
      <c r="L681" s="311"/>
      <c r="M681" s="311"/>
      <c r="O681" s="310"/>
    </row>
    <row r="682" spans="3:15" s="56" customFormat="1" ht="13.2" x14ac:dyDescent="0.3">
      <c r="C682" s="309"/>
      <c r="D682" s="310"/>
      <c r="E682" s="310"/>
      <c r="F682" s="311"/>
      <c r="G682" s="311"/>
      <c r="I682" s="309"/>
      <c r="J682" s="310"/>
      <c r="K682" s="310"/>
      <c r="L682" s="311"/>
      <c r="M682" s="311"/>
      <c r="O682" s="310"/>
    </row>
    <row r="683" spans="3:15" s="56" customFormat="1" ht="13.2" x14ac:dyDescent="0.3">
      <c r="C683" s="309"/>
      <c r="D683" s="310"/>
      <c r="E683" s="310"/>
      <c r="F683" s="311"/>
      <c r="G683" s="311"/>
      <c r="I683" s="309"/>
      <c r="J683" s="310"/>
      <c r="K683" s="310"/>
      <c r="L683" s="311"/>
      <c r="M683" s="311"/>
      <c r="O683" s="310"/>
    </row>
    <row r="684" spans="3:15" s="56" customFormat="1" ht="13.2" x14ac:dyDescent="0.3">
      <c r="C684" s="309"/>
      <c r="D684" s="310"/>
      <c r="E684" s="310"/>
      <c r="F684" s="311"/>
      <c r="G684" s="311"/>
      <c r="I684" s="309"/>
      <c r="J684" s="310"/>
      <c r="K684" s="310"/>
      <c r="L684" s="311"/>
      <c r="M684" s="311"/>
      <c r="O684" s="310"/>
    </row>
    <row r="685" spans="3:15" s="56" customFormat="1" ht="13.2" x14ac:dyDescent="0.3">
      <c r="C685" s="309"/>
      <c r="D685" s="310"/>
      <c r="E685" s="310"/>
      <c r="F685" s="311"/>
      <c r="G685" s="311"/>
      <c r="I685" s="309"/>
      <c r="J685" s="310"/>
      <c r="K685" s="310"/>
      <c r="L685" s="311"/>
      <c r="M685" s="311"/>
      <c r="O685" s="310"/>
    </row>
    <row r="686" spans="3:15" s="56" customFormat="1" ht="13.2" x14ac:dyDescent="0.3">
      <c r="C686" s="309"/>
      <c r="D686" s="310"/>
      <c r="E686" s="310"/>
      <c r="F686" s="311"/>
      <c r="G686" s="311"/>
      <c r="I686" s="309"/>
      <c r="J686" s="310"/>
      <c r="K686" s="310"/>
      <c r="L686" s="311"/>
      <c r="M686" s="311"/>
      <c r="O686" s="310"/>
    </row>
    <row r="687" spans="3:15" s="56" customFormat="1" ht="13.2" x14ac:dyDescent="0.3">
      <c r="C687" s="309"/>
      <c r="D687" s="310"/>
      <c r="E687" s="310"/>
      <c r="F687" s="311"/>
      <c r="G687" s="311"/>
      <c r="I687" s="309"/>
      <c r="J687" s="310"/>
      <c r="K687" s="310"/>
      <c r="L687" s="311"/>
      <c r="M687" s="311"/>
      <c r="O687" s="310"/>
    </row>
    <row r="688" spans="3:15" s="56" customFormat="1" ht="13.2" x14ac:dyDescent="0.3">
      <c r="C688" s="309"/>
      <c r="D688" s="310"/>
      <c r="E688" s="310"/>
      <c r="F688" s="311"/>
      <c r="G688" s="311"/>
      <c r="I688" s="309"/>
      <c r="J688" s="310"/>
      <c r="K688" s="310"/>
      <c r="L688" s="311"/>
      <c r="M688" s="311"/>
      <c r="O688" s="310"/>
    </row>
    <row r="689" spans="3:15" s="56" customFormat="1" ht="13.2" x14ac:dyDescent="0.3">
      <c r="C689" s="309"/>
      <c r="D689" s="310"/>
      <c r="E689" s="310"/>
      <c r="F689" s="311"/>
      <c r="G689" s="311"/>
      <c r="I689" s="309"/>
      <c r="J689" s="310"/>
      <c r="K689" s="310"/>
      <c r="L689" s="311"/>
      <c r="M689" s="311"/>
      <c r="O689" s="310"/>
    </row>
    <row r="690" spans="3:15" s="56" customFormat="1" ht="13.2" x14ac:dyDescent="0.3">
      <c r="C690" s="309"/>
      <c r="D690" s="310"/>
      <c r="E690" s="310"/>
      <c r="F690" s="311"/>
      <c r="G690" s="311"/>
      <c r="I690" s="309"/>
      <c r="J690" s="310"/>
      <c r="K690" s="310"/>
      <c r="L690" s="311"/>
      <c r="M690" s="311"/>
      <c r="O690" s="310"/>
    </row>
    <row r="691" spans="3:15" s="56" customFormat="1" ht="13.2" x14ac:dyDescent="0.3">
      <c r="C691" s="309"/>
      <c r="D691" s="310"/>
      <c r="E691" s="310"/>
      <c r="F691" s="311"/>
      <c r="G691" s="311"/>
      <c r="I691" s="309"/>
      <c r="J691" s="310"/>
      <c r="K691" s="310"/>
      <c r="L691" s="311"/>
      <c r="M691" s="311"/>
      <c r="O691" s="310"/>
    </row>
    <row r="692" spans="3:15" s="56" customFormat="1" ht="13.2" x14ac:dyDescent="0.3">
      <c r="C692" s="309"/>
      <c r="D692" s="310"/>
      <c r="E692" s="310"/>
      <c r="F692" s="311"/>
      <c r="G692" s="311"/>
      <c r="I692" s="309"/>
      <c r="J692" s="310"/>
      <c r="K692" s="310"/>
      <c r="L692" s="311"/>
      <c r="M692" s="311"/>
      <c r="O692" s="310"/>
    </row>
    <row r="693" spans="3:15" s="56" customFormat="1" ht="13.2" x14ac:dyDescent="0.3">
      <c r="C693" s="309"/>
      <c r="D693" s="310"/>
      <c r="E693" s="310"/>
      <c r="F693" s="311"/>
      <c r="G693" s="311"/>
      <c r="I693" s="309"/>
      <c r="J693" s="310"/>
      <c r="K693" s="310"/>
      <c r="L693" s="311"/>
      <c r="M693" s="311"/>
      <c r="O693" s="310"/>
    </row>
    <row r="694" spans="3:15" s="56" customFormat="1" ht="13.2" x14ac:dyDescent="0.3">
      <c r="C694" s="309"/>
      <c r="D694" s="310"/>
      <c r="E694" s="310"/>
      <c r="F694" s="311"/>
      <c r="G694" s="311"/>
      <c r="I694" s="309"/>
      <c r="J694" s="310"/>
      <c r="K694" s="310"/>
      <c r="L694" s="311"/>
      <c r="M694" s="311"/>
      <c r="O694" s="310"/>
    </row>
    <row r="695" spans="3:15" s="56" customFormat="1" ht="13.2" x14ac:dyDescent="0.3">
      <c r="C695" s="309"/>
      <c r="D695" s="310"/>
      <c r="E695" s="310"/>
      <c r="F695" s="311"/>
      <c r="G695" s="311"/>
      <c r="I695" s="309"/>
      <c r="J695" s="310"/>
      <c r="K695" s="310"/>
      <c r="L695" s="311"/>
      <c r="M695" s="311"/>
      <c r="O695" s="310"/>
    </row>
    <row r="696" spans="3:15" s="56" customFormat="1" ht="13.2" x14ac:dyDescent="0.3">
      <c r="C696" s="309"/>
      <c r="D696" s="310"/>
      <c r="E696" s="310"/>
      <c r="F696" s="311"/>
      <c r="G696" s="311"/>
      <c r="I696" s="309"/>
      <c r="J696" s="310"/>
      <c r="K696" s="310"/>
      <c r="L696" s="311"/>
      <c r="M696" s="311"/>
      <c r="O696" s="310"/>
    </row>
    <row r="697" spans="3:15" s="56" customFormat="1" ht="13.2" x14ac:dyDescent="0.3">
      <c r="C697" s="309"/>
      <c r="D697" s="310"/>
      <c r="E697" s="310"/>
      <c r="F697" s="311"/>
      <c r="G697" s="311"/>
      <c r="I697" s="309"/>
      <c r="J697" s="310"/>
      <c r="K697" s="310"/>
      <c r="L697" s="311"/>
      <c r="M697" s="311"/>
      <c r="O697" s="310"/>
    </row>
    <row r="698" spans="3:15" s="56" customFormat="1" ht="13.2" x14ac:dyDescent="0.3">
      <c r="C698" s="309"/>
      <c r="D698" s="310"/>
      <c r="E698" s="310"/>
      <c r="F698" s="311"/>
      <c r="G698" s="311"/>
      <c r="I698" s="309"/>
      <c r="J698" s="310"/>
      <c r="K698" s="310"/>
      <c r="L698" s="311"/>
      <c r="M698" s="311"/>
      <c r="O698" s="310"/>
    </row>
    <row r="699" spans="3:15" s="56" customFormat="1" ht="13.2" x14ac:dyDescent="0.3">
      <c r="C699" s="309"/>
      <c r="D699" s="310"/>
      <c r="E699" s="310"/>
      <c r="F699" s="311"/>
      <c r="G699" s="311"/>
      <c r="I699" s="309"/>
      <c r="J699" s="310"/>
      <c r="K699" s="310"/>
      <c r="L699" s="311"/>
      <c r="M699" s="311"/>
      <c r="O699" s="310"/>
    </row>
    <row r="700" spans="3:15" s="56" customFormat="1" ht="13.2" x14ac:dyDescent="0.3">
      <c r="C700" s="309"/>
      <c r="D700" s="310"/>
      <c r="E700" s="310"/>
      <c r="F700" s="311"/>
      <c r="G700" s="311"/>
      <c r="I700" s="309"/>
      <c r="J700" s="310"/>
      <c r="K700" s="310"/>
      <c r="L700" s="311"/>
      <c r="M700" s="311"/>
      <c r="O700" s="310"/>
    </row>
    <row r="701" spans="3:15" s="56" customFormat="1" ht="13.2" x14ac:dyDescent="0.3">
      <c r="C701" s="309"/>
      <c r="D701" s="310"/>
      <c r="E701" s="310"/>
      <c r="F701" s="311"/>
      <c r="G701" s="311"/>
      <c r="I701" s="309"/>
      <c r="J701" s="310"/>
      <c r="K701" s="310"/>
      <c r="L701" s="311"/>
      <c r="M701" s="311"/>
      <c r="O701" s="310"/>
    </row>
    <row r="702" spans="3:15" s="56" customFormat="1" ht="13.2" x14ac:dyDescent="0.3">
      <c r="C702" s="309"/>
      <c r="D702" s="310"/>
      <c r="E702" s="310"/>
      <c r="F702" s="311"/>
      <c r="G702" s="311"/>
      <c r="I702" s="309"/>
      <c r="J702" s="310"/>
      <c r="K702" s="310"/>
      <c r="L702" s="311"/>
      <c r="M702" s="311"/>
      <c r="O702" s="310"/>
    </row>
    <row r="703" spans="3:15" s="56" customFormat="1" ht="13.2" x14ac:dyDescent="0.3">
      <c r="C703" s="309"/>
      <c r="D703" s="310"/>
      <c r="E703" s="310"/>
      <c r="F703" s="311"/>
      <c r="G703" s="311"/>
      <c r="I703" s="309"/>
      <c r="J703" s="310"/>
      <c r="K703" s="310"/>
      <c r="L703" s="311"/>
      <c r="M703" s="311"/>
      <c r="O703" s="310"/>
    </row>
    <row r="704" spans="3:15" s="56" customFormat="1" ht="13.2" x14ac:dyDescent="0.3">
      <c r="C704" s="309"/>
      <c r="D704" s="310"/>
      <c r="E704" s="310"/>
      <c r="F704" s="311"/>
      <c r="G704" s="311"/>
      <c r="I704" s="309"/>
      <c r="J704" s="310"/>
      <c r="K704" s="310"/>
      <c r="L704" s="311"/>
      <c r="M704" s="311"/>
      <c r="O704" s="310"/>
    </row>
    <row r="705" spans="3:15" s="56" customFormat="1" ht="13.2" x14ac:dyDescent="0.3">
      <c r="C705" s="309"/>
      <c r="D705" s="310"/>
      <c r="E705" s="310"/>
      <c r="F705" s="311"/>
      <c r="G705" s="311"/>
      <c r="I705" s="309"/>
      <c r="J705" s="310"/>
      <c r="K705" s="310"/>
      <c r="L705" s="311"/>
      <c r="M705" s="311"/>
      <c r="O705" s="310"/>
    </row>
    <row r="706" spans="3:15" s="56" customFormat="1" ht="13.2" x14ac:dyDescent="0.3">
      <c r="C706" s="309"/>
      <c r="D706" s="310"/>
      <c r="E706" s="310"/>
      <c r="F706" s="311"/>
      <c r="G706" s="311"/>
      <c r="I706" s="309"/>
      <c r="J706" s="310"/>
      <c r="K706" s="310"/>
      <c r="L706" s="311"/>
      <c r="M706" s="311"/>
      <c r="O706" s="310"/>
    </row>
    <row r="707" spans="3:15" s="56" customFormat="1" ht="13.2" x14ac:dyDescent="0.3">
      <c r="C707" s="309"/>
      <c r="D707" s="310"/>
      <c r="E707" s="310"/>
      <c r="F707" s="311"/>
      <c r="G707" s="311"/>
      <c r="I707" s="309"/>
      <c r="J707" s="310"/>
      <c r="K707" s="310"/>
      <c r="L707" s="311"/>
      <c r="M707" s="311"/>
      <c r="O707" s="310"/>
    </row>
    <row r="708" spans="3:15" s="56" customFormat="1" ht="13.2" x14ac:dyDescent="0.3">
      <c r="C708" s="309"/>
      <c r="D708" s="310"/>
      <c r="E708" s="310"/>
      <c r="F708" s="311"/>
      <c r="G708" s="311"/>
      <c r="I708" s="309"/>
      <c r="J708" s="310"/>
      <c r="K708" s="310"/>
      <c r="L708" s="311"/>
      <c r="M708" s="311"/>
      <c r="O708" s="310"/>
    </row>
    <row r="709" spans="3:15" s="56" customFormat="1" ht="13.2" x14ac:dyDescent="0.3">
      <c r="C709" s="309"/>
      <c r="D709" s="310"/>
      <c r="E709" s="310"/>
      <c r="F709" s="311"/>
      <c r="G709" s="311"/>
      <c r="I709" s="309"/>
      <c r="J709" s="310"/>
      <c r="K709" s="310"/>
      <c r="L709" s="311"/>
      <c r="M709" s="311"/>
      <c r="O709" s="310"/>
    </row>
    <row r="710" spans="3:15" s="56" customFormat="1" ht="13.2" x14ac:dyDescent="0.3">
      <c r="C710" s="309"/>
      <c r="D710" s="310"/>
      <c r="E710" s="310"/>
      <c r="F710" s="311"/>
      <c r="G710" s="311"/>
      <c r="I710" s="309"/>
      <c r="J710" s="310"/>
      <c r="K710" s="310"/>
      <c r="L710" s="311"/>
      <c r="M710" s="311"/>
      <c r="O710" s="310"/>
    </row>
    <row r="711" spans="3:15" s="56" customFormat="1" ht="13.2" x14ac:dyDescent="0.3">
      <c r="C711" s="309"/>
      <c r="D711" s="310"/>
      <c r="E711" s="310"/>
      <c r="F711" s="311"/>
      <c r="G711" s="311"/>
      <c r="I711" s="309"/>
      <c r="J711" s="310"/>
      <c r="K711" s="310"/>
      <c r="L711" s="311"/>
      <c r="M711" s="311"/>
      <c r="O711" s="310"/>
    </row>
    <row r="712" spans="3:15" s="56" customFormat="1" ht="13.2" x14ac:dyDescent="0.3">
      <c r="C712" s="309"/>
      <c r="D712" s="310"/>
      <c r="E712" s="310"/>
      <c r="F712" s="311"/>
      <c r="G712" s="311"/>
      <c r="I712" s="309"/>
      <c r="J712" s="310"/>
      <c r="K712" s="310"/>
      <c r="L712" s="311"/>
      <c r="M712" s="311"/>
      <c r="O712" s="310"/>
    </row>
    <row r="713" spans="3:15" s="56" customFormat="1" ht="13.2" x14ac:dyDescent="0.3">
      <c r="C713" s="309"/>
      <c r="D713" s="310"/>
      <c r="E713" s="310"/>
      <c r="F713" s="311"/>
      <c r="G713" s="311"/>
      <c r="I713" s="309"/>
      <c r="J713" s="310"/>
      <c r="K713" s="310"/>
      <c r="L713" s="311"/>
      <c r="M713" s="311"/>
      <c r="O713" s="310"/>
    </row>
    <row r="714" spans="3:15" s="56" customFormat="1" ht="13.2" x14ac:dyDescent="0.3">
      <c r="C714" s="309"/>
      <c r="D714" s="310"/>
      <c r="E714" s="310"/>
      <c r="F714" s="311"/>
      <c r="G714" s="311"/>
      <c r="I714" s="309"/>
      <c r="J714" s="310"/>
      <c r="K714" s="310"/>
      <c r="L714" s="311"/>
      <c r="M714" s="311"/>
      <c r="O714" s="310"/>
    </row>
    <row r="715" spans="3:15" s="56" customFormat="1" ht="13.2" x14ac:dyDescent="0.3">
      <c r="C715" s="309"/>
      <c r="D715" s="310"/>
      <c r="E715" s="310"/>
      <c r="F715" s="311"/>
      <c r="G715" s="311"/>
      <c r="I715" s="309"/>
      <c r="J715" s="310"/>
      <c r="K715" s="310"/>
      <c r="L715" s="311"/>
      <c r="M715" s="311"/>
      <c r="O715" s="310"/>
    </row>
    <row r="716" spans="3:15" s="56" customFormat="1" ht="13.2" x14ac:dyDescent="0.3">
      <c r="C716" s="309"/>
      <c r="D716" s="310"/>
      <c r="E716" s="310"/>
      <c r="F716" s="311"/>
      <c r="G716" s="311"/>
      <c r="I716" s="309"/>
      <c r="J716" s="310"/>
      <c r="K716" s="310"/>
      <c r="L716" s="311"/>
      <c r="M716" s="311"/>
      <c r="O716" s="310"/>
    </row>
    <row r="717" spans="3:15" s="56" customFormat="1" ht="13.2" x14ac:dyDescent="0.3">
      <c r="C717" s="309"/>
      <c r="D717" s="310"/>
      <c r="E717" s="310"/>
      <c r="F717" s="311"/>
      <c r="G717" s="311"/>
      <c r="I717" s="309"/>
      <c r="J717" s="310"/>
      <c r="K717" s="310"/>
      <c r="L717" s="311"/>
      <c r="M717" s="311"/>
      <c r="O717" s="310"/>
    </row>
    <row r="718" spans="3:15" s="56" customFormat="1" ht="13.2" x14ac:dyDescent="0.3">
      <c r="C718" s="309"/>
      <c r="D718" s="310"/>
      <c r="E718" s="310"/>
      <c r="F718" s="311"/>
      <c r="G718" s="311"/>
      <c r="I718" s="309"/>
      <c r="J718" s="310"/>
      <c r="K718" s="310"/>
      <c r="L718" s="311"/>
      <c r="M718" s="311"/>
      <c r="O718" s="310"/>
    </row>
    <row r="719" spans="3:15" s="56" customFormat="1" ht="13.2" x14ac:dyDescent="0.3">
      <c r="C719" s="309"/>
      <c r="D719" s="310"/>
      <c r="E719" s="310"/>
      <c r="F719" s="311"/>
      <c r="G719" s="311"/>
      <c r="I719" s="309"/>
      <c r="J719" s="310"/>
      <c r="K719" s="310"/>
      <c r="L719" s="311"/>
      <c r="M719" s="311"/>
      <c r="O719" s="310"/>
    </row>
    <row r="720" spans="3:15" s="56" customFormat="1" ht="13.2" x14ac:dyDescent="0.3">
      <c r="C720" s="309"/>
      <c r="D720" s="310"/>
      <c r="E720" s="310"/>
      <c r="F720" s="311"/>
      <c r="G720" s="311"/>
      <c r="I720" s="309"/>
      <c r="J720" s="310"/>
      <c r="K720" s="310"/>
      <c r="L720" s="311"/>
      <c r="M720" s="311"/>
      <c r="O720" s="310"/>
    </row>
    <row r="721" spans="3:15" s="56" customFormat="1" ht="13.2" x14ac:dyDescent="0.3">
      <c r="C721" s="309"/>
      <c r="D721" s="310"/>
      <c r="E721" s="310"/>
      <c r="F721" s="311"/>
      <c r="G721" s="311"/>
      <c r="I721" s="309"/>
      <c r="J721" s="310"/>
      <c r="K721" s="310"/>
      <c r="L721" s="311"/>
      <c r="M721" s="311"/>
      <c r="O721" s="310"/>
    </row>
    <row r="722" spans="3:15" s="56" customFormat="1" ht="13.2" x14ac:dyDescent="0.3">
      <c r="C722" s="309"/>
      <c r="D722" s="310"/>
      <c r="E722" s="310"/>
      <c r="F722" s="311"/>
      <c r="G722" s="311"/>
      <c r="I722" s="309"/>
      <c r="J722" s="310"/>
      <c r="K722" s="310"/>
      <c r="L722" s="311"/>
      <c r="M722" s="311"/>
      <c r="O722" s="310"/>
    </row>
    <row r="723" spans="3:15" s="56" customFormat="1" ht="13.2" x14ac:dyDescent="0.3">
      <c r="C723" s="309"/>
      <c r="D723" s="310"/>
      <c r="E723" s="310"/>
      <c r="F723" s="311"/>
      <c r="G723" s="311"/>
      <c r="I723" s="309"/>
      <c r="J723" s="310"/>
      <c r="K723" s="310"/>
      <c r="L723" s="311"/>
      <c r="M723" s="311"/>
      <c r="O723" s="310"/>
    </row>
    <row r="724" spans="3:15" s="56" customFormat="1" ht="13.2" x14ac:dyDescent="0.3">
      <c r="C724" s="309"/>
      <c r="D724" s="310"/>
      <c r="E724" s="310"/>
      <c r="F724" s="311"/>
      <c r="G724" s="311"/>
      <c r="I724" s="309"/>
      <c r="J724" s="310"/>
      <c r="K724" s="310"/>
      <c r="L724" s="311"/>
      <c r="M724" s="311"/>
      <c r="O724" s="310"/>
    </row>
    <row r="725" spans="3:15" s="56" customFormat="1" ht="13.2" x14ac:dyDescent="0.3">
      <c r="C725" s="309"/>
      <c r="D725" s="310"/>
      <c r="E725" s="310"/>
      <c r="F725" s="311"/>
      <c r="G725" s="311"/>
      <c r="I725" s="309"/>
      <c r="J725" s="310"/>
      <c r="K725" s="310"/>
      <c r="L725" s="311"/>
      <c r="M725" s="311"/>
      <c r="O725" s="310"/>
    </row>
    <row r="726" spans="3:15" s="56" customFormat="1" ht="13.2" x14ac:dyDescent="0.3">
      <c r="C726" s="309"/>
      <c r="D726" s="310"/>
      <c r="E726" s="310"/>
      <c r="F726" s="311"/>
      <c r="G726" s="311"/>
      <c r="I726" s="309"/>
      <c r="J726" s="310"/>
      <c r="K726" s="310"/>
      <c r="L726" s="311"/>
      <c r="M726" s="311"/>
      <c r="O726" s="310"/>
    </row>
    <row r="727" spans="3:15" s="56" customFormat="1" ht="13.2" x14ac:dyDescent="0.3">
      <c r="C727" s="309"/>
      <c r="D727" s="310"/>
      <c r="E727" s="310"/>
      <c r="F727" s="311"/>
      <c r="G727" s="311"/>
      <c r="I727" s="309"/>
      <c r="J727" s="310"/>
      <c r="K727" s="310"/>
      <c r="L727" s="311"/>
      <c r="M727" s="311"/>
      <c r="O727" s="310"/>
    </row>
    <row r="728" spans="3:15" s="56" customFormat="1" ht="13.2" x14ac:dyDescent="0.3">
      <c r="C728" s="309"/>
      <c r="D728" s="310"/>
      <c r="E728" s="310"/>
      <c r="F728" s="311"/>
      <c r="G728" s="311"/>
      <c r="I728" s="309"/>
      <c r="J728" s="310"/>
      <c r="K728" s="310"/>
      <c r="L728" s="311"/>
      <c r="M728" s="311"/>
      <c r="O728" s="310"/>
    </row>
    <row r="729" spans="3:15" s="56" customFormat="1" ht="13.2" x14ac:dyDescent="0.3">
      <c r="C729" s="309"/>
      <c r="D729" s="310"/>
      <c r="E729" s="310"/>
      <c r="F729" s="311"/>
      <c r="G729" s="311"/>
      <c r="I729" s="309"/>
      <c r="J729" s="310"/>
      <c r="K729" s="310"/>
      <c r="L729" s="311"/>
      <c r="M729" s="311"/>
      <c r="O729" s="310"/>
    </row>
    <row r="730" spans="3:15" s="56" customFormat="1" ht="13.2" x14ac:dyDescent="0.3">
      <c r="C730" s="309"/>
      <c r="D730" s="310"/>
      <c r="E730" s="310"/>
      <c r="F730" s="311"/>
      <c r="G730" s="311"/>
      <c r="I730" s="309"/>
      <c r="J730" s="310"/>
      <c r="K730" s="310"/>
      <c r="L730" s="311"/>
      <c r="M730" s="311"/>
      <c r="O730" s="310"/>
    </row>
    <row r="731" spans="3:15" s="56" customFormat="1" ht="13.2" x14ac:dyDescent="0.3">
      <c r="C731" s="309"/>
      <c r="D731" s="310"/>
      <c r="E731" s="310"/>
      <c r="F731" s="311"/>
      <c r="G731" s="311"/>
      <c r="I731" s="309"/>
      <c r="J731" s="310"/>
      <c r="K731" s="310"/>
      <c r="L731" s="311"/>
      <c r="M731" s="311"/>
      <c r="O731" s="310"/>
    </row>
    <row r="732" spans="3:15" s="56" customFormat="1" ht="13.2" x14ac:dyDescent="0.3">
      <c r="C732" s="309"/>
      <c r="D732" s="310"/>
      <c r="E732" s="310"/>
      <c r="F732" s="311"/>
      <c r="G732" s="311"/>
      <c r="I732" s="309"/>
      <c r="J732" s="310"/>
      <c r="K732" s="310"/>
      <c r="L732" s="311"/>
      <c r="M732" s="311"/>
      <c r="O732" s="310"/>
    </row>
    <row r="733" spans="3:15" s="56" customFormat="1" ht="13.2" x14ac:dyDescent="0.3">
      <c r="C733" s="309"/>
      <c r="D733" s="310"/>
      <c r="E733" s="310"/>
      <c r="F733" s="311"/>
      <c r="G733" s="311"/>
      <c r="I733" s="309"/>
      <c r="J733" s="310"/>
      <c r="K733" s="310"/>
      <c r="L733" s="311"/>
      <c r="M733" s="311"/>
      <c r="O733" s="310"/>
    </row>
    <row r="734" spans="3:15" s="56" customFormat="1" ht="13.2" x14ac:dyDescent="0.3">
      <c r="C734" s="309"/>
      <c r="D734" s="310"/>
      <c r="E734" s="310"/>
      <c r="F734" s="311"/>
      <c r="G734" s="311"/>
      <c r="I734" s="309"/>
      <c r="J734" s="310"/>
      <c r="K734" s="310"/>
      <c r="L734" s="311"/>
      <c r="M734" s="311"/>
      <c r="O734" s="310"/>
    </row>
    <row r="735" spans="3:15" s="56" customFormat="1" ht="13.2" x14ac:dyDescent="0.3">
      <c r="C735" s="309"/>
      <c r="D735" s="310"/>
      <c r="E735" s="310"/>
      <c r="F735" s="311"/>
      <c r="G735" s="311"/>
      <c r="I735" s="309"/>
      <c r="J735" s="310"/>
      <c r="K735" s="310"/>
      <c r="L735" s="311"/>
      <c r="M735" s="311"/>
      <c r="O735" s="310"/>
    </row>
    <row r="736" spans="3:15" s="56" customFormat="1" ht="13.2" x14ac:dyDescent="0.3">
      <c r="C736" s="309"/>
      <c r="D736" s="310"/>
      <c r="E736" s="310"/>
      <c r="F736" s="311"/>
      <c r="G736" s="311"/>
      <c r="I736" s="309"/>
      <c r="J736" s="310"/>
      <c r="K736" s="310"/>
      <c r="L736" s="311"/>
      <c r="M736" s="311"/>
      <c r="O736" s="310"/>
    </row>
    <row r="737" spans="3:15" s="56" customFormat="1" ht="13.2" x14ac:dyDescent="0.3">
      <c r="C737" s="309"/>
      <c r="D737" s="310"/>
      <c r="E737" s="310"/>
      <c r="F737" s="311"/>
      <c r="G737" s="311"/>
      <c r="I737" s="309"/>
      <c r="J737" s="310"/>
      <c r="K737" s="310"/>
      <c r="L737" s="311"/>
      <c r="M737" s="311"/>
      <c r="O737" s="310"/>
    </row>
    <row r="738" spans="3:15" s="56" customFormat="1" ht="13.2" x14ac:dyDescent="0.3">
      <c r="C738" s="309"/>
      <c r="D738" s="310"/>
      <c r="E738" s="310"/>
      <c r="F738" s="311"/>
      <c r="G738" s="311"/>
      <c r="I738" s="309"/>
      <c r="J738" s="310"/>
      <c r="K738" s="310"/>
      <c r="L738" s="311"/>
      <c r="M738" s="311"/>
      <c r="O738" s="310"/>
    </row>
    <row r="739" spans="3:15" s="56" customFormat="1" ht="13.2" x14ac:dyDescent="0.3">
      <c r="C739" s="309"/>
      <c r="D739" s="310"/>
      <c r="E739" s="310"/>
      <c r="F739" s="311"/>
      <c r="G739" s="311"/>
      <c r="I739" s="309"/>
      <c r="J739" s="310"/>
      <c r="K739" s="310"/>
      <c r="L739" s="311"/>
      <c r="M739" s="311"/>
      <c r="O739" s="310"/>
    </row>
    <row r="740" spans="3:15" s="56" customFormat="1" ht="13.2" x14ac:dyDescent="0.3">
      <c r="C740" s="309"/>
      <c r="D740" s="310"/>
      <c r="E740" s="310"/>
      <c r="F740" s="311"/>
      <c r="G740" s="311"/>
      <c r="I740" s="309"/>
      <c r="J740" s="310"/>
      <c r="K740" s="310"/>
      <c r="L740" s="311"/>
      <c r="M740" s="311"/>
      <c r="O740" s="310"/>
    </row>
    <row r="741" spans="3:15" s="56" customFormat="1" ht="13.2" x14ac:dyDescent="0.3">
      <c r="C741" s="309"/>
      <c r="D741" s="310"/>
      <c r="E741" s="310"/>
      <c r="F741" s="311"/>
      <c r="G741" s="311"/>
      <c r="I741" s="309"/>
      <c r="J741" s="310"/>
      <c r="K741" s="310"/>
      <c r="L741" s="311"/>
      <c r="M741" s="311"/>
      <c r="O741" s="310"/>
    </row>
    <row r="742" spans="3:15" s="56" customFormat="1" ht="13.2" x14ac:dyDescent="0.3">
      <c r="C742" s="309"/>
      <c r="D742" s="310"/>
      <c r="E742" s="310"/>
      <c r="F742" s="311"/>
      <c r="G742" s="311"/>
      <c r="I742" s="309"/>
      <c r="J742" s="310"/>
      <c r="K742" s="310"/>
      <c r="L742" s="311"/>
      <c r="M742" s="311"/>
      <c r="O742" s="310"/>
    </row>
    <row r="743" spans="3:15" s="56" customFormat="1" ht="13.2" x14ac:dyDescent="0.3">
      <c r="C743" s="309"/>
      <c r="D743" s="310"/>
      <c r="E743" s="310"/>
      <c r="F743" s="311"/>
      <c r="G743" s="311"/>
      <c r="I743" s="309"/>
      <c r="J743" s="310"/>
      <c r="K743" s="310"/>
      <c r="L743" s="311"/>
      <c r="M743" s="311"/>
      <c r="O743" s="310"/>
    </row>
    <row r="744" spans="3:15" s="56" customFormat="1" ht="13.2" x14ac:dyDescent="0.3">
      <c r="C744" s="309"/>
      <c r="D744" s="310"/>
      <c r="E744" s="310"/>
      <c r="F744" s="311"/>
      <c r="G744" s="311"/>
      <c r="I744" s="309"/>
      <c r="J744" s="310"/>
      <c r="K744" s="310"/>
      <c r="L744" s="311"/>
      <c r="M744" s="311"/>
      <c r="O744" s="310"/>
    </row>
    <row r="745" spans="3:15" s="56" customFormat="1" ht="13.2" x14ac:dyDescent="0.3">
      <c r="C745" s="309"/>
      <c r="D745" s="310"/>
      <c r="E745" s="310"/>
      <c r="F745" s="311"/>
      <c r="G745" s="311"/>
      <c r="I745" s="309"/>
      <c r="J745" s="310"/>
      <c r="K745" s="310"/>
      <c r="L745" s="311"/>
      <c r="M745" s="311"/>
      <c r="O745" s="310"/>
    </row>
    <row r="746" spans="3:15" s="56" customFormat="1" ht="13.2" x14ac:dyDescent="0.3">
      <c r="C746" s="309"/>
      <c r="D746" s="310"/>
      <c r="E746" s="310"/>
      <c r="F746" s="311"/>
      <c r="G746" s="311"/>
      <c r="I746" s="309"/>
      <c r="J746" s="310"/>
      <c r="K746" s="310"/>
      <c r="L746" s="311"/>
      <c r="M746" s="311"/>
      <c r="O746" s="310"/>
    </row>
    <row r="747" spans="3:15" s="56" customFormat="1" ht="13.2" x14ac:dyDescent="0.3">
      <c r="C747" s="309"/>
      <c r="D747" s="310"/>
      <c r="E747" s="310"/>
      <c r="F747" s="311"/>
      <c r="G747" s="311"/>
      <c r="I747" s="309"/>
      <c r="J747" s="310"/>
      <c r="K747" s="310"/>
      <c r="L747" s="311"/>
      <c r="M747" s="311"/>
      <c r="O747" s="310"/>
    </row>
    <row r="748" spans="3:15" s="56" customFormat="1" ht="13.2" x14ac:dyDescent="0.3">
      <c r="C748" s="309"/>
      <c r="D748" s="310"/>
      <c r="E748" s="310"/>
      <c r="F748" s="311"/>
      <c r="G748" s="311"/>
      <c r="I748" s="309"/>
      <c r="J748" s="310"/>
      <c r="K748" s="310"/>
      <c r="L748" s="311"/>
      <c r="M748" s="311"/>
      <c r="O748" s="310"/>
    </row>
    <row r="749" spans="3:15" s="56" customFormat="1" ht="13.2" x14ac:dyDescent="0.3">
      <c r="C749" s="309"/>
      <c r="D749" s="310"/>
      <c r="E749" s="310"/>
      <c r="F749" s="311"/>
      <c r="G749" s="311"/>
      <c r="I749" s="309"/>
      <c r="J749" s="310"/>
      <c r="K749" s="310"/>
      <c r="L749" s="311"/>
      <c r="M749" s="311"/>
      <c r="O749" s="310"/>
    </row>
    <row r="750" spans="3:15" s="56" customFormat="1" ht="13.2" x14ac:dyDescent="0.3">
      <c r="C750" s="309"/>
      <c r="D750" s="310"/>
      <c r="E750" s="310"/>
      <c r="F750" s="311"/>
      <c r="G750" s="311"/>
      <c r="I750" s="309"/>
      <c r="J750" s="310"/>
      <c r="K750" s="310"/>
      <c r="L750" s="311"/>
      <c r="M750" s="311"/>
      <c r="O750" s="310"/>
    </row>
    <row r="751" spans="3:15" s="56" customFormat="1" ht="13.2" x14ac:dyDescent="0.3">
      <c r="C751" s="309"/>
      <c r="D751" s="310"/>
      <c r="E751" s="310"/>
      <c r="F751" s="311"/>
      <c r="G751" s="311"/>
      <c r="I751" s="309"/>
      <c r="J751" s="310"/>
      <c r="K751" s="310"/>
      <c r="L751" s="311"/>
      <c r="M751" s="311"/>
      <c r="O751" s="310"/>
    </row>
    <row r="752" spans="3:15" s="56" customFormat="1" ht="13.2" x14ac:dyDescent="0.3">
      <c r="C752" s="309"/>
      <c r="D752" s="310"/>
      <c r="E752" s="310"/>
      <c r="F752" s="311"/>
      <c r="G752" s="311"/>
      <c r="I752" s="309"/>
      <c r="J752" s="310"/>
      <c r="K752" s="310"/>
      <c r="L752" s="311"/>
      <c r="M752" s="311"/>
      <c r="O752" s="310"/>
    </row>
    <row r="753" spans="3:15" s="56" customFormat="1" ht="13.2" x14ac:dyDescent="0.3">
      <c r="C753" s="309"/>
      <c r="D753" s="310"/>
      <c r="E753" s="310"/>
      <c r="F753" s="311"/>
      <c r="G753" s="311"/>
      <c r="I753" s="309"/>
      <c r="J753" s="310"/>
      <c r="K753" s="310"/>
      <c r="L753" s="311"/>
      <c r="M753" s="311"/>
      <c r="O753" s="310"/>
    </row>
    <row r="754" spans="3:15" s="56" customFormat="1" ht="13.2" x14ac:dyDescent="0.3">
      <c r="C754" s="309"/>
      <c r="D754" s="310"/>
      <c r="E754" s="310"/>
      <c r="F754" s="311"/>
      <c r="G754" s="311"/>
      <c r="I754" s="309"/>
      <c r="J754" s="310"/>
      <c r="K754" s="310"/>
      <c r="L754" s="311"/>
      <c r="M754" s="311"/>
      <c r="O754" s="310"/>
    </row>
    <row r="755" spans="3:15" s="56" customFormat="1" ht="13.2" x14ac:dyDescent="0.3">
      <c r="C755" s="309"/>
      <c r="D755" s="310"/>
      <c r="E755" s="310"/>
      <c r="F755" s="311"/>
      <c r="G755" s="311"/>
      <c r="I755" s="309"/>
      <c r="J755" s="310"/>
      <c r="K755" s="310"/>
      <c r="L755" s="311"/>
      <c r="M755" s="311"/>
      <c r="O755" s="310"/>
    </row>
    <row r="756" spans="3:15" s="56" customFormat="1" ht="13.2" x14ac:dyDescent="0.3">
      <c r="C756" s="309"/>
      <c r="D756" s="310"/>
      <c r="E756" s="310"/>
      <c r="F756" s="311"/>
      <c r="G756" s="311"/>
      <c r="I756" s="309"/>
      <c r="J756" s="310"/>
      <c r="K756" s="310"/>
      <c r="L756" s="311"/>
      <c r="M756" s="311"/>
      <c r="O756" s="310"/>
    </row>
    <row r="757" spans="3:15" s="56" customFormat="1" ht="13.2" x14ac:dyDescent="0.3">
      <c r="C757" s="309"/>
      <c r="D757" s="310"/>
      <c r="E757" s="310"/>
      <c r="F757" s="311"/>
      <c r="G757" s="311"/>
      <c r="I757" s="309"/>
      <c r="J757" s="310"/>
      <c r="K757" s="310"/>
      <c r="L757" s="311"/>
      <c r="M757" s="311"/>
      <c r="O757" s="310"/>
    </row>
    <row r="758" spans="3:15" s="56" customFormat="1" ht="13.2" x14ac:dyDescent="0.3">
      <c r="C758" s="309"/>
      <c r="D758" s="310"/>
      <c r="E758" s="310"/>
      <c r="F758" s="311"/>
      <c r="G758" s="311"/>
      <c r="I758" s="309"/>
      <c r="J758" s="310"/>
      <c r="K758" s="310"/>
      <c r="L758" s="311"/>
      <c r="M758" s="311"/>
      <c r="O758" s="310"/>
    </row>
    <row r="759" spans="3:15" s="56" customFormat="1" ht="13.2" x14ac:dyDescent="0.3">
      <c r="C759" s="309"/>
      <c r="D759" s="310"/>
      <c r="E759" s="310"/>
      <c r="F759" s="311"/>
      <c r="G759" s="311"/>
      <c r="I759" s="309"/>
      <c r="J759" s="310"/>
      <c r="K759" s="310"/>
      <c r="L759" s="311"/>
      <c r="M759" s="311"/>
      <c r="O759" s="310"/>
    </row>
    <row r="760" spans="3:15" s="56" customFormat="1" ht="13.2" x14ac:dyDescent="0.3">
      <c r="C760" s="309"/>
      <c r="D760" s="310"/>
      <c r="E760" s="310"/>
      <c r="F760" s="311"/>
      <c r="G760" s="311"/>
      <c r="I760" s="309"/>
      <c r="J760" s="310"/>
      <c r="K760" s="310"/>
      <c r="L760" s="311"/>
      <c r="M760" s="311"/>
      <c r="O760" s="310"/>
    </row>
    <row r="761" spans="3:15" s="56" customFormat="1" ht="13.2" x14ac:dyDescent="0.3">
      <c r="C761" s="309"/>
      <c r="D761" s="310"/>
      <c r="E761" s="310"/>
      <c r="F761" s="311"/>
      <c r="G761" s="311"/>
      <c r="I761" s="309"/>
      <c r="J761" s="310"/>
      <c r="K761" s="310"/>
      <c r="L761" s="311"/>
      <c r="M761" s="311"/>
      <c r="O761" s="310"/>
    </row>
    <row r="762" spans="3:15" s="56" customFormat="1" ht="13.2" x14ac:dyDescent="0.3">
      <c r="C762" s="309"/>
      <c r="D762" s="310"/>
      <c r="E762" s="310"/>
      <c r="F762" s="311"/>
      <c r="G762" s="311"/>
      <c r="I762" s="309"/>
      <c r="J762" s="310"/>
      <c r="K762" s="310"/>
      <c r="L762" s="311"/>
      <c r="M762" s="311"/>
      <c r="O762" s="310"/>
    </row>
    <row r="763" spans="3:15" s="56" customFormat="1" ht="13.2" x14ac:dyDescent="0.3">
      <c r="C763" s="309"/>
      <c r="D763" s="310"/>
      <c r="E763" s="310"/>
      <c r="F763" s="311"/>
      <c r="G763" s="311"/>
      <c r="I763" s="309"/>
      <c r="J763" s="310"/>
      <c r="K763" s="310"/>
      <c r="L763" s="311"/>
      <c r="M763" s="311"/>
      <c r="O763" s="310"/>
    </row>
    <row r="764" spans="3:15" s="56" customFormat="1" ht="13.2" x14ac:dyDescent="0.3">
      <c r="C764" s="309"/>
      <c r="D764" s="310"/>
      <c r="E764" s="310"/>
      <c r="F764" s="311"/>
      <c r="G764" s="311"/>
      <c r="I764" s="309"/>
      <c r="J764" s="310"/>
      <c r="K764" s="310"/>
      <c r="L764" s="311"/>
      <c r="M764" s="311"/>
      <c r="O764" s="310"/>
    </row>
    <row r="765" spans="3:15" s="56" customFormat="1" ht="13.2" x14ac:dyDescent="0.3">
      <c r="C765" s="309"/>
      <c r="D765" s="310"/>
      <c r="E765" s="310"/>
      <c r="F765" s="311"/>
      <c r="G765" s="311"/>
      <c r="I765" s="309"/>
      <c r="J765" s="310"/>
      <c r="K765" s="310"/>
      <c r="L765" s="311"/>
      <c r="M765" s="311"/>
      <c r="O765" s="310"/>
    </row>
    <row r="766" spans="3:15" s="56" customFormat="1" ht="13.2" x14ac:dyDescent="0.3">
      <c r="C766" s="309"/>
      <c r="D766" s="310"/>
      <c r="E766" s="310"/>
      <c r="F766" s="311"/>
      <c r="G766" s="311"/>
      <c r="I766" s="309"/>
      <c r="J766" s="310"/>
      <c r="K766" s="310"/>
      <c r="L766" s="311"/>
      <c r="M766" s="311"/>
      <c r="O766" s="310"/>
    </row>
    <row r="767" spans="3:15" s="56" customFormat="1" ht="13.2" x14ac:dyDescent="0.3">
      <c r="C767" s="309"/>
      <c r="D767" s="310"/>
      <c r="E767" s="310"/>
      <c r="F767" s="311"/>
      <c r="G767" s="311"/>
      <c r="I767" s="309"/>
      <c r="J767" s="310"/>
      <c r="K767" s="310"/>
      <c r="L767" s="311"/>
      <c r="M767" s="311"/>
      <c r="O767" s="310"/>
    </row>
    <row r="768" spans="3:15" s="56" customFormat="1" ht="13.2" x14ac:dyDescent="0.3">
      <c r="C768" s="309"/>
      <c r="D768" s="310"/>
      <c r="E768" s="310"/>
      <c r="F768" s="311"/>
      <c r="G768" s="311"/>
      <c r="I768" s="309"/>
      <c r="J768" s="310"/>
      <c r="K768" s="310"/>
      <c r="L768" s="311"/>
      <c r="M768" s="311"/>
      <c r="O768" s="310"/>
    </row>
    <row r="769" spans="3:15" s="56" customFormat="1" ht="13.2" x14ac:dyDescent="0.3">
      <c r="C769" s="309"/>
      <c r="D769" s="310"/>
      <c r="E769" s="310"/>
      <c r="F769" s="311"/>
      <c r="G769" s="311"/>
      <c r="I769" s="309"/>
      <c r="J769" s="310"/>
      <c r="K769" s="310"/>
      <c r="L769" s="311"/>
      <c r="M769" s="311"/>
      <c r="O769" s="310"/>
    </row>
    <row r="770" spans="3:15" s="56" customFormat="1" ht="13.2" x14ac:dyDescent="0.3">
      <c r="C770" s="309"/>
      <c r="D770" s="310"/>
      <c r="E770" s="310"/>
      <c r="F770" s="311"/>
      <c r="G770" s="311"/>
      <c r="I770" s="309"/>
      <c r="J770" s="310"/>
      <c r="K770" s="310"/>
      <c r="L770" s="311"/>
      <c r="M770" s="311"/>
      <c r="O770" s="310"/>
    </row>
    <row r="771" spans="3:15" s="56" customFormat="1" ht="13.2" x14ac:dyDescent="0.3">
      <c r="C771" s="309"/>
      <c r="D771" s="310"/>
      <c r="E771" s="310"/>
      <c r="F771" s="311"/>
      <c r="G771" s="311"/>
      <c r="I771" s="309"/>
      <c r="J771" s="310"/>
      <c r="K771" s="310"/>
      <c r="L771" s="311"/>
      <c r="M771" s="311"/>
      <c r="O771" s="310"/>
    </row>
    <row r="772" spans="3:15" s="56" customFormat="1" ht="13.2" x14ac:dyDescent="0.3">
      <c r="C772" s="309"/>
      <c r="D772" s="310"/>
      <c r="E772" s="310"/>
      <c r="F772" s="311"/>
      <c r="G772" s="311"/>
      <c r="I772" s="309"/>
      <c r="J772" s="310"/>
      <c r="K772" s="310"/>
      <c r="L772" s="311"/>
      <c r="M772" s="311"/>
      <c r="O772" s="310"/>
    </row>
    <row r="773" spans="3:15" s="56" customFormat="1" ht="13.2" x14ac:dyDescent="0.3">
      <c r="C773" s="309"/>
      <c r="D773" s="310"/>
      <c r="E773" s="310"/>
      <c r="F773" s="311"/>
      <c r="G773" s="311"/>
      <c r="I773" s="309"/>
      <c r="J773" s="310"/>
      <c r="K773" s="310"/>
      <c r="L773" s="311"/>
      <c r="M773" s="311"/>
      <c r="O773" s="310"/>
    </row>
    <row r="774" spans="3:15" s="56" customFormat="1" ht="13.2" x14ac:dyDescent="0.3">
      <c r="C774" s="309"/>
      <c r="D774" s="310"/>
      <c r="E774" s="310"/>
      <c r="F774" s="311"/>
      <c r="G774" s="311"/>
      <c r="I774" s="309"/>
      <c r="J774" s="310"/>
      <c r="K774" s="310"/>
      <c r="L774" s="311"/>
      <c r="M774" s="311"/>
      <c r="O774" s="310"/>
    </row>
    <row r="775" spans="3:15" s="56" customFormat="1" ht="13.2" x14ac:dyDescent="0.3">
      <c r="C775" s="309"/>
      <c r="D775" s="310"/>
      <c r="E775" s="310"/>
      <c r="F775" s="311"/>
      <c r="G775" s="311"/>
      <c r="I775" s="309"/>
      <c r="J775" s="310"/>
      <c r="K775" s="310"/>
      <c r="L775" s="311"/>
      <c r="M775" s="311"/>
      <c r="O775" s="310"/>
    </row>
    <row r="776" spans="3:15" s="56" customFormat="1" ht="13.2" x14ac:dyDescent="0.3">
      <c r="C776" s="309"/>
      <c r="D776" s="310"/>
      <c r="E776" s="310"/>
      <c r="F776" s="311"/>
      <c r="G776" s="311"/>
      <c r="I776" s="309"/>
      <c r="J776" s="310"/>
      <c r="K776" s="310"/>
      <c r="L776" s="311"/>
      <c r="M776" s="311"/>
      <c r="O776" s="310"/>
    </row>
    <row r="777" spans="3:15" s="56" customFormat="1" ht="13.2" x14ac:dyDescent="0.3">
      <c r="C777" s="309"/>
      <c r="D777" s="310"/>
      <c r="E777" s="310"/>
      <c r="F777" s="311"/>
      <c r="G777" s="311"/>
      <c r="I777" s="309"/>
      <c r="J777" s="310"/>
      <c r="K777" s="310"/>
      <c r="L777" s="311"/>
      <c r="M777" s="311"/>
      <c r="O777" s="310"/>
    </row>
    <row r="778" spans="3:15" s="56" customFormat="1" ht="13.2" x14ac:dyDescent="0.3">
      <c r="C778" s="309"/>
      <c r="D778" s="310"/>
      <c r="E778" s="310"/>
      <c r="F778" s="311"/>
      <c r="G778" s="311"/>
      <c r="I778" s="309"/>
      <c r="J778" s="310"/>
      <c r="K778" s="310"/>
      <c r="L778" s="311"/>
      <c r="M778" s="311"/>
      <c r="O778" s="310"/>
    </row>
    <row r="779" spans="3:15" s="56" customFormat="1" ht="13.2" x14ac:dyDescent="0.3">
      <c r="C779" s="309"/>
      <c r="D779" s="310"/>
      <c r="E779" s="310"/>
      <c r="F779" s="311"/>
      <c r="G779" s="311"/>
      <c r="I779" s="309"/>
      <c r="J779" s="310"/>
      <c r="K779" s="310"/>
      <c r="L779" s="311"/>
      <c r="M779" s="311"/>
      <c r="O779" s="310"/>
    </row>
    <row r="780" spans="3:15" s="56" customFormat="1" ht="13.2" x14ac:dyDescent="0.3">
      <c r="C780" s="309"/>
      <c r="D780" s="310"/>
      <c r="E780" s="310"/>
      <c r="F780" s="311"/>
      <c r="G780" s="311"/>
      <c r="I780" s="309"/>
      <c r="J780" s="310"/>
      <c r="K780" s="310"/>
      <c r="L780" s="311"/>
      <c r="M780" s="311"/>
      <c r="O780" s="310"/>
    </row>
    <row r="781" spans="3:15" s="56" customFormat="1" ht="13.2" x14ac:dyDescent="0.3">
      <c r="C781" s="309"/>
      <c r="D781" s="310"/>
      <c r="E781" s="310"/>
      <c r="F781" s="311"/>
      <c r="G781" s="311"/>
      <c r="I781" s="309"/>
      <c r="J781" s="310"/>
      <c r="K781" s="310"/>
      <c r="L781" s="311"/>
      <c r="M781" s="311"/>
      <c r="O781" s="310"/>
    </row>
    <row r="782" spans="3:15" s="56" customFormat="1" ht="13.2" x14ac:dyDescent="0.3">
      <c r="C782" s="309"/>
      <c r="D782" s="310"/>
      <c r="E782" s="310"/>
      <c r="F782" s="311"/>
      <c r="G782" s="311"/>
      <c r="I782" s="309"/>
      <c r="J782" s="310"/>
      <c r="K782" s="310"/>
      <c r="L782" s="311"/>
      <c r="M782" s="311"/>
      <c r="O782" s="310"/>
    </row>
    <row r="783" spans="3:15" s="56" customFormat="1" ht="13.2" x14ac:dyDescent="0.3">
      <c r="C783" s="309"/>
      <c r="D783" s="310"/>
      <c r="E783" s="310"/>
      <c r="F783" s="311"/>
      <c r="G783" s="311"/>
      <c r="I783" s="309"/>
      <c r="J783" s="310"/>
      <c r="K783" s="310"/>
      <c r="L783" s="311"/>
      <c r="M783" s="311"/>
      <c r="O783" s="310"/>
    </row>
    <row r="784" spans="3:15" s="56" customFormat="1" ht="13.2" x14ac:dyDescent="0.3">
      <c r="C784" s="309"/>
      <c r="D784" s="310"/>
      <c r="E784" s="310"/>
      <c r="F784" s="311"/>
      <c r="G784" s="311"/>
      <c r="I784" s="309"/>
      <c r="J784" s="310"/>
      <c r="K784" s="310"/>
      <c r="L784" s="311"/>
      <c r="M784" s="311"/>
      <c r="O784" s="310"/>
    </row>
    <row r="785" spans="3:15" s="56" customFormat="1" ht="13.2" x14ac:dyDescent="0.3">
      <c r="C785" s="309"/>
      <c r="D785" s="310"/>
      <c r="E785" s="310"/>
      <c r="F785" s="311"/>
      <c r="G785" s="311"/>
      <c r="I785" s="309"/>
      <c r="J785" s="310"/>
      <c r="K785" s="310"/>
      <c r="L785" s="311"/>
      <c r="M785" s="311"/>
      <c r="O785" s="310"/>
    </row>
    <row r="786" spans="3:15" s="56" customFormat="1" ht="13.2" x14ac:dyDescent="0.3">
      <c r="C786" s="309"/>
      <c r="D786" s="310"/>
      <c r="E786" s="310"/>
      <c r="F786" s="311"/>
      <c r="G786" s="311"/>
      <c r="I786" s="309"/>
      <c r="J786" s="310"/>
      <c r="K786" s="310"/>
      <c r="L786" s="311"/>
      <c r="M786" s="311"/>
      <c r="O786" s="310"/>
    </row>
    <row r="787" spans="3:15" s="56" customFormat="1" ht="13.2" x14ac:dyDescent="0.3">
      <c r="C787" s="309"/>
      <c r="D787" s="310"/>
      <c r="E787" s="310"/>
      <c r="F787" s="311"/>
      <c r="G787" s="311"/>
      <c r="I787" s="309"/>
      <c r="J787" s="310"/>
      <c r="K787" s="310"/>
      <c r="L787" s="311"/>
      <c r="M787" s="311"/>
      <c r="O787" s="310"/>
    </row>
    <row r="788" spans="3:15" s="56" customFormat="1" ht="13.2" x14ac:dyDescent="0.3">
      <c r="C788" s="309"/>
      <c r="D788" s="310"/>
      <c r="E788" s="310"/>
      <c r="F788" s="311"/>
      <c r="G788" s="311"/>
      <c r="I788" s="309"/>
      <c r="J788" s="310"/>
      <c r="K788" s="310"/>
      <c r="L788" s="311"/>
      <c r="M788" s="311"/>
      <c r="O788" s="310"/>
    </row>
    <row r="789" spans="3:15" s="56" customFormat="1" ht="13.2" x14ac:dyDescent="0.3">
      <c r="C789" s="309"/>
      <c r="D789" s="310"/>
      <c r="E789" s="310"/>
      <c r="F789" s="311"/>
      <c r="G789" s="311"/>
      <c r="I789" s="309"/>
      <c r="J789" s="310"/>
      <c r="K789" s="310"/>
      <c r="L789" s="311"/>
      <c r="M789" s="311"/>
      <c r="O789" s="310"/>
    </row>
    <row r="790" spans="3:15" s="56" customFormat="1" ht="13.2" x14ac:dyDescent="0.3">
      <c r="C790" s="309"/>
      <c r="D790" s="310"/>
      <c r="E790" s="310"/>
      <c r="F790" s="311"/>
      <c r="G790" s="311"/>
      <c r="I790" s="309"/>
      <c r="J790" s="310"/>
      <c r="K790" s="310"/>
      <c r="L790" s="311"/>
      <c r="M790" s="311"/>
      <c r="O790" s="310"/>
    </row>
    <row r="791" spans="3:15" s="56" customFormat="1" ht="13.2" x14ac:dyDescent="0.3">
      <c r="C791" s="309"/>
      <c r="D791" s="310"/>
      <c r="E791" s="310"/>
      <c r="F791" s="311"/>
      <c r="G791" s="311"/>
      <c r="I791" s="309"/>
      <c r="J791" s="310"/>
      <c r="K791" s="310"/>
      <c r="L791" s="311"/>
      <c r="M791" s="311"/>
      <c r="O791" s="310"/>
    </row>
    <row r="792" spans="3:15" s="56" customFormat="1" ht="13.2" x14ac:dyDescent="0.3">
      <c r="C792" s="309"/>
      <c r="D792" s="310"/>
      <c r="E792" s="310"/>
      <c r="F792" s="311"/>
      <c r="G792" s="311"/>
      <c r="I792" s="309"/>
      <c r="J792" s="310"/>
      <c r="K792" s="310"/>
      <c r="L792" s="311"/>
      <c r="M792" s="311"/>
      <c r="O792" s="310"/>
    </row>
    <row r="793" spans="3:15" s="56" customFormat="1" ht="13.2" x14ac:dyDescent="0.3">
      <c r="C793" s="309"/>
      <c r="D793" s="310"/>
      <c r="E793" s="310"/>
      <c r="F793" s="311"/>
      <c r="G793" s="311"/>
      <c r="I793" s="309"/>
      <c r="J793" s="310"/>
      <c r="K793" s="310"/>
      <c r="L793" s="311"/>
      <c r="M793" s="311"/>
      <c r="O793" s="310"/>
    </row>
    <row r="794" spans="3:15" s="56" customFormat="1" ht="13.2" x14ac:dyDescent="0.3">
      <c r="C794" s="309"/>
      <c r="D794" s="310"/>
      <c r="E794" s="310"/>
      <c r="F794" s="311"/>
      <c r="G794" s="311"/>
      <c r="I794" s="309"/>
      <c r="J794" s="310"/>
      <c r="K794" s="310"/>
      <c r="L794" s="311"/>
      <c r="M794" s="311"/>
      <c r="O794" s="310"/>
    </row>
    <row r="795" spans="3:15" s="56" customFormat="1" ht="13.2" x14ac:dyDescent="0.3">
      <c r="C795" s="309"/>
      <c r="D795" s="310"/>
      <c r="E795" s="310"/>
      <c r="F795" s="311"/>
      <c r="G795" s="311"/>
      <c r="I795" s="309"/>
      <c r="J795" s="310"/>
      <c r="K795" s="310"/>
      <c r="L795" s="311"/>
      <c r="M795" s="311"/>
      <c r="O795" s="310"/>
    </row>
    <row r="796" spans="3:15" s="56" customFormat="1" ht="13.2" x14ac:dyDescent="0.3">
      <c r="C796" s="309"/>
      <c r="D796" s="310"/>
      <c r="E796" s="310"/>
      <c r="F796" s="311"/>
      <c r="G796" s="311"/>
      <c r="I796" s="309"/>
      <c r="J796" s="310"/>
      <c r="K796" s="310"/>
      <c r="L796" s="311"/>
      <c r="M796" s="311"/>
      <c r="O796" s="310"/>
    </row>
    <row r="797" spans="3:15" s="56" customFormat="1" ht="13.2" x14ac:dyDescent="0.3">
      <c r="C797" s="309"/>
      <c r="D797" s="310"/>
      <c r="E797" s="310"/>
      <c r="F797" s="311"/>
      <c r="G797" s="311"/>
      <c r="I797" s="309"/>
      <c r="J797" s="310"/>
      <c r="K797" s="310"/>
      <c r="L797" s="311"/>
      <c r="M797" s="311"/>
      <c r="O797" s="310"/>
    </row>
    <row r="798" spans="3:15" s="56" customFormat="1" ht="13.2" x14ac:dyDescent="0.3">
      <c r="C798" s="309"/>
      <c r="D798" s="310"/>
      <c r="E798" s="310"/>
      <c r="F798" s="311"/>
      <c r="G798" s="311"/>
      <c r="I798" s="309"/>
      <c r="J798" s="310"/>
      <c r="K798" s="310"/>
      <c r="L798" s="311"/>
      <c r="M798" s="311"/>
      <c r="O798" s="310"/>
    </row>
    <row r="799" spans="3:15" s="56" customFormat="1" ht="13.2" x14ac:dyDescent="0.3">
      <c r="C799" s="309"/>
      <c r="D799" s="310"/>
      <c r="E799" s="310"/>
      <c r="F799" s="311"/>
      <c r="G799" s="311"/>
      <c r="I799" s="309"/>
      <c r="J799" s="310"/>
      <c r="K799" s="310"/>
      <c r="L799" s="311"/>
      <c r="M799" s="311"/>
      <c r="O799" s="310"/>
    </row>
    <row r="800" spans="3:15" s="56" customFormat="1" ht="13.2" x14ac:dyDescent="0.3">
      <c r="C800" s="309"/>
      <c r="D800" s="310"/>
      <c r="E800" s="310"/>
      <c r="F800" s="311"/>
      <c r="G800" s="311"/>
      <c r="I800" s="309"/>
      <c r="J800" s="310"/>
      <c r="K800" s="310"/>
      <c r="L800" s="311"/>
      <c r="M800" s="311"/>
      <c r="O800" s="310"/>
    </row>
    <row r="801" spans="3:15" s="56" customFormat="1" ht="13.2" x14ac:dyDescent="0.3">
      <c r="C801" s="309"/>
      <c r="D801" s="310"/>
      <c r="E801" s="310"/>
      <c r="F801" s="311"/>
      <c r="G801" s="311"/>
      <c r="I801" s="309"/>
      <c r="J801" s="310"/>
      <c r="K801" s="310"/>
      <c r="L801" s="311"/>
      <c r="M801" s="311"/>
      <c r="O801" s="310"/>
    </row>
    <row r="802" spans="3:15" s="56" customFormat="1" ht="13.2" x14ac:dyDescent="0.3">
      <c r="C802" s="309"/>
      <c r="D802" s="310"/>
      <c r="E802" s="310"/>
      <c r="F802" s="311"/>
      <c r="G802" s="311"/>
      <c r="I802" s="309"/>
      <c r="J802" s="310"/>
      <c r="K802" s="310"/>
      <c r="L802" s="311"/>
      <c r="M802" s="311"/>
      <c r="O802" s="310"/>
    </row>
    <row r="803" spans="3:15" s="56" customFormat="1" ht="13.2" x14ac:dyDescent="0.3">
      <c r="C803" s="309"/>
      <c r="D803" s="310"/>
      <c r="E803" s="310"/>
      <c r="F803" s="311"/>
      <c r="G803" s="311"/>
      <c r="I803" s="309"/>
      <c r="J803" s="310"/>
      <c r="K803" s="310"/>
      <c r="L803" s="311"/>
      <c r="M803" s="311"/>
      <c r="O803" s="310"/>
    </row>
    <row r="804" spans="3:15" s="56" customFormat="1" ht="13.2" x14ac:dyDescent="0.3">
      <c r="C804" s="309"/>
      <c r="D804" s="310"/>
      <c r="E804" s="310"/>
      <c r="F804" s="311"/>
      <c r="G804" s="311"/>
      <c r="I804" s="309"/>
      <c r="J804" s="310"/>
      <c r="K804" s="310"/>
      <c r="L804" s="311"/>
      <c r="M804" s="311"/>
      <c r="O804" s="310"/>
    </row>
    <row r="805" spans="3:15" s="56" customFormat="1" ht="13.2" x14ac:dyDescent="0.3">
      <c r="C805" s="309"/>
      <c r="D805" s="310"/>
      <c r="E805" s="310"/>
      <c r="F805" s="311"/>
      <c r="G805" s="311"/>
      <c r="I805" s="309"/>
      <c r="J805" s="310"/>
      <c r="K805" s="310"/>
      <c r="L805" s="311"/>
      <c r="M805" s="311"/>
      <c r="O805" s="310"/>
    </row>
    <row r="806" spans="3:15" s="56" customFormat="1" ht="13.2" x14ac:dyDescent="0.3">
      <c r="C806" s="309"/>
      <c r="D806" s="310"/>
      <c r="E806" s="310"/>
      <c r="F806" s="311"/>
      <c r="G806" s="311"/>
      <c r="I806" s="309"/>
      <c r="J806" s="310"/>
      <c r="K806" s="310"/>
      <c r="L806" s="311"/>
      <c r="M806" s="311"/>
      <c r="O806" s="310"/>
    </row>
    <row r="807" spans="3:15" s="56" customFormat="1" ht="13.2" x14ac:dyDescent="0.3">
      <c r="C807" s="309"/>
      <c r="D807" s="310"/>
      <c r="E807" s="310"/>
      <c r="F807" s="311"/>
      <c r="G807" s="311"/>
      <c r="I807" s="309"/>
      <c r="J807" s="310"/>
      <c r="K807" s="310"/>
      <c r="L807" s="311"/>
      <c r="M807" s="311"/>
      <c r="O807" s="310"/>
    </row>
    <row r="808" spans="3:15" s="56" customFormat="1" ht="13.2" x14ac:dyDescent="0.3">
      <c r="C808" s="309"/>
      <c r="D808" s="310"/>
      <c r="E808" s="310"/>
      <c r="F808" s="311"/>
      <c r="G808" s="311"/>
      <c r="I808" s="309"/>
      <c r="J808" s="310"/>
      <c r="K808" s="310"/>
      <c r="L808" s="311"/>
      <c r="M808" s="311"/>
      <c r="O808" s="310"/>
    </row>
    <row r="809" spans="3:15" s="56" customFormat="1" ht="13.2" x14ac:dyDescent="0.3">
      <c r="C809" s="309"/>
      <c r="D809" s="310"/>
      <c r="E809" s="310"/>
      <c r="F809" s="311"/>
      <c r="G809" s="311"/>
      <c r="I809" s="309"/>
      <c r="J809" s="310"/>
      <c r="K809" s="310"/>
      <c r="L809" s="311"/>
      <c r="M809" s="311"/>
      <c r="O809" s="310"/>
    </row>
    <row r="810" spans="3:15" s="56" customFormat="1" ht="13.2" x14ac:dyDescent="0.3">
      <c r="C810" s="309"/>
      <c r="D810" s="310"/>
      <c r="E810" s="310"/>
      <c r="F810" s="311"/>
      <c r="G810" s="311"/>
      <c r="I810" s="309"/>
      <c r="J810" s="310"/>
      <c r="K810" s="310"/>
      <c r="L810" s="311"/>
      <c r="M810" s="311"/>
      <c r="O810" s="310"/>
    </row>
    <row r="811" spans="3:15" s="56" customFormat="1" ht="13.2" x14ac:dyDescent="0.3">
      <c r="C811" s="309"/>
      <c r="D811" s="310"/>
      <c r="E811" s="310"/>
      <c r="F811" s="311"/>
      <c r="G811" s="311"/>
      <c r="I811" s="309"/>
      <c r="J811" s="310"/>
      <c r="K811" s="310"/>
      <c r="L811" s="311"/>
      <c r="M811" s="311"/>
      <c r="O811" s="310"/>
    </row>
    <row r="812" spans="3:15" s="56" customFormat="1" ht="13.2" x14ac:dyDescent="0.3">
      <c r="C812" s="309"/>
      <c r="D812" s="310"/>
      <c r="E812" s="310"/>
      <c r="F812" s="311"/>
      <c r="G812" s="311"/>
      <c r="I812" s="309"/>
      <c r="J812" s="310"/>
      <c r="K812" s="310"/>
      <c r="L812" s="311"/>
      <c r="M812" s="311"/>
      <c r="O812" s="310"/>
    </row>
    <row r="813" spans="3:15" s="56" customFormat="1" ht="13.2" x14ac:dyDescent="0.3">
      <c r="C813" s="309"/>
      <c r="D813" s="310"/>
      <c r="E813" s="310"/>
      <c r="F813" s="311"/>
      <c r="G813" s="311"/>
      <c r="I813" s="309"/>
      <c r="J813" s="310"/>
      <c r="K813" s="310"/>
      <c r="L813" s="311"/>
      <c r="M813" s="311"/>
      <c r="O813" s="310"/>
    </row>
    <row r="814" spans="3:15" s="56" customFormat="1" ht="13.2" x14ac:dyDescent="0.3">
      <c r="C814" s="309"/>
      <c r="D814" s="310"/>
      <c r="E814" s="310"/>
      <c r="F814" s="311"/>
      <c r="G814" s="311"/>
      <c r="I814" s="309"/>
      <c r="J814" s="310"/>
      <c r="K814" s="310"/>
      <c r="L814" s="311"/>
      <c r="M814" s="311"/>
      <c r="O814" s="310"/>
    </row>
    <row r="815" spans="3:15" s="56" customFormat="1" ht="13.2" x14ac:dyDescent="0.3">
      <c r="C815" s="309"/>
      <c r="D815" s="310"/>
      <c r="E815" s="310"/>
      <c r="F815" s="311"/>
      <c r="G815" s="311"/>
      <c r="I815" s="309"/>
      <c r="J815" s="310"/>
      <c r="K815" s="310"/>
      <c r="L815" s="311"/>
      <c r="M815" s="311"/>
      <c r="O815" s="310"/>
    </row>
    <row r="816" spans="3:15" s="56" customFormat="1" ht="13.2" x14ac:dyDescent="0.3">
      <c r="C816" s="309"/>
      <c r="D816" s="310"/>
      <c r="E816" s="310"/>
      <c r="F816" s="311"/>
      <c r="G816" s="311"/>
      <c r="I816" s="309"/>
      <c r="J816" s="310"/>
      <c r="K816" s="310"/>
      <c r="L816" s="311"/>
      <c r="M816" s="311"/>
      <c r="O816" s="310"/>
    </row>
    <row r="817" spans="3:15" s="56" customFormat="1" ht="13.2" x14ac:dyDescent="0.3">
      <c r="C817" s="309"/>
      <c r="D817" s="310"/>
      <c r="E817" s="310"/>
      <c r="F817" s="311"/>
      <c r="G817" s="311"/>
      <c r="I817" s="309"/>
      <c r="J817" s="310"/>
      <c r="K817" s="310"/>
      <c r="L817" s="311"/>
      <c r="M817" s="311"/>
      <c r="O817" s="310"/>
    </row>
    <row r="818" spans="3:15" s="56" customFormat="1" ht="13.2" x14ac:dyDescent="0.3">
      <c r="C818" s="309"/>
      <c r="D818" s="310"/>
      <c r="E818" s="310"/>
      <c r="F818" s="311"/>
      <c r="G818" s="311"/>
      <c r="I818" s="309"/>
      <c r="J818" s="310"/>
      <c r="K818" s="310"/>
      <c r="L818" s="311"/>
      <c r="M818" s="311"/>
      <c r="O818" s="310"/>
    </row>
    <row r="819" spans="3:15" s="56" customFormat="1" ht="13.2" x14ac:dyDescent="0.3">
      <c r="C819" s="309"/>
      <c r="D819" s="310"/>
      <c r="E819" s="310"/>
      <c r="F819" s="311"/>
      <c r="G819" s="311"/>
      <c r="I819" s="309"/>
      <c r="J819" s="310"/>
      <c r="K819" s="310"/>
      <c r="L819" s="311"/>
      <c r="M819" s="311"/>
      <c r="O819" s="310"/>
    </row>
    <row r="820" spans="3:15" s="56" customFormat="1" ht="13.2" x14ac:dyDescent="0.3">
      <c r="C820" s="309"/>
      <c r="D820" s="310"/>
      <c r="E820" s="310"/>
      <c r="F820" s="311"/>
      <c r="G820" s="311"/>
      <c r="I820" s="309"/>
      <c r="J820" s="310"/>
      <c r="K820" s="310"/>
      <c r="L820" s="311"/>
      <c r="M820" s="311"/>
      <c r="O820" s="310"/>
    </row>
    <row r="821" spans="3:15" s="56" customFormat="1" ht="13.2" x14ac:dyDescent="0.3">
      <c r="C821" s="309"/>
      <c r="D821" s="310"/>
      <c r="E821" s="310"/>
      <c r="F821" s="311"/>
      <c r="G821" s="311"/>
      <c r="I821" s="309"/>
      <c r="J821" s="310"/>
      <c r="K821" s="310"/>
      <c r="L821" s="311"/>
      <c r="M821" s="311"/>
      <c r="O821" s="310"/>
    </row>
    <row r="822" spans="3:15" s="56" customFormat="1" ht="13.2" x14ac:dyDescent="0.3">
      <c r="C822" s="309"/>
      <c r="D822" s="310"/>
      <c r="E822" s="310"/>
      <c r="F822" s="311"/>
      <c r="G822" s="311"/>
      <c r="I822" s="309"/>
      <c r="J822" s="310"/>
      <c r="K822" s="310"/>
      <c r="L822" s="311"/>
      <c r="M822" s="311"/>
      <c r="O822" s="310"/>
    </row>
    <row r="823" spans="3:15" s="56" customFormat="1" ht="13.2" x14ac:dyDescent="0.3">
      <c r="C823" s="309"/>
      <c r="D823" s="310"/>
      <c r="E823" s="310"/>
      <c r="F823" s="311"/>
      <c r="G823" s="311"/>
      <c r="I823" s="309"/>
      <c r="J823" s="310"/>
      <c r="K823" s="310"/>
      <c r="L823" s="311"/>
      <c r="M823" s="311"/>
      <c r="O823" s="310"/>
    </row>
    <row r="824" spans="3:15" s="56" customFormat="1" ht="13.2" x14ac:dyDescent="0.3">
      <c r="C824" s="309"/>
      <c r="D824" s="310"/>
      <c r="E824" s="310"/>
      <c r="F824" s="311"/>
      <c r="G824" s="311"/>
      <c r="I824" s="309"/>
      <c r="J824" s="310"/>
      <c r="K824" s="310"/>
      <c r="L824" s="311"/>
      <c r="M824" s="311"/>
      <c r="O824" s="310"/>
    </row>
    <row r="825" spans="3:15" s="56" customFormat="1" ht="13.2" x14ac:dyDescent="0.3">
      <c r="C825" s="309"/>
      <c r="D825" s="310"/>
      <c r="E825" s="310"/>
      <c r="F825" s="311"/>
      <c r="G825" s="311"/>
      <c r="I825" s="309"/>
      <c r="J825" s="310"/>
      <c r="K825" s="310"/>
      <c r="L825" s="311"/>
      <c r="M825" s="311"/>
      <c r="O825" s="310"/>
    </row>
    <row r="826" spans="3:15" s="56" customFormat="1" ht="13.2" x14ac:dyDescent="0.3">
      <c r="C826" s="309"/>
      <c r="D826" s="310"/>
      <c r="E826" s="310"/>
      <c r="F826" s="311"/>
      <c r="G826" s="311"/>
      <c r="I826" s="309"/>
      <c r="J826" s="310"/>
      <c r="K826" s="310"/>
      <c r="L826" s="311"/>
      <c r="M826" s="311"/>
      <c r="O826" s="310"/>
    </row>
    <row r="827" spans="3:15" s="56" customFormat="1" ht="13.2" x14ac:dyDescent="0.3">
      <c r="C827" s="309"/>
      <c r="D827" s="310"/>
      <c r="E827" s="310"/>
      <c r="F827" s="311"/>
      <c r="G827" s="311"/>
      <c r="I827" s="309"/>
      <c r="J827" s="310"/>
      <c r="K827" s="310"/>
      <c r="L827" s="311"/>
      <c r="M827" s="311"/>
      <c r="O827" s="310"/>
    </row>
    <row r="828" spans="3:15" s="56" customFormat="1" ht="13.2" x14ac:dyDescent="0.3">
      <c r="C828" s="309"/>
      <c r="D828" s="310"/>
      <c r="E828" s="310"/>
      <c r="F828" s="311"/>
      <c r="G828" s="311"/>
      <c r="I828" s="309"/>
      <c r="J828" s="310"/>
      <c r="K828" s="310"/>
      <c r="L828" s="311"/>
      <c r="M828" s="311"/>
      <c r="O828" s="310"/>
    </row>
    <row r="829" spans="3:15" s="56" customFormat="1" ht="13.2" x14ac:dyDescent="0.3">
      <c r="C829" s="309"/>
      <c r="D829" s="310"/>
      <c r="E829" s="310"/>
      <c r="F829" s="311"/>
      <c r="G829" s="311"/>
      <c r="I829" s="309"/>
      <c r="J829" s="310"/>
      <c r="K829" s="310"/>
      <c r="L829" s="311"/>
      <c r="M829" s="311"/>
      <c r="O829" s="310"/>
    </row>
    <row r="830" spans="3:15" s="56" customFormat="1" ht="13.2" x14ac:dyDescent="0.3">
      <c r="C830" s="309"/>
      <c r="D830" s="310"/>
      <c r="E830" s="310"/>
      <c r="F830" s="311"/>
      <c r="G830" s="311"/>
      <c r="I830" s="309"/>
      <c r="J830" s="310"/>
      <c r="K830" s="310"/>
      <c r="L830" s="311"/>
      <c r="M830" s="311"/>
      <c r="O830" s="310"/>
    </row>
    <row r="831" spans="3:15" s="56" customFormat="1" ht="13.2" x14ac:dyDescent="0.3">
      <c r="C831" s="309"/>
      <c r="D831" s="310"/>
      <c r="E831" s="310"/>
      <c r="F831" s="311"/>
      <c r="G831" s="311"/>
      <c r="I831" s="309"/>
      <c r="J831" s="310"/>
      <c r="K831" s="310"/>
      <c r="L831" s="311"/>
      <c r="M831" s="311"/>
      <c r="O831" s="310"/>
    </row>
    <row r="832" spans="3:15" s="56" customFormat="1" ht="13.2" x14ac:dyDescent="0.3">
      <c r="C832" s="309"/>
      <c r="D832" s="310"/>
      <c r="E832" s="310"/>
      <c r="F832" s="311"/>
      <c r="G832" s="311"/>
      <c r="I832" s="309"/>
      <c r="J832" s="310"/>
      <c r="K832" s="310"/>
      <c r="L832" s="311"/>
      <c r="M832" s="311"/>
      <c r="O832" s="310"/>
    </row>
    <row r="833" spans="3:15" s="56" customFormat="1" ht="13.2" x14ac:dyDescent="0.3">
      <c r="C833" s="309"/>
      <c r="D833" s="310"/>
      <c r="E833" s="310"/>
      <c r="F833" s="311"/>
      <c r="G833" s="311"/>
      <c r="I833" s="309"/>
      <c r="J833" s="310"/>
      <c r="K833" s="310"/>
      <c r="L833" s="311"/>
      <c r="M833" s="311"/>
      <c r="O833" s="310"/>
    </row>
    <row r="834" spans="3:15" s="56" customFormat="1" ht="13.2" x14ac:dyDescent="0.3">
      <c r="C834" s="309"/>
      <c r="D834" s="310"/>
      <c r="E834" s="310"/>
      <c r="F834" s="311"/>
      <c r="G834" s="311"/>
      <c r="I834" s="309"/>
      <c r="J834" s="310"/>
      <c r="K834" s="310"/>
      <c r="L834" s="311"/>
      <c r="M834" s="311"/>
      <c r="O834" s="310"/>
    </row>
    <row r="835" spans="3:15" s="56" customFormat="1" ht="13.2" x14ac:dyDescent="0.3">
      <c r="C835" s="309"/>
      <c r="D835" s="310"/>
      <c r="E835" s="310"/>
      <c r="F835" s="311"/>
      <c r="G835" s="311"/>
      <c r="I835" s="309"/>
      <c r="J835" s="310"/>
      <c r="K835" s="310"/>
      <c r="L835" s="311"/>
      <c r="M835" s="311"/>
      <c r="O835" s="310"/>
    </row>
    <row r="836" spans="3:15" s="56" customFormat="1" ht="13.2" x14ac:dyDescent="0.3">
      <c r="C836" s="309"/>
      <c r="D836" s="310"/>
      <c r="E836" s="310"/>
      <c r="F836" s="311"/>
      <c r="G836" s="311"/>
      <c r="I836" s="309"/>
      <c r="J836" s="310"/>
      <c r="K836" s="310"/>
      <c r="L836" s="311"/>
      <c r="M836" s="311"/>
      <c r="O836" s="310"/>
    </row>
    <row r="837" spans="3:15" s="56" customFormat="1" ht="13.2" x14ac:dyDescent="0.3">
      <c r="C837" s="309"/>
      <c r="D837" s="310"/>
      <c r="E837" s="310"/>
      <c r="F837" s="311"/>
      <c r="G837" s="311"/>
      <c r="I837" s="309"/>
      <c r="J837" s="310"/>
      <c r="K837" s="310"/>
      <c r="L837" s="311"/>
      <c r="M837" s="311"/>
      <c r="O837" s="310"/>
    </row>
    <row r="838" spans="3:15" s="56" customFormat="1" ht="13.2" x14ac:dyDescent="0.3">
      <c r="C838" s="309"/>
      <c r="D838" s="310"/>
      <c r="E838" s="310"/>
      <c r="F838" s="311"/>
      <c r="G838" s="311"/>
      <c r="I838" s="309"/>
      <c r="J838" s="310"/>
      <c r="K838" s="310"/>
      <c r="L838" s="311"/>
      <c r="M838" s="311"/>
      <c r="O838" s="310"/>
    </row>
    <row r="839" spans="3:15" s="56" customFormat="1" ht="13.2" x14ac:dyDescent="0.3">
      <c r="C839" s="309"/>
      <c r="D839" s="310"/>
      <c r="E839" s="310"/>
      <c r="F839" s="311"/>
      <c r="G839" s="311"/>
      <c r="I839" s="309"/>
      <c r="J839" s="310"/>
      <c r="K839" s="310"/>
      <c r="L839" s="311"/>
      <c r="M839" s="311"/>
      <c r="O839" s="310"/>
    </row>
    <row r="840" spans="3:15" s="56" customFormat="1" ht="13.2" x14ac:dyDescent="0.3">
      <c r="C840" s="309"/>
      <c r="D840" s="310"/>
      <c r="E840" s="310"/>
      <c r="F840" s="311"/>
      <c r="G840" s="311"/>
      <c r="I840" s="309"/>
      <c r="J840" s="310"/>
      <c r="K840" s="310"/>
      <c r="L840" s="311"/>
      <c r="M840" s="311"/>
      <c r="O840" s="310"/>
    </row>
    <row r="841" spans="3:15" s="56" customFormat="1" ht="13.2" x14ac:dyDescent="0.3">
      <c r="C841" s="309"/>
      <c r="D841" s="310"/>
      <c r="E841" s="310"/>
      <c r="F841" s="311"/>
      <c r="G841" s="311"/>
      <c r="I841" s="309"/>
      <c r="J841" s="310"/>
      <c r="K841" s="310"/>
      <c r="L841" s="311"/>
      <c r="M841" s="311"/>
      <c r="O841" s="310"/>
    </row>
    <row r="842" spans="3:15" s="56" customFormat="1" ht="13.2" x14ac:dyDescent="0.3">
      <c r="C842" s="309"/>
      <c r="D842" s="310"/>
      <c r="E842" s="310"/>
      <c r="F842" s="311"/>
      <c r="G842" s="311"/>
      <c r="I842" s="309"/>
      <c r="J842" s="310"/>
      <c r="K842" s="310"/>
      <c r="L842" s="311"/>
      <c r="M842" s="311"/>
      <c r="O842" s="310"/>
    </row>
    <row r="843" spans="3:15" s="56" customFormat="1" ht="13.2" x14ac:dyDescent="0.3">
      <c r="C843" s="309"/>
      <c r="D843" s="310"/>
      <c r="E843" s="310"/>
      <c r="F843" s="311"/>
      <c r="G843" s="311"/>
      <c r="I843" s="309"/>
      <c r="J843" s="310"/>
      <c r="K843" s="310"/>
      <c r="L843" s="311"/>
      <c r="M843" s="311"/>
      <c r="O843" s="310"/>
    </row>
    <row r="844" spans="3:15" s="56" customFormat="1" ht="13.2" x14ac:dyDescent="0.3">
      <c r="C844" s="309"/>
      <c r="D844" s="310"/>
      <c r="E844" s="310"/>
      <c r="F844" s="311"/>
      <c r="G844" s="311"/>
      <c r="I844" s="309"/>
      <c r="J844" s="310"/>
      <c r="K844" s="310"/>
      <c r="L844" s="311"/>
      <c r="M844" s="311"/>
      <c r="O844" s="310"/>
    </row>
    <row r="845" spans="3:15" s="56" customFormat="1" ht="13.2" x14ac:dyDescent="0.3">
      <c r="C845" s="309"/>
      <c r="D845" s="310"/>
      <c r="E845" s="310"/>
      <c r="F845" s="311"/>
      <c r="G845" s="311"/>
      <c r="I845" s="309"/>
      <c r="J845" s="310"/>
      <c r="K845" s="310"/>
      <c r="L845" s="311"/>
      <c r="M845" s="311"/>
      <c r="O845" s="310"/>
    </row>
    <row r="846" spans="3:15" s="56" customFormat="1" ht="13.2" x14ac:dyDescent="0.3">
      <c r="C846" s="309"/>
      <c r="D846" s="310"/>
      <c r="E846" s="310"/>
      <c r="F846" s="311"/>
      <c r="G846" s="311"/>
      <c r="I846" s="309"/>
      <c r="J846" s="310"/>
      <c r="K846" s="310"/>
      <c r="L846" s="311"/>
      <c r="M846" s="311"/>
      <c r="O846" s="310"/>
    </row>
    <row r="847" spans="3:15" s="56" customFormat="1" ht="13.2" x14ac:dyDescent="0.3">
      <c r="C847" s="309"/>
      <c r="D847" s="310"/>
      <c r="E847" s="310"/>
      <c r="F847" s="311"/>
      <c r="G847" s="311"/>
      <c r="I847" s="309"/>
      <c r="J847" s="310"/>
      <c r="K847" s="310"/>
      <c r="L847" s="311"/>
      <c r="M847" s="311"/>
      <c r="O847" s="310"/>
    </row>
    <row r="848" spans="3:15" s="56" customFormat="1" ht="13.2" x14ac:dyDescent="0.3">
      <c r="C848" s="309"/>
      <c r="D848" s="310"/>
      <c r="E848" s="310"/>
      <c r="F848" s="311"/>
      <c r="G848" s="311"/>
      <c r="I848" s="309"/>
      <c r="J848" s="310"/>
      <c r="K848" s="310"/>
      <c r="L848" s="311"/>
      <c r="M848" s="311"/>
      <c r="O848" s="310"/>
    </row>
    <row r="849" spans="3:15" s="56" customFormat="1" ht="13.2" x14ac:dyDescent="0.3">
      <c r="C849" s="309"/>
      <c r="D849" s="310"/>
      <c r="E849" s="310"/>
      <c r="F849" s="311"/>
      <c r="G849" s="311"/>
      <c r="I849" s="309"/>
      <c r="J849" s="310"/>
      <c r="K849" s="310"/>
      <c r="L849" s="311"/>
      <c r="M849" s="311"/>
      <c r="O849" s="310"/>
    </row>
    <row r="850" spans="3:15" s="56" customFormat="1" ht="13.2" x14ac:dyDescent="0.3">
      <c r="C850" s="309"/>
      <c r="D850" s="310"/>
      <c r="E850" s="310"/>
      <c r="F850" s="311"/>
      <c r="G850" s="311"/>
      <c r="I850" s="309"/>
      <c r="J850" s="310"/>
      <c r="K850" s="310"/>
      <c r="L850" s="311"/>
      <c r="M850" s="311"/>
      <c r="O850" s="310"/>
    </row>
    <row r="851" spans="3:15" s="56" customFormat="1" ht="13.2" x14ac:dyDescent="0.3">
      <c r="C851" s="309"/>
      <c r="D851" s="310"/>
      <c r="E851" s="310"/>
      <c r="F851" s="311"/>
      <c r="G851" s="311"/>
      <c r="I851" s="309"/>
      <c r="J851" s="310"/>
      <c r="K851" s="310"/>
      <c r="L851" s="311"/>
      <c r="M851" s="311"/>
      <c r="O851" s="310"/>
    </row>
    <row r="852" spans="3:15" s="56" customFormat="1" ht="13.2" x14ac:dyDescent="0.3">
      <c r="C852" s="309"/>
      <c r="D852" s="310"/>
      <c r="E852" s="310"/>
      <c r="F852" s="311"/>
      <c r="G852" s="311"/>
      <c r="I852" s="309"/>
      <c r="J852" s="310"/>
      <c r="K852" s="310"/>
      <c r="L852" s="311"/>
      <c r="M852" s="311"/>
      <c r="O852" s="310"/>
    </row>
    <row r="853" spans="3:15" s="56" customFormat="1" ht="13.2" x14ac:dyDescent="0.3">
      <c r="C853" s="309"/>
      <c r="D853" s="310"/>
      <c r="E853" s="310"/>
      <c r="F853" s="311"/>
      <c r="G853" s="311"/>
      <c r="I853" s="309"/>
      <c r="J853" s="310"/>
      <c r="K853" s="310"/>
      <c r="L853" s="311"/>
      <c r="M853" s="311"/>
      <c r="O853" s="310"/>
    </row>
    <row r="854" spans="3:15" s="56" customFormat="1" ht="13.2" x14ac:dyDescent="0.3">
      <c r="C854" s="309"/>
      <c r="D854" s="310"/>
      <c r="E854" s="310"/>
      <c r="F854" s="311"/>
      <c r="G854" s="311"/>
      <c r="I854" s="309"/>
      <c r="J854" s="310"/>
      <c r="K854" s="310"/>
      <c r="L854" s="311"/>
      <c r="M854" s="311"/>
      <c r="O854" s="310"/>
    </row>
    <row r="855" spans="3:15" s="56" customFormat="1" ht="13.2" x14ac:dyDescent="0.3">
      <c r="C855" s="309"/>
      <c r="D855" s="310"/>
      <c r="E855" s="310"/>
      <c r="F855" s="311"/>
      <c r="G855" s="311"/>
      <c r="I855" s="309"/>
      <c r="J855" s="310"/>
      <c r="K855" s="310"/>
      <c r="L855" s="311"/>
      <c r="M855" s="311"/>
      <c r="O855" s="310"/>
    </row>
    <row r="856" spans="3:15" s="56" customFormat="1" ht="13.2" x14ac:dyDescent="0.3">
      <c r="C856" s="309"/>
      <c r="D856" s="310"/>
      <c r="E856" s="310"/>
      <c r="F856" s="311"/>
      <c r="G856" s="311"/>
      <c r="I856" s="309"/>
      <c r="J856" s="310"/>
      <c r="K856" s="310"/>
      <c r="L856" s="311"/>
      <c r="M856" s="311"/>
      <c r="O856" s="310"/>
    </row>
    <row r="857" spans="3:15" s="56" customFormat="1" ht="13.2" x14ac:dyDescent="0.3">
      <c r="C857" s="309"/>
      <c r="D857" s="310"/>
      <c r="E857" s="310"/>
      <c r="F857" s="311"/>
      <c r="G857" s="311"/>
      <c r="I857" s="309"/>
      <c r="J857" s="310"/>
      <c r="K857" s="310"/>
      <c r="L857" s="311"/>
      <c r="M857" s="311"/>
      <c r="O857" s="310"/>
    </row>
    <row r="858" spans="3:15" s="56" customFormat="1" ht="13.2" x14ac:dyDescent="0.3">
      <c r="C858" s="309"/>
      <c r="D858" s="310"/>
      <c r="E858" s="310"/>
      <c r="F858" s="311"/>
      <c r="G858" s="311"/>
      <c r="I858" s="309"/>
      <c r="J858" s="310"/>
      <c r="K858" s="310"/>
      <c r="L858" s="311"/>
      <c r="M858" s="311"/>
      <c r="O858" s="310"/>
    </row>
    <row r="859" spans="3:15" s="56" customFormat="1" ht="13.2" x14ac:dyDescent="0.3">
      <c r="C859" s="309"/>
      <c r="D859" s="310"/>
      <c r="E859" s="310"/>
      <c r="F859" s="311"/>
      <c r="G859" s="311"/>
      <c r="I859" s="309"/>
      <c r="J859" s="310"/>
      <c r="K859" s="310"/>
      <c r="L859" s="311"/>
      <c r="M859" s="311"/>
      <c r="O859" s="310"/>
    </row>
    <row r="860" spans="3:15" s="56" customFormat="1" ht="13.2" x14ac:dyDescent="0.3">
      <c r="C860" s="309"/>
      <c r="D860" s="310"/>
      <c r="E860" s="310"/>
      <c r="F860" s="311"/>
      <c r="G860" s="311"/>
      <c r="I860" s="309"/>
      <c r="J860" s="310"/>
      <c r="K860" s="310"/>
      <c r="L860" s="311"/>
      <c r="M860" s="311"/>
      <c r="O860" s="310"/>
    </row>
    <row r="861" spans="3:15" s="56" customFormat="1" ht="13.2" x14ac:dyDescent="0.3">
      <c r="C861" s="309"/>
      <c r="D861" s="310"/>
      <c r="E861" s="310"/>
      <c r="F861" s="311"/>
      <c r="G861" s="311"/>
      <c r="I861" s="309"/>
      <c r="J861" s="310"/>
      <c r="K861" s="310"/>
      <c r="L861" s="311"/>
      <c r="M861" s="311"/>
      <c r="O861" s="310"/>
    </row>
    <row r="862" spans="3:15" s="56" customFormat="1" ht="13.2" x14ac:dyDescent="0.3">
      <c r="C862" s="309"/>
      <c r="D862" s="310"/>
      <c r="E862" s="310"/>
      <c r="F862" s="311"/>
      <c r="G862" s="311"/>
      <c r="I862" s="309"/>
      <c r="J862" s="310"/>
      <c r="K862" s="310"/>
      <c r="L862" s="311"/>
      <c r="M862" s="311"/>
      <c r="O862" s="310"/>
    </row>
    <row r="863" spans="3:15" s="56" customFormat="1" ht="13.2" x14ac:dyDescent="0.3">
      <c r="C863" s="309"/>
      <c r="D863" s="310"/>
      <c r="E863" s="310"/>
      <c r="F863" s="311"/>
      <c r="G863" s="311"/>
      <c r="I863" s="309"/>
      <c r="J863" s="310"/>
      <c r="K863" s="310"/>
      <c r="L863" s="311"/>
      <c r="M863" s="311"/>
      <c r="O863" s="310"/>
    </row>
    <row r="864" spans="3:15" s="56" customFormat="1" ht="13.2" x14ac:dyDescent="0.3">
      <c r="C864" s="309"/>
      <c r="D864" s="310"/>
      <c r="E864" s="310"/>
      <c r="F864" s="311"/>
      <c r="G864" s="311"/>
      <c r="I864" s="309"/>
      <c r="J864" s="310"/>
      <c r="K864" s="310"/>
      <c r="L864" s="311"/>
      <c r="M864" s="311"/>
      <c r="O864" s="310"/>
    </row>
    <row r="865" spans="3:15" s="56" customFormat="1" ht="13.2" x14ac:dyDescent="0.3">
      <c r="C865" s="309"/>
      <c r="D865" s="310"/>
      <c r="E865" s="310"/>
      <c r="F865" s="311"/>
      <c r="G865" s="311"/>
      <c r="I865" s="309"/>
      <c r="J865" s="310"/>
      <c r="K865" s="310"/>
      <c r="L865" s="311"/>
      <c r="M865" s="311"/>
      <c r="O865" s="310"/>
    </row>
    <row r="866" spans="3:15" s="56" customFormat="1" ht="13.2" x14ac:dyDescent="0.3">
      <c r="C866" s="309"/>
      <c r="D866" s="310"/>
      <c r="E866" s="310"/>
      <c r="F866" s="311"/>
      <c r="G866" s="311"/>
      <c r="I866" s="309"/>
      <c r="J866" s="310"/>
      <c r="K866" s="310"/>
      <c r="L866" s="311"/>
      <c r="M866" s="311"/>
      <c r="O866" s="310"/>
    </row>
    <row r="867" spans="3:15" s="56" customFormat="1" ht="13.2" x14ac:dyDescent="0.3">
      <c r="C867" s="309"/>
      <c r="D867" s="310"/>
      <c r="E867" s="310"/>
      <c r="F867" s="311"/>
      <c r="G867" s="311"/>
      <c r="I867" s="309"/>
      <c r="J867" s="310"/>
      <c r="K867" s="310"/>
      <c r="L867" s="311"/>
      <c r="M867" s="311"/>
      <c r="O867" s="310"/>
    </row>
    <row r="868" spans="3:15" s="56" customFormat="1" ht="13.2" x14ac:dyDescent="0.3">
      <c r="C868" s="309"/>
      <c r="D868" s="310"/>
      <c r="E868" s="310"/>
      <c r="F868" s="311"/>
      <c r="G868" s="311"/>
      <c r="I868" s="309"/>
      <c r="J868" s="310"/>
      <c r="K868" s="310"/>
      <c r="L868" s="311"/>
      <c r="M868" s="311"/>
      <c r="O868" s="310"/>
    </row>
    <row r="869" spans="3:15" s="56" customFormat="1" ht="13.2" x14ac:dyDescent="0.3">
      <c r="C869" s="309"/>
      <c r="D869" s="310"/>
      <c r="E869" s="310"/>
      <c r="F869" s="311"/>
      <c r="G869" s="311"/>
      <c r="I869" s="309"/>
      <c r="J869" s="310"/>
      <c r="K869" s="310"/>
      <c r="L869" s="311"/>
      <c r="M869" s="311"/>
      <c r="O869" s="310"/>
    </row>
    <row r="870" spans="3:15" s="56" customFormat="1" ht="13.2" x14ac:dyDescent="0.3">
      <c r="C870" s="309"/>
      <c r="D870" s="310"/>
      <c r="E870" s="310"/>
      <c r="F870" s="311"/>
      <c r="G870" s="311"/>
      <c r="I870" s="309"/>
      <c r="J870" s="310"/>
      <c r="K870" s="310"/>
      <c r="L870" s="311"/>
      <c r="M870" s="311"/>
      <c r="O870" s="310"/>
    </row>
    <row r="871" spans="3:15" s="56" customFormat="1" ht="13.2" x14ac:dyDescent="0.3">
      <c r="C871" s="309"/>
      <c r="D871" s="310"/>
      <c r="E871" s="310"/>
      <c r="F871" s="311"/>
      <c r="G871" s="311"/>
      <c r="I871" s="309"/>
      <c r="J871" s="310"/>
      <c r="K871" s="310"/>
      <c r="L871" s="311"/>
      <c r="M871" s="311"/>
      <c r="O871" s="310"/>
    </row>
    <row r="872" spans="3:15" s="56" customFormat="1" ht="13.2" x14ac:dyDescent="0.3">
      <c r="C872" s="309"/>
      <c r="D872" s="310"/>
      <c r="E872" s="310"/>
      <c r="F872" s="311"/>
      <c r="G872" s="311"/>
      <c r="I872" s="309"/>
      <c r="J872" s="310"/>
      <c r="K872" s="310"/>
      <c r="L872" s="311"/>
      <c r="M872" s="311"/>
      <c r="O872" s="310"/>
    </row>
    <row r="873" spans="3:15" s="56" customFormat="1" ht="13.2" x14ac:dyDescent="0.3">
      <c r="C873" s="309"/>
      <c r="D873" s="310"/>
      <c r="E873" s="310"/>
      <c r="F873" s="311"/>
      <c r="G873" s="311"/>
      <c r="I873" s="309"/>
      <c r="J873" s="310"/>
      <c r="K873" s="310"/>
      <c r="L873" s="311"/>
      <c r="M873" s="311"/>
      <c r="O873" s="310"/>
    </row>
    <row r="874" spans="3:15" s="56" customFormat="1" ht="13.2" x14ac:dyDescent="0.3">
      <c r="C874" s="309"/>
      <c r="D874" s="310"/>
      <c r="E874" s="310"/>
      <c r="F874" s="311"/>
      <c r="G874" s="311"/>
      <c r="I874" s="309"/>
      <c r="J874" s="310"/>
      <c r="K874" s="310"/>
      <c r="L874" s="311"/>
      <c r="M874" s="311"/>
      <c r="O874" s="310"/>
    </row>
    <row r="875" spans="3:15" s="56" customFormat="1" ht="13.2" x14ac:dyDescent="0.3">
      <c r="C875" s="309"/>
      <c r="D875" s="310"/>
      <c r="E875" s="310"/>
      <c r="F875" s="311"/>
      <c r="G875" s="311"/>
      <c r="I875" s="309"/>
      <c r="J875" s="310"/>
      <c r="K875" s="310"/>
      <c r="L875" s="311"/>
      <c r="M875" s="311"/>
      <c r="O875" s="310"/>
    </row>
    <row r="876" spans="3:15" s="56" customFormat="1" ht="13.2" x14ac:dyDescent="0.3">
      <c r="C876" s="309"/>
      <c r="D876" s="310"/>
      <c r="E876" s="310"/>
      <c r="F876" s="311"/>
      <c r="G876" s="311"/>
      <c r="I876" s="309"/>
      <c r="J876" s="310"/>
      <c r="K876" s="310"/>
      <c r="L876" s="311"/>
      <c r="M876" s="311"/>
      <c r="O876" s="310"/>
    </row>
    <row r="877" spans="3:15" s="56" customFormat="1" ht="13.2" x14ac:dyDescent="0.3">
      <c r="C877" s="309"/>
      <c r="D877" s="310"/>
      <c r="E877" s="310"/>
      <c r="F877" s="311"/>
      <c r="G877" s="311"/>
      <c r="I877" s="309"/>
      <c r="J877" s="310"/>
      <c r="K877" s="310"/>
      <c r="L877" s="311"/>
      <c r="M877" s="311"/>
      <c r="O877" s="310"/>
    </row>
    <row r="878" spans="3:15" s="56" customFormat="1" ht="13.2" x14ac:dyDescent="0.3">
      <c r="C878" s="309"/>
      <c r="D878" s="310"/>
      <c r="E878" s="310"/>
      <c r="F878" s="311"/>
      <c r="G878" s="311"/>
      <c r="I878" s="309"/>
      <c r="J878" s="310"/>
      <c r="K878" s="310"/>
      <c r="L878" s="311"/>
      <c r="M878" s="311"/>
      <c r="O878" s="310"/>
    </row>
    <row r="879" spans="3:15" s="56" customFormat="1" ht="13.2" x14ac:dyDescent="0.3">
      <c r="C879" s="309"/>
      <c r="D879" s="310"/>
      <c r="E879" s="310"/>
      <c r="F879" s="311"/>
      <c r="G879" s="311"/>
      <c r="I879" s="309"/>
      <c r="J879" s="310"/>
      <c r="K879" s="310"/>
      <c r="L879" s="311"/>
      <c r="M879" s="311"/>
      <c r="O879" s="310"/>
    </row>
    <row r="880" spans="3:15" s="56" customFormat="1" ht="13.2" x14ac:dyDescent="0.3">
      <c r="C880" s="309"/>
      <c r="D880" s="310"/>
      <c r="E880" s="310"/>
      <c r="F880" s="311"/>
      <c r="G880" s="311"/>
      <c r="I880" s="309"/>
      <c r="J880" s="310"/>
      <c r="K880" s="310"/>
      <c r="L880" s="311"/>
      <c r="M880" s="311"/>
      <c r="O880" s="310"/>
    </row>
    <row r="881" spans="3:15" s="56" customFormat="1" ht="13.2" x14ac:dyDescent="0.3">
      <c r="C881" s="309"/>
      <c r="D881" s="310"/>
      <c r="E881" s="310"/>
      <c r="F881" s="311"/>
      <c r="G881" s="311"/>
      <c r="I881" s="309"/>
      <c r="J881" s="310"/>
      <c r="K881" s="310"/>
      <c r="L881" s="311"/>
      <c r="M881" s="311"/>
      <c r="O881" s="310"/>
    </row>
    <row r="882" spans="3:15" s="56" customFormat="1" ht="13.2" x14ac:dyDescent="0.3">
      <c r="C882" s="309"/>
      <c r="D882" s="310"/>
      <c r="E882" s="310"/>
      <c r="F882" s="311"/>
      <c r="G882" s="311"/>
      <c r="I882" s="309"/>
      <c r="J882" s="310"/>
      <c r="K882" s="310"/>
      <c r="L882" s="311"/>
      <c r="M882" s="311"/>
      <c r="O882" s="310"/>
    </row>
    <row r="883" spans="3:15" s="56" customFormat="1" ht="13.2" x14ac:dyDescent="0.3">
      <c r="C883" s="309"/>
      <c r="D883" s="310"/>
      <c r="E883" s="310"/>
      <c r="F883" s="311"/>
      <c r="G883" s="311"/>
      <c r="I883" s="309"/>
      <c r="J883" s="310"/>
      <c r="K883" s="310"/>
      <c r="L883" s="311"/>
      <c r="M883" s="311"/>
      <c r="O883" s="310"/>
    </row>
    <row r="884" spans="3:15" s="56" customFormat="1" ht="13.2" x14ac:dyDescent="0.3">
      <c r="C884" s="309"/>
      <c r="D884" s="310"/>
      <c r="E884" s="310"/>
      <c r="F884" s="311"/>
      <c r="G884" s="311"/>
      <c r="I884" s="309"/>
      <c r="J884" s="310"/>
      <c r="K884" s="310"/>
      <c r="L884" s="311"/>
      <c r="M884" s="311"/>
      <c r="O884" s="310"/>
    </row>
    <row r="885" spans="3:15" s="56" customFormat="1" ht="13.2" x14ac:dyDescent="0.3">
      <c r="C885" s="309"/>
      <c r="D885" s="310"/>
      <c r="E885" s="310"/>
      <c r="F885" s="311"/>
      <c r="G885" s="311"/>
      <c r="I885" s="309"/>
      <c r="J885" s="310"/>
      <c r="K885" s="310"/>
      <c r="L885" s="311"/>
      <c r="M885" s="311"/>
      <c r="O885" s="310"/>
    </row>
    <row r="886" spans="3:15" s="56" customFormat="1" ht="13.2" x14ac:dyDescent="0.3">
      <c r="C886" s="309"/>
      <c r="D886" s="310"/>
      <c r="E886" s="310"/>
      <c r="F886" s="311"/>
      <c r="G886" s="311"/>
      <c r="I886" s="309"/>
      <c r="J886" s="310"/>
      <c r="K886" s="310"/>
      <c r="L886" s="311"/>
      <c r="M886" s="311"/>
      <c r="O886" s="310"/>
    </row>
    <row r="887" spans="3:15" s="56" customFormat="1" ht="13.2" x14ac:dyDescent="0.3">
      <c r="C887" s="309"/>
      <c r="D887" s="310"/>
      <c r="E887" s="310"/>
      <c r="F887" s="311"/>
      <c r="G887" s="311"/>
      <c r="I887" s="309"/>
      <c r="J887" s="310"/>
      <c r="K887" s="310"/>
      <c r="L887" s="311"/>
      <c r="M887" s="311"/>
      <c r="O887" s="310"/>
    </row>
    <row r="888" spans="3:15" s="56" customFormat="1" ht="13.2" x14ac:dyDescent="0.3">
      <c r="C888" s="309"/>
      <c r="D888" s="310"/>
      <c r="E888" s="310"/>
      <c r="F888" s="311"/>
      <c r="G888" s="311"/>
      <c r="I888" s="309"/>
      <c r="J888" s="310"/>
      <c r="K888" s="310"/>
      <c r="L888" s="311"/>
      <c r="M888" s="311"/>
      <c r="O888" s="310"/>
    </row>
    <row r="889" spans="3:15" s="56" customFormat="1" ht="13.2" x14ac:dyDescent="0.3">
      <c r="C889" s="309"/>
      <c r="D889" s="310"/>
      <c r="E889" s="310"/>
      <c r="F889" s="311"/>
      <c r="G889" s="311"/>
      <c r="I889" s="309"/>
      <c r="J889" s="310"/>
      <c r="K889" s="310"/>
      <c r="L889" s="311"/>
      <c r="M889" s="311"/>
      <c r="O889" s="310"/>
    </row>
    <row r="890" spans="3:15" s="56" customFormat="1" ht="13.2" x14ac:dyDescent="0.3">
      <c r="C890" s="309"/>
      <c r="D890" s="310"/>
      <c r="E890" s="310"/>
      <c r="F890" s="311"/>
      <c r="G890" s="311"/>
      <c r="I890" s="309"/>
      <c r="J890" s="310"/>
      <c r="K890" s="310"/>
      <c r="L890" s="311"/>
      <c r="M890" s="311"/>
      <c r="O890" s="310"/>
    </row>
    <row r="891" spans="3:15" s="56" customFormat="1" ht="13.2" x14ac:dyDescent="0.3">
      <c r="C891" s="309"/>
      <c r="D891" s="310"/>
      <c r="E891" s="310"/>
      <c r="F891" s="311"/>
      <c r="G891" s="311"/>
      <c r="I891" s="309"/>
      <c r="J891" s="310"/>
      <c r="K891" s="310"/>
      <c r="L891" s="311"/>
      <c r="M891" s="311"/>
      <c r="O891" s="310"/>
    </row>
    <row r="892" spans="3:15" s="56" customFormat="1" ht="13.2" x14ac:dyDescent="0.3">
      <c r="C892" s="309"/>
      <c r="D892" s="310"/>
      <c r="E892" s="310"/>
      <c r="F892" s="311"/>
      <c r="G892" s="311"/>
      <c r="I892" s="309"/>
      <c r="J892" s="310"/>
      <c r="K892" s="310"/>
      <c r="L892" s="311"/>
      <c r="M892" s="311"/>
      <c r="O892" s="310"/>
    </row>
    <row r="893" spans="3:15" s="56" customFormat="1" ht="13.2" x14ac:dyDescent="0.3">
      <c r="C893" s="309"/>
      <c r="D893" s="310"/>
      <c r="E893" s="310"/>
      <c r="F893" s="311"/>
      <c r="G893" s="311"/>
      <c r="I893" s="309"/>
      <c r="J893" s="310"/>
      <c r="K893" s="310"/>
      <c r="L893" s="311"/>
      <c r="M893" s="311"/>
      <c r="O893" s="310"/>
    </row>
    <row r="894" spans="3:15" s="56" customFormat="1" ht="13.2" x14ac:dyDescent="0.3">
      <c r="C894" s="309"/>
      <c r="D894" s="310"/>
      <c r="E894" s="310"/>
      <c r="F894" s="311"/>
      <c r="G894" s="311"/>
      <c r="I894" s="309"/>
      <c r="J894" s="310"/>
      <c r="K894" s="310"/>
      <c r="L894" s="311"/>
      <c r="M894" s="311"/>
      <c r="O894" s="310"/>
    </row>
    <row r="895" spans="3:15" s="56" customFormat="1" ht="13.2" x14ac:dyDescent="0.3">
      <c r="C895" s="309"/>
      <c r="D895" s="310"/>
      <c r="E895" s="310"/>
      <c r="F895" s="311"/>
      <c r="G895" s="311"/>
      <c r="I895" s="309"/>
      <c r="J895" s="310"/>
      <c r="K895" s="310"/>
      <c r="L895" s="311"/>
      <c r="M895" s="311"/>
      <c r="O895" s="310"/>
    </row>
    <row r="896" spans="3:15" s="56" customFormat="1" ht="13.2" x14ac:dyDescent="0.3">
      <c r="C896" s="309"/>
      <c r="D896" s="310"/>
      <c r="E896" s="310"/>
      <c r="F896" s="311"/>
      <c r="G896" s="311"/>
      <c r="I896" s="309"/>
      <c r="J896" s="310"/>
      <c r="K896" s="310"/>
      <c r="L896" s="311"/>
      <c r="M896" s="311"/>
      <c r="O896" s="310"/>
    </row>
    <row r="897" spans="3:15" s="56" customFormat="1" ht="13.2" x14ac:dyDescent="0.3">
      <c r="C897" s="309"/>
      <c r="D897" s="310"/>
      <c r="E897" s="310"/>
      <c r="F897" s="311"/>
      <c r="G897" s="311"/>
      <c r="I897" s="309"/>
      <c r="J897" s="310"/>
      <c r="K897" s="310"/>
      <c r="L897" s="311"/>
      <c r="M897" s="311"/>
      <c r="O897" s="310"/>
    </row>
    <row r="898" spans="3:15" s="56" customFormat="1" ht="13.2" x14ac:dyDescent="0.3">
      <c r="C898" s="309"/>
      <c r="D898" s="310"/>
      <c r="E898" s="310"/>
      <c r="F898" s="311"/>
      <c r="G898" s="311"/>
      <c r="I898" s="309"/>
      <c r="J898" s="310"/>
      <c r="K898" s="310"/>
      <c r="L898" s="311"/>
      <c r="M898" s="311"/>
      <c r="O898" s="310"/>
    </row>
    <row r="899" spans="3:15" s="56" customFormat="1" ht="13.2" x14ac:dyDescent="0.3">
      <c r="C899" s="309"/>
      <c r="D899" s="310"/>
      <c r="E899" s="310"/>
      <c r="F899" s="311"/>
      <c r="G899" s="311"/>
      <c r="I899" s="309"/>
      <c r="J899" s="310"/>
      <c r="K899" s="310"/>
      <c r="L899" s="311"/>
      <c r="M899" s="311"/>
      <c r="O899" s="310"/>
    </row>
    <row r="900" spans="3:15" s="56" customFormat="1" ht="13.2" x14ac:dyDescent="0.3">
      <c r="C900" s="309"/>
      <c r="D900" s="310"/>
      <c r="E900" s="310"/>
      <c r="F900" s="311"/>
      <c r="G900" s="311"/>
      <c r="I900" s="309"/>
      <c r="J900" s="310"/>
      <c r="K900" s="310"/>
      <c r="L900" s="311"/>
      <c r="M900" s="311"/>
      <c r="O900" s="310"/>
    </row>
    <row r="901" spans="3:15" s="56" customFormat="1" ht="13.2" x14ac:dyDescent="0.3">
      <c r="C901" s="309"/>
      <c r="D901" s="310"/>
      <c r="E901" s="310"/>
      <c r="F901" s="311"/>
      <c r="G901" s="311"/>
      <c r="I901" s="309"/>
      <c r="J901" s="310"/>
      <c r="K901" s="310"/>
      <c r="L901" s="311"/>
      <c r="M901" s="311"/>
      <c r="O901" s="310"/>
    </row>
    <row r="902" spans="3:15" s="56" customFormat="1" ht="13.2" x14ac:dyDescent="0.3">
      <c r="C902" s="309"/>
      <c r="D902" s="310"/>
      <c r="E902" s="310"/>
      <c r="F902" s="311"/>
      <c r="G902" s="311"/>
      <c r="I902" s="309"/>
      <c r="J902" s="310"/>
      <c r="K902" s="310"/>
      <c r="L902" s="311"/>
      <c r="M902" s="311"/>
      <c r="O902" s="310"/>
    </row>
    <row r="903" spans="3:15" s="56" customFormat="1" ht="13.2" x14ac:dyDescent="0.3">
      <c r="C903" s="309"/>
      <c r="D903" s="310"/>
      <c r="E903" s="310"/>
      <c r="F903" s="311"/>
      <c r="G903" s="311"/>
      <c r="I903" s="309"/>
      <c r="J903" s="310"/>
      <c r="K903" s="310"/>
      <c r="L903" s="311"/>
      <c r="M903" s="311"/>
      <c r="O903" s="310"/>
    </row>
    <row r="904" spans="3:15" s="56" customFormat="1" ht="13.2" x14ac:dyDescent="0.3">
      <c r="C904" s="309"/>
      <c r="D904" s="310"/>
      <c r="E904" s="310"/>
      <c r="F904" s="311"/>
      <c r="G904" s="311"/>
      <c r="I904" s="309"/>
      <c r="J904" s="310"/>
      <c r="K904" s="310"/>
      <c r="L904" s="311"/>
      <c r="M904" s="311"/>
      <c r="O904" s="310"/>
    </row>
    <row r="905" spans="3:15" s="56" customFormat="1" ht="13.2" x14ac:dyDescent="0.3">
      <c r="C905" s="309"/>
      <c r="D905" s="310"/>
      <c r="E905" s="310"/>
      <c r="F905" s="311"/>
      <c r="G905" s="311"/>
      <c r="I905" s="309"/>
      <c r="J905" s="310"/>
      <c r="K905" s="310"/>
      <c r="L905" s="311"/>
      <c r="M905" s="311"/>
      <c r="O905" s="310"/>
    </row>
    <row r="906" spans="3:15" s="56" customFormat="1" ht="13.2" x14ac:dyDescent="0.3">
      <c r="C906" s="309"/>
      <c r="D906" s="310"/>
      <c r="E906" s="310"/>
      <c r="F906" s="311"/>
      <c r="G906" s="311"/>
      <c r="I906" s="309"/>
      <c r="J906" s="310"/>
      <c r="K906" s="310"/>
      <c r="L906" s="311"/>
      <c r="M906" s="311"/>
      <c r="O906" s="310"/>
    </row>
    <row r="907" spans="3:15" s="56" customFormat="1" ht="13.2" x14ac:dyDescent="0.3">
      <c r="C907" s="309"/>
      <c r="D907" s="310"/>
      <c r="E907" s="310"/>
      <c r="F907" s="311"/>
      <c r="G907" s="311"/>
      <c r="I907" s="309"/>
      <c r="J907" s="310"/>
      <c r="K907" s="310"/>
      <c r="L907" s="311"/>
      <c r="M907" s="311"/>
      <c r="O907" s="310"/>
    </row>
    <row r="908" spans="3:15" s="56" customFormat="1" ht="13.2" x14ac:dyDescent="0.3">
      <c r="C908" s="309"/>
      <c r="D908" s="310"/>
      <c r="E908" s="310"/>
      <c r="F908" s="311"/>
      <c r="G908" s="311"/>
      <c r="I908" s="309"/>
      <c r="J908" s="310"/>
      <c r="K908" s="310"/>
      <c r="L908" s="311"/>
      <c r="M908" s="311"/>
      <c r="O908" s="310"/>
    </row>
    <row r="909" spans="3:15" s="56" customFormat="1" ht="13.2" x14ac:dyDescent="0.3">
      <c r="C909" s="309"/>
      <c r="D909" s="310"/>
      <c r="E909" s="310"/>
      <c r="F909" s="311"/>
      <c r="G909" s="311"/>
      <c r="I909" s="309"/>
      <c r="J909" s="310"/>
      <c r="K909" s="310"/>
      <c r="L909" s="311"/>
      <c r="M909" s="311"/>
      <c r="O909" s="310"/>
    </row>
    <row r="910" spans="3:15" s="56" customFormat="1" ht="13.2" x14ac:dyDescent="0.3">
      <c r="C910" s="309"/>
      <c r="D910" s="310"/>
      <c r="E910" s="310"/>
      <c r="F910" s="311"/>
      <c r="G910" s="311"/>
      <c r="I910" s="309"/>
      <c r="J910" s="310"/>
      <c r="K910" s="310"/>
      <c r="L910" s="311"/>
      <c r="M910" s="311"/>
      <c r="O910" s="310"/>
    </row>
    <row r="911" spans="3:15" s="56" customFormat="1" ht="13.2" x14ac:dyDescent="0.3">
      <c r="C911" s="309"/>
      <c r="D911" s="310"/>
      <c r="E911" s="310"/>
      <c r="F911" s="311"/>
      <c r="G911" s="311"/>
      <c r="I911" s="309"/>
      <c r="J911" s="310"/>
      <c r="K911" s="310"/>
      <c r="L911" s="311"/>
      <c r="M911" s="311"/>
      <c r="O911" s="310"/>
    </row>
    <row r="912" spans="3:15" s="56" customFormat="1" ht="13.2" x14ac:dyDescent="0.3">
      <c r="C912" s="309"/>
      <c r="D912" s="310"/>
      <c r="E912" s="310"/>
      <c r="F912" s="311"/>
      <c r="G912" s="311"/>
      <c r="I912" s="309"/>
      <c r="J912" s="310"/>
      <c r="K912" s="310"/>
      <c r="L912" s="311"/>
      <c r="M912" s="311"/>
      <c r="O912" s="310"/>
    </row>
    <row r="913" spans="3:15" s="56" customFormat="1" ht="13.2" x14ac:dyDescent="0.3">
      <c r="C913" s="309"/>
      <c r="D913" s="310"/>
      <c r="E913" s="310"/>
      <c r="F913" s="311"/>
      <c r="G913" s="311"/>
      <c r="I913" s="309"/>
      <c r="J913" s="310"/>
      <c r="K913" s="310"/>
      <c r="L913" s="311"/>
      <c r="M913" s="311"/>
      <c r="O913" s="310"/>
    </row>
    <row r="914" spans="3:15" s="56" customFormat="1" ht="13.2" x14ac:dyDescent="0.3">
      <c r="C914" s="309"/>
      <c r="D914" s="310"/>
      <c r="E914" s="310"/>
      <c r="F914" s="311"/>
      <c r="G914" s="311"/>
      <c r="I914" s="309"/>
      <c r="J914" s="310"/>
      <c r="K914" s="310"/>
      <c r="L914" s="311"/>
      <c r="M914" s="311"/>
      <c r="O914" s="310"/>
    </row>
    <row r="915" spans="3:15" s="56" customFormat="1" ht="13.2" x14ac:dyDescent="0.3">
      <c r="C915" s="309"/>
      <c r="D915" s="310"/>
      <c r="E915" s="310"/>
      <c r="F915" s="311"/>
      <c r="G915" s="311"/>
      <c r="I915" s="309"/>
      <c r="J915" s="310"/>
      <c r="K915" s="310"/>
      <c r="L915" s="311"/>
      <c r="M915" s="311"/>
      <c r="O915" s="310"/>
    </row>
    <row r="916" spans="3:15" s="56" customFormat="1" ht="13.2" x14ac:dyDescent="0.3">
      <c r="C916" s="309"/>
      <c r="D916" s="310"/>
      <c r="E916" s="310"/>
      <c r="F916" s="311"/>
      <c r="G916" s="311"/>
      <c r="I916" s="309"/>
      <c r="J916" s="310"/>
      <c r="K916" s="310"/>
      <c r="L916" s="311"/>
      <c r="M916" s="311"/>
      <c r="O916" s="310"/>
    </row>
    <row r="917" spans="3:15" s="56" customFormat="1" ht="13.2" x14ac:dyDescent="0.3">
      <c r="C917" s="309"/>
      <c r="D917" s="310"/>
      <c r="E917" s="310"/>
      <c r="F917" s="311"/>
      <c r="G917" s="311"/>
      <c r="I917" s="309"/>
      <c r="J917" s="310"/>
      <c r="K917" s="310"/>
      <c r="L917" s="311"/>
      <c r="M917" s="311"/>
      <c r="O917" s="310"/>
    </row>
    <row r="918" spans="3:15" s="56" customFormat="1" ht="13.2" x14ac:dyDescent="0.3">
      <c r="C918" s="309"/>
      <c r="D918" s="310"/>
      <c r="E918" s="310"/>
      <c r="F918" s="311"/>
      <c r="G918" s="311"/>
      <c r="I918" s="309"/>
      <c r="J918" s="310"/>
      <c r="K918" s="310"/>
      <c r="L918" s="311"/>
      <c r="M918" s="311"/>
      <c r="O918" s="310"/>
    </row>
    <row r="919" spans="3:15" s="56" customFormat="1" ht="13.2" x14ac:dyDescent="0.3">
      <c r="C919" s="309"/>
      <c r="D919" s="310"/>
      <c r="E919" s="310"/>
      <c r="F919" s="311"/>
      <c r="G919" s="311"/>
      <c r="I919" s="309"/>
      <c r="J919" s="310"/>
      <c r="K919" s="310"/>
      <c r="L919" s="311"/>
      <c r="M919" s="311"/>
      <c r="O919" s="310"/>
    </row>
    <row r="920" spans="3:15" s="56" customFormat="1" ht="13.2" x14ac:dyDescent="0.3">
      <c r="C920" s="309"/>
      <c r="D920" s="310"/>
      <c r="E920" s="310"/>
      <c r="F920" s="311"/>
      <c r="G920" s="311"/>
      <c r="I920" s="309"/>
      <c r="J920" s="310"/>
      <c r="K920" s="310"/>
      <c r="L920" s="311"/>
      <c r="M920" s="311"/>
      <c r="O920" s="310"/>
    </row>
    <row r="921" spans="3:15" s="56" customFormat="1" ht="13.2" x14ac:dyDescent="0.3">
      <c r="C921" s="309"/>
      <c r="D921" s="310"/>
      <c r="E921" s="310"/>
      <c r="F921" s="311"/>
      <c r="G921" s="311"/>
      <c r="I921" s="309"/>
      <c r="J921" s="310"/>
      <c r="K921" s="310"/>
      <c r="L921" s="311"/>
      <c r="M921" s="311"/>
      <c r="O921" s="310"/>
    </row>
    <row r="922" spans="3:15" s="56" customFormat="1" ht="13.2" x14ac:dyDescent="0.3">
      <c r="C922" s="309"/>
      <c r="D922" s="310"/>
      <c r="E922" s="310"/>
      <c r="F922" s="311"/>
      <c r="G922" s="311"/>
      <c r="I922" s="309"/>
      <c r="J922" s="310"/>
      <c r="K922" s="310"/>
      <c r="L922" s="311"/>
      <c r="M922" s="311"/>
      <c r="O922" s="310"/>
    </row>
    <row r="923" spans="3:15" s="56" customFormat="1" ht="13.2" x14ac:dyDescent="0.3">
      <c r="C923" s="309"/>
      <c r="D923" s="310"/>
      <c r="E923" s="310"/>
      <c r="F923" s="311"/>
      <c r="G923" s="311"/>
      <c r="I923" s="309"/>
      <c r="J923" s="310"/>
      <c r="K923" s="310"/>
      <c r="L923" s="311"/>
      <c r="M923" s="311"/>
      <c r="O923" s="310"/>
    </row>
    <row r="924" spans="3:15" s="56" customFormat="1" ht="13.2" x14ac:dyDescent="0.3">
      <c r="C924" s="309"/>
      <c r="D924" s="310"/>
      <c r="E924" s="310"/>
      <c r="F924" s="311"/>
      <c r="G924" s="311"/>
      <c r="I924" s="309"/>
      <c r="J924" s="310"/>
      <c r="K924" s="310"/>
      <c r="L924" s="311"/>
      <c r="M924" s="311"/>
      <c r="O924" s="310"/>
    </row>
    <row r="925" spans="3:15" s="56" customFormat="1" ht="13.2" x14ac:dyDescent="0.3">
      <c r="C925" s="309"/>
      <c r="D925" s="310"/>
      <c r="E925" s="310"/>
      <c r="F925" s="311"/>
      <c r="G925" s="311"/>
      <c r="I925" s="309"/>
      <c r="J925" s="310"/>
      <c r="K925" s="310"/>
      <c r="L925" s="311"/>
      <c r="M925" s="311"/>
      <c r="O925" s="310"/>
    </row>
    <row r="926" spans="3:15" s="56" customFormat="1" ht="13.2" x14ac:dyDescent="0.3">
      <c r="C926" s="309"/>
      <c r="D926" s="310"/>
      <c r="E926" s="310"/>
      <c r="F926" s="311"/>
      <c r="G926" s="311"/>
      <c r="I926" s="309"/>
      <c r="J926" s="310"/>
      <c r="K926" s="310"/>
      <c r="L926" s="311"/>
      <c r="M926" s="311"/>
      <c r="O926" s="310"/>
    </row>
    <row r="927" spans="3:15" s="56" customFormat="1" ht="13.2" x14ac:dyDescent="0.3">
      <c r="C927" s="309"/>
      <c r="D927" s="310"/>
      <c r="E927" s="310"/>
      <c r="F927" s="311"/>
      <c r="G927" s="311"/>
      <c r="I927" s="309"/>
      <c r="J927" s="310"/>
      <c r="K927" s="310"/>
      <c r="L927" s="311"/>
      <c r="M927" s="311"/>
      <c r="O927" s="310"/>
    </row>
    <row r="928" spans="3:15" s="56" customFormat="1" ht="13.2" x14ac:dyDescent="0.3">
      <c r="C928" s="309"/>
      <c r="D928" s="310"/>
      <c r="E928" s="310"/>
      <c r="F928" s="311"/>
      <c r="G928" s="311"/>
      <c r="I928" s="309"/>
      <c r="J928" s="310"/>
      <c r="K928" s="310"/>
      <c r="L928" s="311"/>
      <c r="M928" s="311"/>
      <c r="O928" s="310"/>
    </row>
    <row r="929" spans="3:15" s="56" customFormat="1" ht="13.2" x14ac:dyDescent="0.3">
      <c r="C929" s="309"/>
      <c r="D929" s="310"/>
      <c r="E929" s="310"/>
      <c r="F929" s="311"/>
      <c r="G929" s="311"/>
      <c r="I929" s="309"/>
      <c r="J929" s="310"/>
      <c r="K929" s="310"/>
      <c r="L929" s="311"/>
      <c r="M929" s="311"/>
      <c r="O929" s="310"/>
    </row>
    <row r="930" spans="3:15" s="56" customFormat="1" ht="13.2" x14ac:dyDescent="0.3">
      <c r="C930" s="309"/>
      <c r="D930" s="310"/>
      <c r="E930" s="310"/>
      <c r="F930" s="311"/>
      <c r="G930" s="311"/>
      <c r="I930" s="309"/>
      <c r="J930" s="310"/>
      <c r="K930" s="310"/>
      <c r="L930" s="311"/>
      <c r="M930" s="311"/>
      <c r="O930" s="310"/>
    </row>
    <row r="931" spans="3:15" s="56" customFormat="1" ht="13.2" x14ac:dyDescent="0.3">
      <c r="C931" s="309"/>
      <c r="D931" s="310"/>
      <c r="E931" s="310"/>
      <c r="F931" s="311"/>
      <c r="G931" s="311"/>
      <c r="I931" s="309"/>
      <c r="J931" s="310"/>
      <c r="K931" s="310"/>
      <c r="L931" s="311"/>
      <c r="M931" s="311"/>
      <c r="O931" s="310"/>
    </row>
    <row r="932" spans="3:15" s="56" customFormat="1" ht="13.2" x14ac:dyDescent="0.3">
      <c r="C932" s="309"/>
      <c r="D932" s="310"/>
      <c r="E932" s="310"/>
      <c r="F932" s="311"/>
      <c r="G932" s="311"/>
      <c r="I932" s="309"/>
      <c r="J932" s="310"/>
      <c r="K932" s="310"/>
      <c r="L932" s="311"/>
      <c r="M932" s="311"/>
      <c r="O932" s="310"/>
    </row>
    <row r="933" spans="3:15" s="56" customFormat="1" ht="13.2" x14ac:dyDescent="0.3">
      <c r="C933" s="309"/>
      <c r="D933" s="310"/>
      <c r="E933" s="310"/>
      <c r="F933" s="311"/>
      <c r="G933" s="311"/>
      <c r="I933" s="309"/>
      <c r="J933" s="310"/>
      <c r="K933" s="310"/>
      <c r="L933" s="311"/>
      <c r="M933" s="311"/>
      <c r="O933" s="310"/>
    </row>
    <row r="934" spans="3:15" s="56" customFormat="1" ht="13.2" x14ac:dyDescent="0.3">
      <c r="C934" s="309"/>
      <c r="D934" s="310"/>
      <c r="E934" s="310"/>
      <c r="F934" s="311"/>
      <c r="G934" s="311"/>
      <c r="I934" s="309"/>
      <c r="J934" s="310"/>
      <c r="K934" s="310"/>
      <c r="L934" s="311"/>
      <c r="M934" s="311"/>
      <c r="O934" s="310"/>
    </row>
    <row r="935" spans="3:15" s="56" customFormat="1" ht="13.2" x14ac:dyDescent="0.3">
      <c r="C935" s="309"/>
      <c r="D935" s="310"/>
      <c r="E935" s="310"/>
      <c r="F935" s="311"/>
      <c r="G935" s="311"/>
      <c r="I935" s="309"/>
      <c r="J935" s="310"/>
      <c r="K935" s="310"/>
      <c r="L935" s="311"/>
      <c r="M935" s="311"/>
      <c r="O935" s="310"/>
    </row>
    <row r="936" spans="3:15" s="56" customFormat="1" ht="13.2" x14ac:dyDescent="0.3">
      <c r="C936" s="309"/>
      <c r="D936" s="310"/>
      <c r="E936" s="310"/>
      <c r="F936" s="311"/>
      <c r="G936" s="311"/>
      <c r="I936" s="309"/>
      <c r="J936" s="310"/>
      <c r="K936" s="310"/>
      <c r="L936" s="311"/>
      <c r="M936" s="311"/>
      <c r="O936" s="310"/>
    </row>
    <row r="937" spans="3:15" s="56" customFormat="1" ht="13.2" x14ac:dyDescent="0.3">
      <c r="C937" s="309"/>
      <c r="D937" s="310"/>
      <c r="E937" s="310"/>
      <c r="F937" s="311"/>
      <c r="G937" s="311"/>
      <c r="I937" s="309"/>
      <c r="J937" s="310"/>
      <c r="K937" s="310"/>
      <c r="L937" s="311"/>
      <c r="M937" s="311"/>
      <c r="O937" s="310"/>
    </row>
    <row r="938" spans="3:15" s="56" customFormat="1" ht="13.2" x14ac:dyDescent="0.3">
      <c r="C938" s="309"/>
      <c r="D938" s="310"/>
      <c r="E938" s="310"/>
      <c r="F938" s="311"/>
      <c r="G938" s="311"/>
      <c r="I938" s="309"/>
      <c r="J938" s="310"/>
      <c r="K938" s="310"/>
      <c r="L938" s="311"/>
      <c r="M938" s="311"/>
      <c r="O938" s="310"/>
    </row>
    <row r="939" spans="3:15" s="56" customFormat="1" ht="13.2" x14ac:dyDescent="0.3">
      <c r="C939" s="309"/>
      <c r="D939" s="310"/>
      <c r="E939" s="310"/>
      <c r="F939" s="311"/>
      <c r="G939" s="311"/>
      <c r="I939" s="309"/>
      <c r="J939" s="310"/>
      <c r="K939" s="310"/>
      <c r="L939" s="311"/>
      <c r="M939" s="311"/>
      <c r="O939" s="310"/>
    </row>
    <row r="940" spans="3:15" s="56" customFormat="1" ht="13.2" x14ac:dyDescent="0.3">
      <c r="C940" s="309"/>
      <c r="D940" s="310"/>
      <c r="E940" s="310"/>
      <c r="F940" s="311"/>
      <c r="G940" s="311"/>
      <c r="I940" s="309"/>
      <c r="J940" s="310"/>
      <c r="K940" s="310"/>
      <c r="L940" s="311"/>
      <c r="M940" s="311"/>
      <c r="O940" s="310"/>
    </row>
    <row r="941" spans="3:15" s="56" customFormat="1" ht="13.2" x14ac:dyDescent="0.3">
      <c r="C941" s="309"/>
      <c r="D941" s="310"/>
      <c r="E941" s="310"/>
      <c r="F941" s="311"/>
      <c r="G941" s="311"/>
      <c r="I941" s="309"/>
      <c r="J941" s="310"/>
      <c r="K941" s="310"/>
      <c r="L941" s="311"/>
      <c r="M941" s="311"/>
      <c r="O941" s="310"/>
    </row>
    <row r="942" spans="3:15" s="56" customFormat="1" ht="13.2" x14ac:dyDescent="0.3">
      <c r="C942" s="309"/>
      <c r="D942" s="310"/>
      <c r="E942" s="310"/>
      <c r="F942" s="311"/>
      <c r="G942" s="311"/>
      <c r="I942" s="309"/>
      <c r="J942" s="310"/>
      <c r="K942" s="310"/>
      <c r="L942" s="311"/>
      <c r="M942" s="311"/>
      <c r="O942" s="310"/>
    </row>
    <row r="943" spans="3:15" s="56" customFormat="1" ht="13.2" x14ac:dyDescent="0.3">
      <c r="C943" s="309"/>
      <c r="D943" s="310"/>
      <c r="E943" s="310"/>
      <c r="F943" s="311"/>
      <c r="G943" s="311"/>
      <c r="I943" s="309"/>
      <c r="J943" s="310"/>
      <c r="K943" s="310"/>
      <c r="L943" s="311"/>
      <c r="M943" s="311"/>
      <c r="O943" s="310"/>
    </row>
    <row r="944" spans="3:15" s="56" customFormat="1" ht="13.2" x14ac:dyDescent="0.3">
      <c r="C944" s="309"/>
      <c r="D944" s="310"/>
      <c r="E944" s="310"/>
      <c r="F944" s="311"/>
      <c r="G944" s="311"/>
      <c r="I944" s="309"/>
      <c r="J944" s="310"/>
      <c r="K944" s="310"/>
      <c r="L944" s="311"/>
      <c r="M944" s="311"/>
      <c r="O944" s="310"/>
    </row>
    <row r="945" spans="3:15" s="56" customFormat="1" ht="13.2" x14ac:dyDescent="0.3">
      <c r="C945" s="309"/>
      <c r="D945" s="310"/>
      <c r="E945" s="310"/>
      <c r="F945" s="311"/>
      <c r="G945" s="311"/>
      <c r="I945" s="309"/>
      <c r="J945" s="310"/>
      <c r="K945" s="310"/>
      <c r="L945" s="311"/>
      <c r="M945" s="311"/>
      <c r="O945" s="310"/>
    </row>
    <row r="946" spans="3:15" s="56" customFormat="1" ht="13.2" x14ac:dyDescent="0.3">
      <c r="C946" s="309"/>
      <c r="D946" s="310"/>
      <c r="E946" s="310"/>
      <c r="F946" s="311"/>
      <c r="G946" s="311"/>
      <c r="I946" s="309"/>
      <c r="J946" s="310"/>
      <c r="K946" s="310"/>
      <c r="L946" s="311"/>
      <c r="M946" s="311"/>
      <c r="O946" s="310"/>
    </row>
    <row r="947" spans="3:15" s="56" customFormat="1" ht="13.2" x14ac:dyDescent="0.3">
      <c r="C947" s="309"/>
      <c r="D947" s="310"/>
      <c r="E947" s="310"/>
      <c r="F947" s="311"/>
      <c r="G947" s="311"/>
      <c r="I947" s="309"/>
      <c r="J947" s="310"/>
      <c r="K947" s="310"/>
      <c r="L947" s="311"/>
      <c r="M947" s="311"/>
      <c r="O947" s="310"/>
    </row>
    <row r="948" spans="3:15" s="56" customFormat="1" ht="13.2" x14ac:dyDescent="0.3">
      <c r="C948" s="309"/>
      <c r="D948" s="310"/>
      <c r="E948" s="310"/>
      <c r="F948" s="311"/>
      <c r="G948" s="311"/>
      <c r="I948" s="309"/>
      <c r="J948" s="310"/>
      <c r="K948" s="310"/>
      <c r="L948" s="311"/>
      <c r="M948" s="311"/>
      <c r="O948" s="310"/>
    </row>
    <row r="949" spans="3:15" s="56" customFormat="1" ht="13.2" x14ac:dyDescent="0.3">
      <c r="C949" s="309"/>
      <c r="D949" s="310"/>
      <c r="E949" s="310"/>
      <c r="F949" s="311"/>
      <c r="G949" s="311"/>
      <c r="I949" s="309"/>
      <c r="J949" s="310"/>
      <c r="K949" s="310"/>
      <c r="L949" s="311"/>
      <c r="M949" s="311"/>
      <c r="O949" s="310"/>
    </row>
    <row r="950" spans="3:15" s="56" customFormat="1" ht="13.2" x14ac:dyDescent="0.3">
      <c r="C950" s="309"/>
      <c r="D950" s="310"/>
      <c r="E950" s="310"/>
      <c r="F950" s="311"/>
      <c r="G950" s="311"/>
      <c r="I950" s="309"/>
      <c r="J950" s="310"/>
      <c r="K950" s="310"/>
      <c r="L950" s="311"/>
      <c r="M950" s="311"/>
      <c r="O950" s="310"/>
    </row>
    <row r="951" spans="3:15" s="56" customFormat="1" ht="13.2" x14ac:dyDescent="0.3">
      <c r="C951" s="309"/>
      <c r="D951" s="310"/>
      <c r="E951" s="310"/>
      <c r="F951" s="311"/>
      <c r="G951" s="311"/>
      <c r="I951" s="309"/>
      <c r="J951" s="310"/>
      <c r="K951" s="310"/>
      <c r="L951" s="311"/>
      <c r="M951" s="311"/>
      <c r="O951" s="310"/>
    </row>
    <row r="952" spans="3:15" s="56" customFormat="1" ht="13.2" x14ac:dyDescent="0.3">
      <c r="C952" s="309"/>
      <c r="D952" s="310"/>
      <c r="E952" s="310"/>
      <c r="F952" s="311"/>
      <c r="G952" s="311"/>
      <c r="I952" s="309"/>
      <c r="J952" s="310"/>
      <c r="K952" s="310"/>
      <c r="L952" s="311"/>
      <c r="M952" s="311"/>
      <c r="O952" s="310"/>
    </row>
    <row r="953" spans="3:15" s="56" customFormat="1" ht="13.2" x14ac:dyDescent="0.3">
      <c r="C953" s="309"/>
      <c r="D953" s="310"/>
      <c r="E953" s="310"/>
      <c r="F953" s="311"/>
      <c r="G953" s="311"/>
      <c r="I953" s="309"/>
      <c r="J953" s="310"/>
      <c r="K953" s="310"/>
      <c r="L953" s="311"/>
      <c r="M953" s="311"/>
      <c r="O953" s="310"/>
    </row>
    <row r="954" spans="3:15" s="56" customFormat="1" ht="13.2" x14ac:dyDescent="0.3">
      <c r="C954" s="309"/>
      <c r="D954" s="310"/>
      <c r="E954" s="310"/>
      <c r="F954" s="311"/>
      <c r="G954" s="311"/>
      <c r="I954" s="309"/>
      <c r="J954" s="310"/>
      <c r="K954" s="310"/>
      <c r="L954" s="311"/>
      <c r="M954" s="311"/>
      <c r="O954" s="310"/>
    </row>
    <row r="955" spans="3:15" s="56" customFormat="1" ht="13.2" x14ac:dyDescent="0.3">
      <c r="C955" s="309"/>
      <c r="D955" s="310"/>
      <c r="E955" s="310"/>
      <c r="F955" s="311"/>
      <c r="G955" s="311"/>
      <c r="I955" s="309"/>
      <c r="J955" s="310"/>
      <c r="K955" s="310"/>
      <c r="L955" s="311"/>
      <c r="M955" s="311"/>
      <c r="O955" s="310"/>
    </row>
    <row r="956" spans="3:15" s="56" customFormat="1" ht="13.2" x14ac:dyDescent="0.3">
      <c r="C956" s="309"/>
      <c r="D956" s="310"/>
      <c r="E956" s="310"/>
      <c r="F956" s="311"/>
      <c r="G956" s="311"/>
      <c r="I956" s="309"/>
      <c r="J956" s="310"/>
      <c r="K956" s="310"/>
      <c r="L956" s="311"/>
      <c r="M956" s="311"/>
      <c r="O956" s="310"/>
    </row>
    <row r="957" spans="3:15" s="56" customFormat="1" ht="13.2" x14ac:dyDescent="0.3">
      <c r="C957" s="309"/>
      <c r="D957" s="310"/>
      <c r="E957" s="310"/>
      <c r="F957" s="311"/>
      <c r="G957" s="311"/>
      <c r="I957" s="309"/>
      <c r="J957" s="310"/>
      <c r="K957" s="310"/>
      <c r="L957" s="311"/>
      <c r="M957" s="311"/>
      <c r="O957" s="310"/>
    </row>
    <row r="958" spans="3:15" s="56" customFormat="1" ht="13.2" x14ac:dyDescent="0.3">
      <c r="C958" s="309"/>
      <c r="D958" s="310"/>
      <c r="E958" s="310"/>
      <c r="F958" s="311"/>
      <c r="G958" s="311"/>
      <c r="I958" s="309"/>
      <c r="J958" s="310"/>
      <c r="K958" s="310"/>
      <c r="L958" s="311"/>
      <c r="M958" s="311"/>
      <c r="O958" s="310"/>
    </row>
    <row r="959" spans="3:15" s="56" customFormat="1" ht="13.2" x14ac:dyDescent="0.3">
      <c r="C959" s="309"/>
      <c r="D959" s="310"/>
      <c r="E959" s="310"/>
      <c r="F959" s="311"/>
      <c r="G959" s="311"/>
      <c r="I959" s="309"/>
      <c r="J959" s="310"/>
      <c r="K959" s="310"/>
      <c r="L959" s="311"/>
      <c r="M959" s="311"/>
      <c r="O959" s="310"/>
    </row>
    <row r="960" spans="3:15" s="56" customFormat="1" ht="13.2" x14ac:dyDescent="0.3">
      <c r="C960" s="309"/>
      <c r="D960" s="310"/>
      <c r="E960" s="310"/>
      <c r="F960" s="311"/>
      <c r="G960" s="311"/>
      <c r="I960" s="309"/>
      <c r="J960" s="310"/>
      <c r="K960" s="310"/>
      <c r="L960" s="311"/>
      <c r="M960" s="311"/>
      <c r="O960" s="310"/>
    </row>
    <row r="961" spans="3:15" s="56" customFormat="1" ht="13.2" x14ac:dyDescent="0.3">
      <c r="C961" s="309"/>
      <c r="D961" s="310"/>
      <c r="E961" s="310"/>
      <c r="F961" s="311"/>
      <c r="G961" s="311"/>
      <c r="I961" s="309"/>
      <c r="J961" s="310"/>
      <c r="K961" s="310"/>
      <c r="L961" s="311"/>
      <c r="M961" s="311"/>
      <c r="O961" s="310"/>
    </row>
    <row r="962" spans="3:15" s="56" customFormat="1" ht="13.2" x14ac:dyDescent="0.3">
      <c r="C962" s="309"/>
      <c r="D962" s="310"/>
      <c r="E962" s="310"/>
      <c r="F962" s="311"/>
      <c r="G962" s="311"/>
      <c r="I962" s="309"/>
      <c r="J962" s="310"/>
      <c r="K962" s="310"/>
      <c r="L962" s="311"/>
      <c r="M962" s="311"/>
      <c r="O962" s="310"/>
    </row>
    <row r="963" spans="3:15" s="56" customFormat="1" ht="13.2" x14ac:dyDescent="0.3">
      <c r="C963" s="309"/>
      <c r="D963" s="310"/>
      <c r="E963" s="310"/>
      <c r="F963" s="311"/>
      <c r="G963" s="311"/>
      <c r="I963" s="309"/>
      <c r="J963" s="310"/>
      <c r="K963" s="310"/>
      <c r="L963" s="311"/>
      <c r="M963" s="311"/>
      <c r="O963" s="310"/>
    </row>
    <row r="964" spans="3:15" s="56" customFormat="1" ht="13.2" x14ac:dyDescent="0.3">
      <c r="C964" s="309"/>
      <c r="D964" s="310"/>
      <c r="E964" s="310"/>
      <c r="F964" s="311"/>
      <c r="G964" s="311"/>
      <c r="I964" s="309"/>
      <c r="J964" s="310"/>
      <c r="K964" s="310"/>
      <c r="L964" s="311"/>
      <c r="M964" s="311"/>
      <c r="O964" s="310"/>
    </row>
    <row r="965" spans="3:15" s="56" customFormat="1" ht="13.2" x14ac:dyDescent="0.3">
      <c r="C965" s="309"/>
      <c r="D965" s="310"/>
      <c r="E965" s="310"/>
      <c r="F965" s="311"/>
      <c r="G965" s="311"/>
      <c r="I965" s="309"/>
      <c r="J965" s="310"/>
      <c r="K965" s="310"/>
      <c r="L965" s="311"/>
      <c r="M965" s="311"/>
      <c r="O965" s="310"/>
    </row>
    <row r="966" spans="3:15" s="56" customFormat="1" ht="13.2" x14ac:dyDescent="0.3">
      <c r="C966" s="309"/>
      <c r="D966" s="310"/>
      <c r="E966" s="310"/>
      <c r="F966" s="311"/>
      <c r="G966" s="311"/>
      <c r="I966" s="309"/>
      <c r="J966" s="310"/>
      <c r="K966" s="310"/>
      <c r="L966" s="311"/>
      <c r="M966" s="311"/>
      <c r="O966" s="310"/>
    </row>
    <row r="967" spans="3:15" s="56" customFormat="1" ht="13.2" x14ac:dyDescent="0.3">
      <c r="C967" s="309"/>
      <c r="D967" s="310"/>
      <c r="E967" s="310"/>
      <c r="F967" s="311"/>
      <c r="G967" s="311"/>
      <c r="I967" s="309"/>
      <c r="J967" s="310"/>
      <c r="K967" s="310"/>
      <c r="L967" s="311"/>
      <c r="M967" s="311"/>
      <c r="O967" s="310"/>
    </row>
    <row r="968" spans="3:15" s="56" customFormat="1" ht="13.2" x14ac:dyDescent="0.3">
      <c r="C968" s="309"/>
      <c r="D968" s="310"/>
      <c r="E968" s="310"/>
      <c r="F968" s="311"/>
      <c r="G968" s="311"/>
      <c r="I968" s="309"/>
      <c r="J968" s="310"/>
      <c r="K968" s="310"/>
      <c r="L968" s="311"/>
      <c r="M968" s="311"/>
      <c r="O968" s="310"/>
    </row>
    <row r="969" spans="3:15" s="56" customFormat="1" ht="13.2" x14ac:dyDescent="0.3">
      <c r="C969" s="309"/>
      <c r="D969" s="310"/>
      <c r="E969" s="310"/>
      <c r="F969" s="311"/>
      <c r="G969" s="311"/>
      <c r="I969" s="309"/>
      <c r="J969" s="310"/>
      <c r="K969" s="310"/>
      <c r="L969" s="311"/>
      <c r="M969" s="311"/>
      <c r="O969" s="310"/>
    </row>
    <row r="970" spans="3:15" s="56" customFormat="1" ht="13.2" x14ac:dyDescent="0.3">
      <c r="C970" s="309"/>
      <c r="D970" s="310"/>
      <c r="E970" s="310"/>
      <c r="F970" s="311"/>
      <c r="G970" s="311"/>
      <c r="I970" s="309"/>
      <c r="J970" s="310"/>
      <c r="K970" s="310"/>
      <c r="L970" s="311"/>
      <c r="M970" s="311"/>
      <c r="O970" s="310"/>
    </row>
    <row r="971" spans="3:15" s="56" customFormat="1" ht="13.2" x14ac:dyDescent="0.3">
      <c r="C971" s="309"/>
      <c r="D971" s="310"/>
      <c r="E971" s="310"/>
      <c r="F971" s="311"/>
      <c r="G971" s="311"/>
      <c r="I971" s="309"/>
      <c r="J971" s="310"/>
      <c r="K971" s="310"/>
      <c r="L971" s="311"/>
      <c r="M971" s="311"/>
      <c r="O971" s="310"/>
    </row>
    <row r="972" spans="3:15" s="56" customFormat="1" ht="13.2" x14ac:dyDescent="0.3">
      <c r="C972" s="309"/>
      <c r="D972" s="310"/>
      <c r="E972" s="310"/>
      <c r="F972" s="311"/>
      <c r="G972" s="311"/>
      <c r="I972" s="309"/>
      <c r="J972" s="310"/>
      <c r="K972" s="310"/>
      <c r="L972" s="311"/>
      <c r="M972" s="311"/>
      <c r="O972" s="310"/>
    </row>
    <row r="973" spans="3:15" s="56" customFormat="1" ht="13.2" x14ac:dyDescent="0.3">
      <c r="C973" s="309"/>
      <c r="D973" s="310"/>
      <c r="E973" s="310"/>
      <c r="F973" s="311"/>
      <c r="G973" s="311"/>
      <c r="I973" s="309"/>
      <c r="J973" s="310"/>
      <c r="K973" s="310"/>
      <c r="L973" s="311"/>
      <c r="M973" s="311"/>
      <c r="O973" s="310"/>
    </row>
    <row r="974" spans="3:15" s="56" customFormat="1" ht="13.2" x14ac:dyDescent="0.3">
      <c r="C974" s="309"/>
      <c r="D974" s="310"/>
      <c r="E974" s="310"/>
      <c r="F974" s="311"/>
      <c r="G974" s="311"/>
      <c r="I974" s="309"/>
      <c r="J974" s="310"/>
      <c r="K974" s="310"/>
      <c r="L974" s="311"/>
      <c r="M974" s="311"/>
      <c r="O974" s="310"/>
    </row>
    <row r="975" spans="3:15" s="56" customFormat="1" ht="13.2" x14ac:dyDescent="0.3">
      <c r="C975" s="309"/>
      <c r="D975" s="310"/>
      <c r="E975" s="310"/>
      <c r="F975" s="311"/>
      <c r="G975" s="311"/>
      <c r="I975" s="309"/>
      <c r="J975" s="310"/>
      <c r="K975" s="310"/>
      <c r="L975" s="311"/>
      <c r="M975" s="311"/>
      <c r="O975" s="310"/>
    </row>
    <row r="976" spans="3:15" s="56" customFormat="1" ht="13.2" x14ac:dyDescent="0.3">
      <c r="C976" s="309"/>
      <c r="D976" s="310"/>
      <c r="E976" s="310"/>
      <c r="F976" s="311"/>
      <c r="G976" s="311"/>
      <c r="I976" s="309"/>
      <c r="J976" s="310"/>
      <c r="K976" s="310"/>
      <c r="L976" s="311"/>
      <c r="M976" s="311"/>
      <c r="O976" s="310"/>
    </row>
    <row r="977" spans="3:15" s="56" customFormat="1" ht="13.2" x14ac:dyDescent="0.3">
      <c r="C977" s="309"/>
      <c r="D977" s="310"/>
      <c r="E977" s="310"/>
      <c r="F977" s="311"/>
      <c r="G977" s="311"/>
      <c r="I977" s="309"/>
      <c r="J977" s="310"/>
      <c r="K977" s="310"/>
      <c r="L977" s="311"/>
      <c r="M977" s="311"/>
      <c r="O977" s="310"/>
    </row>
    <row r="978" spans="3:15" s="56" customFormat="1" ht="13.2" x14ac:dyDescent="0.3">
      <c r="C978" s="309"/>
      <c r="D978" s="310"/>
      <c r="E978" s="310"/>
      <c r="F978" s="311"/>
      <c r="G978" s="311"/>
      <c r="I978" s="309"/>
      <c r="J978" s="310"/>
      <c r="K978" s="310"/>
      <c r="L978" s="311"/>
      <c r="M978" s="311"/>
      <c r="O978" s="310"/>
    </row>
    <row r="979" spans="3:15" s="56" customFormat="1" ht="13.2" x14ac:dyDescent="0.3">
      <c r="C979" s="309"/>
      <c r="D979" s="310"/>
      <c r="E979" s="310"/>
      <c r="F979" s="311"/>
      <c r="G979" s="311"/>
      <c r="I979" s="309"/>
      <c r="J979" s="310"/>
      <c r="K979" s="310"/>
      <c r="L979" s="311"/>
      <c r="M979" s="311"/>
      <c r="O979" s="310"/>
    </row>
    <row r="980" spans="3:15" s="56" customFormat="1" ht="13.2" x14ac:dyDescent="0.3">
      <c r="C980" s="309"/>
      <c r="D980" s="310"/>
      <c r="E980" s="310"/>
      <c r="F980" s="311"/>
      <c r="G980" s="311"/>
      <c r="I980" s="309"/>
      <c r="J980" s="310"/>
      <c r="K980" s="310"/>
      <c r="L980" s="311"/>
      <c r="M980" s="311"/>
      <c r="O980" s="310"/>
    </row>
    <row r="981" spans="3:15" s="56" customFormat="1" ht="13.2" x14ac:dyDescent="0.3">
      <c r="C981" s="309"/>
      <c r="D981" s="310"/>
      <c r="E981" s="310"/>
      <c r="F981" s="311"/>
      <c r="G981" s="311"/>
      <c r="I981" s="309"/>
      <c r="J981" s="310"/>
      <c r="K981" s="310"/>
      <c r="L981" s="311"/>
      <c r="M981" s="311"/>
      <c r="O981" s="310"/>
    </row>
    <row r="982" spans="3:15" s="56" customFormat="1" ht="13.2" x14ac:dyDescent="0.3">
      <c r="C982" s="309"/>
      <c r="D982" s="310"/>
      <c r="E982" s="310"/>
      <c r="F982" s="311"/>
      <c r="G982" s="311"/>
      <c r="I982" s="309"/>
      <c r="J982" s="310"/>
      <c r="K982" s="310"/>
      <c r="L982" s="311"/>
      <c r="M982" s="311"/>
      <c r="O982" s="310"/>
    </row>
    <row r="983" spans="3:15" s="56" customFormat="1" ht="13.2" x14ac:dyDescent="0.3">
      <c r="C983" s="309"/>
      <c r="D983" s="310"/>
      <c r="E983" s="310"/>
      <c r="F983" s="311"/>
      <c r="G983" s="311"/>
      <c r="I983" s="309"/>
      <c r="J983" s="310"/>
      <c r="K983" s="310"/>
      <c r="L983" s="311"/>
      <c r="M983" s="311"/>
      <c r="O983" s="310"/>
    </row>
    <row r="984" spans="3:15" s="56" customFormat="1" ht="13.2" x14ac:dyDescent="0.3">
      <c r="C984" s="309"/>
      <c r="D984" s="310"/>
      <c r="E984" s="310"/>
      <c r="F984" s="311"/>
      <c r="G984" s="311"/>
      <c r="I984" s="309"/>
      <c r="J984" s="310"/>
      <c r="K984" s="310"/>
      <c r="L984" s="311"/>
      <c r="M984" s="311"/>
      <c r="O984" s="310"/>
    </row>
    <row r="985" spans="3:15" s="56" customFormat="1" ht="13.2" x14ac:dyDescent="0.3">
      <c r="C985" s="309"/>
      <c r="D985" s="310"/>
      <c r="E985" s="310"/>
      <c r="F985" s="311"/>
      <c r="G985" s="311"/>
      <c r="I985" s="309"/>
      <c r="J985" s="310"/>
      <c r="K985" s="310"/>
      <c r="L985" s="311"/>
      <c r="M985" s="311"/>
      <c r="O985" s="310"/>
    </row>
    <row r="986" spans="3:15" s="56" customFormat="1" ht="13.2" x14ac:dyDescent="0.3">
      <c r="C986" s="309"/>
      <c r="D986" s="310"/>
      <c r="E986" s="310"/>
      <c r="F986" s="311"/>
      <c r="G986" s="311"/>
      <c r="I986" s="309"/>
      <c r="J986" s="310"/>
      <c r="K986" s="310"/>
      <c r="L986" s="311"/>
      <c r="M986" s="311"/>
      <c r="O986" s="310"/>
    </row>
    <row r="987" spans="3:15" s="56" customFormat="1" ht="13.2" x14ac:dyDescent="0.3">
      <c r="C987" s="309"/>
      <c r="D987" s="310"/>
      <c r="E987" s="310"/>
      <c r="F987" s="311"/>
      <c r="G987" s="311"/>
      <c r="I987" s="309"/>
      <c r="J987" s="310"/>
      <c r="K987" s="310"/>
      <c r="L987" s="311"/>
      <c r="M987" s="311"/>
      <c r="O987" s="310"/>
    </row>
    <row r="988" spans="3:15" s="56" customFormat="1" ht="13.2" x14ac:dyDescent="0.3">
      <c r="C988" s="309"/>
      <c r="D988" s="310"/>
      <c r="E988" s="310"/>
      <c r="F988" s="311"/>
      <c r="G988" s="311"/>
      <c r="I988" s="309"/>
      <c r="J988" s="310"/>
      <c r="K988" s="310"/>
      <c r="L988" s="311"/>
      <c r="M988" s="311"/>
      <c r="O988" s="310"/>
    </row>
    <row r="989" spans="3:15" s="56" customFormat="1" ht="13.2" x14ac:dyDescent="0.3">
      <c r="C989" s="309"/>
      <c r="D989" s="310"/>
      <c r="E989" s="310"/>
      <c r="F989" s="311"/>
      <c r="G989" s="311"/>
      <c r="I989" s="309"/>
      <c r="J989" s="310"/>
      <c r="K989" s="310"/>
      <c r="L989" s="311"/>
      <c r="M989" s="311"/>
      <c r="O989" s="310"/>
    </row>
    <row r="990" spans="3:15" s="56" customFormat="1" ht="13.2" x14ac:dyDescent="0.3">
      <c r="C990" s="309"/>
      <c r="D990" s="310"/>
      <c r="E990" s="310"/>
      <c r="F990" s="311"/>
      <c r="G990" s="311"/>
      <c r="I990" s="309"/>
      <c r="J990" s="310"/>
      <c r="K990" s="310"/>
      <c r="L990" s="311"/>
      <c r="M990" s="311"/>
      <c r="O990" s="310"/>
    </row>
    <row r="991" spans="3:15" s="56" customFormat="1" ht="13.2" x14ac:dyDescent="0.3">
      <c r="C991" s="309"/>
      <c r="D991" s="310"/>
      <c r="E991" s="310"/>
      <c r="F991" s="311"/>
      <c r="G991" s="311"/>
      <c r="I991" s="309"/>
      <c r="J991" s="310"/>
      <c r="K991" s="310"/>
      <c r="L991" s="311"/>
      <c r="M991" s="311"/>
      <c r="O991" s="310"/>
    </row>
    <row r="992" spans="3:15" s="56" customFormat="1" ht="13.2" x14ac:dyDescent="0.3">
      <c r="C992" s="309"/>
      <c r="D992" s="310"/>
      <c r="E992" s="310"/>
      <c r="F992" s="311"/>
      <c r="G992" s="311"/>
      <c r="I992" s="309"/>
      <c r="J992" s="310"/>
      <c r="K992" s="310"/>
      <c r="L992" s="311"/>
      <c r="M992" s="311"/>
      <c r="O992" s="310"/>
    </row>
    <row r="993" spans="3:15" s="56" customFormat="1" ht="13.2" x14ac:dyDescent="0.3">
      <c r="C993" s="309"/>
      <c r="D993" s="310"/>
      <c r="E993" s="310"/>
      <c r="F993" s="311"/>
      <c r="G993" s="311"/>
      <c r="I993" s="309"/>
      <c r="J993" s="310"/>
      <c r="K993" s="310"/>
      <c r="L993" s="311"/>
      <c r="M993" s="311"/>
      <c r="O993" s="310"/>
    </row>
    <row r="994" spans="3:15" s="56" customFormat="1" ht="13.2" x14ac:dyDescent="0.3">
      <c r="C994" s="309"/>
      <c r="D994" s="310"/>
      <c r="E994" s="310"/>
      <c r="F994" s="311"/>
      <c r="G994" s="311"/>
      <c r="I994" s="309"/>
      <c r="J994" s="310"/>
      <c r="K994" s="310"/>
      <c r="L994" s="311"/>
      <c r="M994" s="311"/>
      <c r="O994" s="310"/>
    </row>
    <row r="995" spans="3:15" s="56" customFormat="1" ht="13.2" x14ac:dyDescent="0.3">
      <c r="C995" s="309"/>
      <c r="D995" s="310"/>
      <c r="E995" s="310"/>
      <c r="F995" s="311"/>
      <c r="G995" s="311"/>
      <c r="I995" s="309"/>
      <c r="J995" s="310"/>
      <c r="K995" s="310"/>
      <c r="L995" s="311"/>
      <c r="M995" s="311"/>
      <c r="O995" s="310"/>
    </row>
    <row r="996" spans="3:15" s="56" customFormat="1" ht="13.2" x14ac:dyDescent="0.3">
      <c r="C996" s="309"/>
      <c r="D996" s="310"/>
      <c r="E996" s="310"/>
      <c r="F996" s="311"/>
      <c r="G996" s="311"/>
      <c r="I996" s="309"/>
      <c r="J996" s="310"/>
      <c r="K996" s="310"/>
      <c r="L996" s="311"/>
      <c r="M996" s="311"/>
      <c r="O996" s="310"/>
    </row>
    <row r="997" spans="3:15" s="56" customFormat="1" ht="13.2" x14ac:dyDescent="0.3">
      <c r="C997" s="309"/>
      <c r="D997" s="310"/>
      <c r="E997" s="310"/>
      <c r="F997" s="311"/>
      <c r="G997" s="311"/>
      <c r="I997" s="309"/>
      <c r="J997" s="310"/>
      <c r="K997" s="310"/>
      <c r="L997" s="311"/>
      <c r="M997" s="311"/>
      <c r="O997" s="310"/>
    </row>
    <row r="998" spans="3:15" s="56" customFormat="1" ht="13.2" x14ac:dyDescent="0.3">
      <c r="C998" s="309"/>
      <c r="D998" s="310"/>
      <c r="E998" s="310"/>
      <c r="F998" s="311"/>
      <c r="G998" s="311"/>
      <c r="I998" s="309"/>
      <c r="J998" s="310"/>
      <c r="K998" s="310"/>
      <c r="L998" s="311"/>
      <c r="M998" s="311"/>
      <c r="O998" s="310"/>
    </row>
    <row r="999" spans="3:15" s="56" customFormat="1" ht="13.2" x14ac:dyDescent="0.3">
      <c r="C999" s="309"/>
      <c r="D999" s="310"/>
      <c r="E999" s="310"/>
      <c r="F999" s="311"/>
      <c r="G999" s="311"/>
      <c r="I999" s="309"/>
      <c r="J999" s="310"/>
      <c r="K999" s="310"/>
      <c r="L999" s="311"/>
      <c r="M999" s="311"/>
      <c r="O999" s="310"/>
    </row>
    <row r="1000" spans="3:15" s="56" customFormat="1" ht="13.2" x14ac:dyDescent="0.3">
      <c r="C1000" s="309"/>
      <c r="D1000" s="310"/>
      <c r="E1000" s="310"/>
      <c r="F1000" s="311"/>
      <c r="G1000" s="311"/>
      <c r="I1000" s="309"/>
      <c r="J1000" s="310"/>
      <c r="K1000" s="310"/>
      <c r="L1000" s="311"/>
      <c r="M1000" s="311"/>
      <c r="O1000" s="310"/>
    </row>
    <row r="1001" spans="3:15" s="56" customFormat="1" ht="13.2" x14ac:dyDescent="0.3">
      <c r="C1001" s="309"/>
      <c r="D1001" s="310"/>
      <c r="E1001" s="310"/>
      <c r="F1001" s="311"/>
      <c r="G1001" s="311"/>
      <c r="I1001" s="309"/>
      <c r="J1001" s="310"/>
      <c r="K1001" s="310"/>
      <c r="L1001" s="311"/>
      <c r="M1001" s="311"/>
      <c r="O1001" s="310"/>
    </row>
    <row r="1002" spans="3:15" s="56" customFormat="1" ht="13.2" x14ac:dyDescent="0.3">
      <c r="C1002" s="309"/>
      <c r="D1002" s="310"/>
      <c r="E1002" s="310"/>
      <c r="F1002" s="311"/>
      <c r="G1002" s="311"/>
      <c r="I1002" s="309"/>
      <c r="J1002" s="310"/>
      <c r="K1002" s="310"/>
      <c r="L1002" s="311"/>
      <c r="M1002" s="311"/>
      <c r="O1002" s="310"/>
    </row>
    <row r="1003" spans="3:15" s="56" customFormat="1" ht="13.2" x14ac:dyDescent="0.3">
      <c r="C1003" s="309"/>
      <c r="D1003" s="310"/>
      <c r="E1003" s="310"/>
      <c r="F1003" s="311"/>
      <c r="G1003" s="311"/>
      <c r="I1003" s="309"/>
      <c r="J1003" s="310"/>
      <c r="K1003" s="310"/>
      <c r="L1003" s="311"/>
      <c r="M1003" s="311"/>
      <c r="O1003" s="310"/>
    </row>
    <row r="1004" spans="3:15" s="56" customFormat="1" ht="13.2" x14ac:dyDescent="0.3">
      <c r="C1004" s="309"/>
      <c r="D1004" s="310"/>
      <c r="E1004" s="310"/>
      <c r="F1004" s="311"/>
      <c r="G1004" s="311"/>
      <c r="I1004" s="309"/>
      <c r="J1004" s="310"/>
      <c r="K1004" s="310"/>
      <c r="L1004" s="311"/>
      <c r="M1004" s="311"/>
      <c r="O1004" s="310"/>
    </row>
    <row r="1005" spans="3:15" s="56" customFormat="1" ht="13.2" x14ac:dyDescent="0.3">
      <c r="C1005" s="309"/>
      <c r="D1005" s="310"/>
      <c r="E1005" s="310"/>
      <c r="F1005" s="311"/>
      <c r="G1005" s="311"/>
      <c r="I1005" s="309"/>
      <c r="J1005" s="310"/>
      <c r="K1005" s="310"/>
      <c r="L1005" s="311"/>
      <c r="M1005" s="311"/>
      <c r="O1005" s="310"/>
    </row>
    <row r="1006" spans="3:15" s="56" customFormat="1" ht="13.2" x14ac:dyDescent="0.3">
      <c r="C1006" s="309"/>
      <c r="D1006" s="310"/>
      <c r="E1006" s="310"/>
      <c r="F1006" s="311"/>
      <c r="G1006" s="311"/>
      <c r="I1006" s="309"/>
      <c r="J1006" s="310"/>
      <c r="K1006" s="310"/>
      <c r="L1006" s="311"/>
      <c r="M1006" s="311"/>
      <c r="O1006" s="310"/>
    </row>
    <row r="1007" spans="3:15" s="56" customFormat="1" ht="13.2" x14ac:dyDescent="0.3">
      <c r="C1007" s="309"/>
      <c r="D1007" s="310"/>
      <c r="E1007" s="310"/>
      <c r="F1007" s="311"/>
      <c r="G1007" s="311"/>
      <c r="I1007" s="309"/>
      <c r="J1007" s="310"/>
      <c r="K1007" s="310"/>
      <c r="L1007" s="311"/>
      <c r="M1007" s="311"/>
      <c r="O1007" s="310"/>
    </row>
  </sheetData>
  <conditionalFormatting sqref="G293:G335 M293:M335">
    <cfRule type="expression" dxfId="18" priority="8">
      <formula>AND(ISBLANK(B293),G293&lt;&gt;#REF!)</formula>
    </cfRule>
  </conditionalFormatting>
  <conditionalFormatting sqref="M293 G293:G335 M294:N294 M295:M303 M304:N305 M306 M307:N307 M308:M309 M310:N311 M312:M320 M321:N321 M322 M323:N323 M324:O324 M325 M326:O326 M327:M335">
    <cfRule type="expression" dxfId="17" priority="9">
      <formula>#REF!&lt;0</formula>
    </cfRule>
  </conditionalFormatting>
  <conditionalFormatting sqref="N294 N304:N305 N307 N310:N311 N321 N323:N324 N326:O326">
    <cfRule type="expression" dxfId="16" priority="7">
      <formula>AND(ISBLANK(E294),N294&lt;&gt;#REF!)</formula>
    </cfRule>
  </conditionalFormatting>
  <conditionalFormatting sqref="O324">
    <cfRule type="expression" dxfId="15" priority="10">
      <formula>AND(ISBLANK(F324),O324&lt;&gt;#REF!)</formula>
    </cfRule>
  </conditionalFormatting>
  <dataValidations count="1">
    <dataValidation type="custom" allowBlank="1" showDropDown="1" showErrorMessage="1" sqref="B16:B19 H16:H19" xr:uid="{328D1AD0-2CB4-44DA-BC9D-D216ACDABEE0}">
      <formula1>B16="521211"</formula1>
    </dataValidation>
  </dataValidations>
  <printOptions horizontalCentered="1"/>
  <pageMargins left="0.39370078740157483" right="0.35433070866141736" top="0.19685039370078741" bottom="0.59055118110236227" header="0" footer="0.39370078740157483"/>
  <pageSetup paperSize="9" scale="54" fitToHeight="0" orientation="landscape" r:id="rId1"/>
  <headerFooter>
    <oddFooter>&amp;LMatrik Semula Menjadi
(Usulan Revisi Anggaran TA. 2023)&amp;RHal &amp;P dari &amp;N</oddFooter>
  </headerFooter>
  <rowBreaks count="2" manualBreakCount="2">
    <brk id="212" min="1" max="13" man="1"/>
    <brk id="293" min="1" max="13" man="1"/>
  </rowBreaks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Revisi POK Pusdik</vt:lpstr>
      <vt:lpstr>'Revisi POK Pusdik'!Print_Area</vt:lpstr>
      <vt:lpstr>'Revisi POK Pusdik'!Print_Titles</vt:lpstr>
      <vt:lpstr>'Revisi POK Pusdik'!Start_Jadi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2023-05-03T04:24:32Z</dcterms:created>
  <dcterms:modified xsi:type="dcterms:W3CDTF">2023-05-07T08:30:40Z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0071bc00-a7eb-422c-8abf-470fcf1879ae</vt:lpwstr>
  </property>
</Properties>
</file>