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\PUSDIK\2023\Github\TA.2023\Revisi Anggaran\17 Maret 2023\"/>
    </mc:Choice>
  </mc:AlternateContent>
  <xr:revisionPtr revIDLastSave="0" documentId="13_ncr:1_{19FD6729-AE55-46DA-8D96-0E246A8BDFF6}" xr6:coauthVersionLast="47" xr6:coauthVersionMax="47" xr10:uidLastSave="{00000000-0000-0000-0000-000000000000}"/>
  <bookViews>
    <workbookView xWindow="-108" yWindow="-108" windowWidth="23256" windowHeight="12576" xr2:uid="{580BC6AC-78E5-43F1-8329-1101FD493269}"/>
  </bookViews>
  <sheets>
    <sheet name="SM" sheetId="4" r:id="rId1"/>
    <sheet name="rincian" sheetId="5" r:id="rId2"/>
  </sheets>
  <definedNames>
    <definedName name="_xlnm.Print_Area" localSheetId="0">SM!$A$1:$M$250</definedName>
    <definedName name="_xlnm.Print_Titles" localSheetId="0">SM!$5:$6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8" i="4" l="1"/>
  <c r="L141" i="4"/>
  <c r="L140" i="4"/>
  <c r="L69" i="4"/>
  <c r="I165" i="4"/>
  <c r="L166" i="4"/>
  <c r="I39" i="4"/>
  <c r="C11" i="5"/>
  <c r="L116" i="4"/>
  <c r="L114" i="4" s="1"/>
  <c r="L106" i="4"/>
  <c r="L104" i="4" s="1"/>
  <c r="L122" i="4"/>
  <c r="L120" i="4" s="1"/>
  <c r="L119" i="4"/>
  <c r="L118" i="4"/>
  <c r="L117" i="4"/>
  <c r="L112" i="4"/>
  <c r="L110" i="4" s="1"/>
  <c r="L109" i="4"/>
  <c r="L108" i="4"/>
  <c r="L107" i="4"/>
  <c r="L97" i="4"/>
  <c r="L102" i="4"/>
  <c r="L100" i="4" s="1"/>
  <c r="L99" i="4"/>
  <c r="L96" i="4"/>
  <c r="L94" i="4" s="1"/>
  <c r="L93" i="4"/>
  <c r="L92" i="4"/>
  <c r="L91" i="4"/>
  <c r="L90" i="4"/>
  <c r="L89" i="4"/>
  <c r="L87" i="4" s="1"/>
  <c r="L85" i="4"/>
  <c r="L83" i="4" s="1"/>
  <c r="L82" i="4"/>
  <c r="L79" i="4"/>
  <c r="L76" i="4"/>
  <c r="L75" i="4"/>
  <c r="L74" i="4"/>
  <c r="L73" i="4"/>
  <c r="L72" i="4"/>
  <c r="L70" i="4" s="1"/>
  <c r="L68" i="4"/>
  <c r="L66" i="4" s="1"/>
  <c r="L65" i="4"/>
  <c r="L63" i="4" s="1"/>
  <c r="L62" i="4"/>
  <c r="L61" i="4"/>
  <c r="L60" i="4"/>
  <c r="L59" i="4"/>
  <c r="L58" i="4"/>
  <c r="M145" i="4"/>
  <c r="L148" i="4"/>
  <c r="M148" i="4" s="1"/>
  <c r="L147" i="4"/>
  <c r="M147" i="4" s="1"/>
  <c r="L146" i="4"/>
  <c r="M146" i="4" s="1"/>
  <c r="C37" i="5"/>
  <c r="L206" i="4"/>
  <c r="L213" i="4"/>
  <c r="L220" i="4"/>
  <c r="L223" i="4"/>
  <c r="L228" i="4"/>
  <c r="L227" i="4" s="1"/>
  <c r="L226" i="4" s="1"/>
  <c r="M230" i="4"/>
  <c r="M231" i="4"/>
  <c r="M232" i="4"/>
  <c r="M233" i="4"/>
  <c r="M234" i="4"/>
  <c r="L195" i="4"/>
  <c r="L202" i="4"/>
  <c r="L209" i="4"/>
  <c r="L191" i="4"/>
  <c r="L181" i="4"/>
  <c r="L180" i="4" s="1"/>
  <c r="L144" i="4" l="1"/>
  <c r="L103" i="4"/>
  <c r="L113" i="4"/>
  <c r="L56" i="4"/>
  <c r="L55" i="4" s="1"/>
  <c r="L194" i="4"/>
  <c r="L179" i="4" s="1"/>
  <c r="L178" i="4" s="1"/>
  <c r="L212" i="4"/>
  <c r="M55" i="4" l="1"/>
  <c r="M50" i="4"/>
  <c r="M43" i="4"/>
  <c r="M38" i="4"/>
  <c r="M35" i="4"/>
  <c r="M28" i="4"/>
  <c r="M24" i="4"/>
  <c r="M22" i="4"/>
  <c r="M21" i="4"/>
  <c r="M20" i="4"/>
  <c r="M17" i="4"/>
  <c r="M11" i="4"/>
  <c r="M237" i="4"/>
  <c r="M236" i="4"/>
  <c r="M235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6" i="4"/>
  <c r="M169" i="4"/>
  <c r="M164" i="4"/>
  <c r="M161" i="4"/>
  <c r="M154" i="4"/>
  <c r="M150" i="4"/>
  <c r="M142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F178" i="4"/>
  <c r="F53" i="4"/>
  <c r="L174" i="4"/>
  <c r="M174" i="4" s="1"/>
  <c r="L48" i="4"/>
  <c r="M48" i="4" s="1"/>
  <c r="L177" i="4"/>
  <c r="L175" i="4" s="1"/>
  <c r="M175" i="4" s="1"/>
  <c r="L173" i="4"/>
  <c r="M173" i="4" s="1"/>
  <c r="L172" i="4"/>
  <c r="M172" i="4" s="1"/>
  <c r="L171" i="4"/>
  <c r="M171" i="4" s="1"/>
  <c r="L170" i="4"/>
  <c r="M170" i="4" s="1"/>
  <c r="L165" i="4"/>
  <c r="M165" i="4" s="1"/>
  <c r="C43" i="5"/>
  <c r="L33" i="4"/>
  <c r="M33" i="4" s="1"/>
  <c r="L162" i="4"/>
  <c r="L160" i="4" s="1"/>
  <c r="M160" i="4" s="1"/>
  <c r="E42" i="5"/>
  <c r="E39" i="5"/>
  <c r="E40" i="5"/>
  <c r="E41" i="5"/>
  <c r="F52" i="4" l="1"/>
  <c r="M177" i="4"/>
  <c r="M178" i="4"/>
  <c r="L168" i="4"/>
  <c r="M162" i="4"/>
  <c r="E43" i="5"/>
  <c r="L156" i="4"/>
  <c r="M156" i="4" s="1"/>
  <c r="L157" i="4"/>
  <c r="M157" i="4" s="1"/>
  <c r="L158" i="4"/>
  <c r="M158" i="4" s="1"/>
  <c r="L159" i="4"/>
  <c r="M159" i="4" s="1"/>
  <c r="L155" i="4"/>
  <c r="M155" i="4" s="1"/>
  <c r="E29" i="5"/>
  <c r="E28" i="5"/>
  <c r="E27" i="5"/>
  <c r="E26" i="5"/>
  <c r="E23" i="5"/>
  <c r="E22" i="5"/>
  <c r="E21" i="5"/>
  <c r="E20" i="5"/>
  <c r="L151" i="4"/>
  <c r="M141" i="4"/>
  <c r="L39" i="4"/>
  <c r="M39" i="4" s="1"/>
  <c r="L25" i="4"/>
  <c r="L19" i="4"/>
  <c r="M19" i="4" s="1"/>
  <c r="L18" i="4"/>
  <c r="M18" i="4" s="1"/>
  <c r="L15" i="4"/>
  <c r="M15" i="4" s="1"/>
  <c r="L14" i="4"/>
  <c r="M14" i="4" s="1"/>
  <c r="L13" i="4"/>
  <c r="M13" i="4" s="1"/>
  <c r="L12" i="4"/>
  <c r="M12" i="4" s="1"/>
  <c r="E9" i="5"/>
  <c r="L40" i="4"/>
  <c r="M40" i="4" s="1"/>
  <c r="D11" i="5"/>
  <c r="E6" i="5"/>
  <c r="E7" i="5"/>
  <c r="E5" i="5"/>
  <c r="L36" i="4"/>
  <c r="L30" i="4"/>
  <c r="M30" i="4" s="1"/>
  <c r="L31" i="4"/>
  <c r="M31" i="4" s="1"/>
  <c r="L32" i="4"/>
  <c r="M32" i="4" s="1"/>
  <c r="L29" i="4"/>
  <c r="M29" i="4" s="1"/>
  <c r="F7" i="4"/>
  <c r="L51" i="4"/>
  <c r="E15" i="5"/>
  <c r="E14" i="5"/>
  <c r="E16" i="5"/>
  <c r="L47" i="4"/>
  <c r="M47" i="4" s="1"/>
  <c r="L46" i="4"/>
  <c r="M46" i="4" s="1"/>
  <c r="L45" i="4"/>
  <c r="M45" i="4" s="1"/>
  <c r="L44" i="4"/>
  <c r="M44" i="4" s="1"/>
  <c r="E17" i="5" l="1"/>
  <c r="L149" i="4"/>
  <c r="M151" i="4"/>
  <c r="L167" i="4"/>
  <c r="M167" i="4" s="1"/>
  <c r="M168" i="4"/>
  <c r="L34" i="4"/>
  <c r="M34" i="4" s="1"/>
  <c r="M36" i="4"/>
  <c r="L23" i="4"/>
  <c r="M23" i="4" s="1"/>
  <c r="M25" i="4"/>
  <c r="F238" i="4"/>
  <c r="L163" i="4"/>
  <c r="M163" i="4" s="1"/>
  <c r="M166" i="4"/>
  <c r="L49" i="4"/>
  <c r="M49" i="4" s="1"/>
  <c r="M51" i="4"/>
  <c r="L42" i="4"/>
  <c r="M42" i="4" s="1"/>
  <c r="L27" i="4"/>
  <c r="M27" i="4" s="1"/>
  <c r="E30" i="5"/>
  <c r="E24" i="5"/>
  <c r="L153" i="4"/>
  <c r="M153" i="4" s="1"/>
  <c r="L16" i="4"/>
  <c r="M16" i="4" s="1"/>
  <c r="L37" i="4"/>
  <c r="M37" i="4" s="1"/>
  <c r="E11" i="5"/>
  <c r="L10" i="4"/>
  <c r="M144" i="4" l="1"/>
  <c r="L143" i="4"/>
  <c r="L9" i="4"/>
  <c r="M9" i="4" s="1"/>
  <c r="M10" i="4"/>
  <c r="M149" i="4"/>
  <c r="L152" i="4"/>
  <c r="M152" i="4" s="1"/>
  <c r="L41" i="4"/>
  <c r="M41" i="4" s="1"/>
  <c r="E31" i="5"/>
  <c r="E32" i="5" s="1"/>
  <c r="L26" i="4"/>
  <c r="M26" i="4" s="1"/>
  <c r="M143" i="4" l="1"/>
  <c r="L4" i="4"/>
  <c r="L54" i="4"/>
  <c r="M54" i="4" s="1"/>
  <c r="L8" i="4"/>
  <c r="L53" i="4" l="1"/>
  <c r="L52" i="4" s="1"/>
  <c r="M52" i="4" s="1"/>
  <c r="M8" i="4"/>
  <c r="L7" i="4"/>
  <c r="M53" i="4" l="1"/>
  <c r="M7" i="4"/>
  <c r="L238" i="4"/>
  <c r="M238" i="4" s="1"/>
</calcChain>
</file>

<file path=xl/sharedStrings.xml><?xml version="1.0" encoding="utf-8"?>
<sst xmlns="http://schemas.openxmlformats.org/spreadsheetml/2006/main" count="689" uniqueCount="122">
  <si>
    <t>Total</t>
  </si>
  <si>
    <t>Monitoring Evaluasi Kinerja Pendidikan KP [0000 - Pusat]</t>
  </si>
  <si>
    <t>Monitoring Evaluasi Kegiatan dan Anggaran Pendidikan KP dan OII [0000 - Pusat]</t>
  </si>
  <si>
    <t>Laporan Kinerja Lingkup Pendidikan KP [0000 - Pusat]</t>
  </si>
  <si>
    <t>Kerjasama Pendidikan KP [0000 - Pusat]</t>
  </si>
  <si>
    <t>Perencanaan Kinerja Pendidikan KP [0000 - Pusat]</t>
  </si>
  <si>
    <t>Sinkronisasi Kegiatan Pendidikan KP [0000 - Pusat]</t>
  </si>
  <si>
    <t>Penyusunan Anggaran Pendidikan KP [0000 - Pusat]</t>
  </si>
  <si>
    <t>KODE</t>
  </si>
  <si>
    <t>URAIAN</t>
  </si>
  <si>
    <t>VOL</t>
  </si>
  <si>
    <t>SAT</t>
  </si>
  <si>
    <t>HARGA</t>
  </si>
  <si>
    <t>JUMLAH</t>
  </si>
  <si>
    <t>D</t>
  </si>
  <si>
    <t>A</t>
  </si>
  <si>
    <t>Belanja Bahan</t>
  </si>
  <si>
    <t>(KPPN.175-Jakarta VI)</t>
  </si>
  <si>
    <t>00.00. 1 -Konsumsi/bahan makanan</t>
  </si>
  <si>
    <t>OK</t>
  </si>
  <si>
    <t>00.00. 2 -Penggadaan</t>
  </si>
  <si>
    <t>PKT</t>
  </si>
  <si>
    <t>00.00. 3 -Bahan Komputer</t>
  </si>
  <si>
    <t>00.00. 4 -ATK</t>
  </si>
  <si>
    <t>Belanja Jasa Profesi</t>
  </si>
  <si>
    <t>00.00. 1 -Narasumber/Pembahas</t>
  </si>
  <si>
    <t>OJ</t>
  </si>
  <si>
    <t>Belanja Perjalanan Dinas Biasa</t>
  </si>
  <si>
    <t>B</t>
  </si>
  <si>
    <t>Ekspl</t>
  </si>
  <si>
    <t>Layanan</t>
  </si>
  <si>
    <t>C</t>
  </si>
  <si>
    <t>OH</t>
  </si>
  <si>
    <t>E</t>
  </si>
  <si>
    <t>F</t>
  </si>
  <si>
    <t>G</t>
  </si>
  <si>
    <t>2378.EBA.958</t>
  </si>
  <si>
    <t>Layanan Hubungan Masyarakat</t>
  </si>
  <si>
    <t>Belanja Perjalanan Dinas Paket Meeting Luar Kota</t>
  </si>
  <si>
    <t>Pelayanan Kerja Sama Pendidikan Kelautan dan Perikanan</t>
  </si>
  <si>
    <t>Belanja Barang Non Operasional Lainnya</t>
  </si>
  <si>
    <t>00.00. 1 -Langganan biaya video conference</t>
  </si>
  <si>
    <t>00.00. 2 -Dukungan Kerjasama Pendidikan KP</t>
  </si>
  <si>
    <t>00.00. 1 -Perjalanan Kerjasama Pendidikan KP</t>
  </si>
  <si>
    <t>H</t>
  </si>
  <si>
    <t>2378.EBD</t>
  </si>
  <si>
    <t>Layanan Manajemen Kinerja Internal</t>
  </si>
  <si>
    <t>2378.EBD.952</t>
  </si>
  <si>
    <t>Layanan Perencanaan dan Penganggaran</t>
  </si>
  <si>
    <t>Dokumen</t>
  </si>
  <si>
    <t>Pelayanan Perencanaan dan Penganggaran Internal Pendidikan Kelautan</t>
  </si>
  <si>
    <t>00.00. 5 -Pencetakan</t>
  </si>
  <si>
    <t>00.00. 1 -Perjalanan Penyusunan Perencanaan Kinerja Pendidikan KP</t>
  </si>
  <si>
    <t>00.00. 1 -Perjalanan Sinkronisasi Kegiatan Pendidikan KP</t>
  </si>
  <si>
    <t>00.00. 1 -Perjalanan Penyusunan Anggaran Pendidikan KP</t>
  </si>
  <si>
    <t>Rencana Kerja Pendidikan KP [0000 - Pusat]</t>
  </si>
  <si>
    <t>00.00. 1 -Perjalanan Penyusunan Rencana Kerja Pendidikan KP</t>
  </si>
  <si>
    <t>Revisi Anggaran Pendidikan KP [0000 - Pusat]</t>
  </si>
  <si>
    <t>00.00. 1 -Perjalanan Revisi Anggaran Pendidikan KP</t>
  </si>
  <si>
    <t>Rapat Kerja Teknis Pendidikan KP [0000 - Pusat]</t>
  </si>
  <si>
    <t>00.00. 5 -Cetakan</t>
  </si>
  <si>
    <t>00.00. 6 -Perlengkapan Peserta</t>
  </si>
  <si>
    <t>00.00. 1 -Perjalanan Persiapan Rateknis Pendidikan KP</t>
  </si>
  <si>
    <t>00.00. 1 -Paket Fullboard Meeting (80 Org X 2 Hari)</t>
  </si>
  <si>
    <t>00.00. 2 -Uang Harian Fullboard Meeting (80 orang x 3 Hari)</t>
  </si>
  <si>
    <t>00.00. 3 -Perjalanan Fullboard Meeting</t>
  </si>
  <si>
    <t>2378.EBD.953</t>
  </si>
  <si>
    <t>Layanan Pemantauan dan Evaluasi</t>
  </si>
  <si>
    <t>Pelayanan Monitoring dan Evaluasi Pendidikan Kelautan dan Perikanan</t>
  </si>
  <si>
    <t>00.00. 1 -Langganan biaya aplikasi komunikasi daring (zoom/linktree/zoho)</t>
  </si>
  <si>
    <t>00.00. 1 -Perjalanan Monitoring Evaluasi Kinerja Pendidikan KP</t>
  </si>
  <si>
    <t>00.00. 5 -Cetakan Buku Pusat Pendidikan Dalam Angka</t>
  </si>
  <si>
    <t>00.00. 2 -Dukungan Kegiatan Data dan Informasi Pendidikan KP</t>
  </si>
  <si>
    <t>00.00. 1 -Perjalanan Monitoring Evaluasi Kegiatan dan Anggaran Pendidikan KP</t>
  </si>
  <si>
    <t>Monitoring Evaluasi Penyelenggaraan Pendidikan KP [0000 - Pusat]</t>
  </si>
  <si>
    <t>00.00. 1 -Perjalanan Monitoring Evaluasi Pendidikan KP</t>
  </si>
  <si>
    <t>Pelayanan Pelaporan Kinerja Pendidikan Kelautan dan Perikanan</t>
  </si>
  <si>
    <t>00.00. 1 -Perjalanan Penyusunan Laporan Kinerja</t>
  </si>
  <si>
    <t>MATRIK SEMULA MENJADI</t>
  </si>
  <si>
    <t>TAHUN 2023</t>
  </si>
  <si>
    <t>SEMULA</t>
  </si>
  <si>
    <t>MENJADI</t>
  </si>
  <si>
    <t xml:space="preserve"> </t>
  </si>
  <si>
    <t>Penyusunan Pedoman dan Program Kerjasama Penta Helix</t>
  </si>
  <si>
    <t>Pertemuan Mitra Kerjasama Pendidikan KP</t>
  </si>
  <si>
    <t>00.00. 1 -Perjalanan Penyusunan Pedoman dan Program Kerjasama Penta Helix</t>
  </si>
  <si>
    <t>Perdin Penyusunan Pedoman</t>
  </si>
  <si>
    <t>Hotel</t>
  </si>
  <si>
    <t>Transport</t>
  </si>
  <si>
    <t>Uang Saku</t>
  </si>
  <si>
    <t xml:space="preserve">00.00. 1 -Konsumsi/bahan makanan </t>
  </si>
  <si>
    <t>Perdin Pertemuan Dudi</t>
  </si>
  <si>
    <t>Peserta Pusat</t>
  </si>
  <si>
    <t>Pokja 6 orang</t>
  </si>
  <si>
    <t>Fullboard Meeting</t>
  </si>
  <si>
    <t>Jumlah Per Orang/hari</t>
  </si>
  <si>
    <t>00.00. 1 -Paket Fullboard Meeting (46 Org X 2 Hari)</t>
  </si>
  <si>
    <t>00.00. 2 -Perjalanan Fullboard Meeting</t>
  </si>
  <si>
    <t>Studi Banding Biaya Program Studi</t>
  </si>
  <si>
    <t>00.00. 1 -Perjalanan Studi Banding Biaya Program Studi</t>
  </si>
  <si>
    <t>Perdin Studi Banding</t>
  </si>
  <si>
    <t>Tiket pesawat</t>
  </si>
  <si>
    <t>Uang Harian</t>
  </si>
  <si>
    <t>Politeknik Pangkep</t>
  </si>
  <si>
    <t>Jumlah per hari</t>
  </si>
  <si>
    <t>Jumlah per orang</t>
  </si>
  <si>
    <t>Politeknik Semarang</t>
  </si>
  <si>
    <t>Rata-Rata per orang</t>
  </si>
  <si>
    <t>Pertemuan Standar Biaya Pendidikan</t>
  </si>
  <si>
    <t>Ka Prodi</t>
  </si>
  <si>
    <t>Pokja</t>
  </si>
  <si>
    <t>UPT</t>
  </si>
  <si>
    <t xml:space="preserve">Peserta Pusat </t>
  </si>
  <si>
    <t>00.00. 1 -Perjalanan Penyusunan Standar Biaya Program Studi Pendidikan KP</t>
  </si>
  <si>
    <t>Praktisi/Kemenko PMK/Kemendikbud</t>
  </si>
  <si>
    <t>Penyusunan Pedoman Standar Biaya Program Studi Pendidikan KP</t>
  </si>
  <si>
    <t>(40 DUDI  dan  16 lembaga) 56 Mitra</t>
  </si>
  <si>
    <t>Peserta Pusat 20 orang</t>
  </si>
  <si>
    <t>Kepala UPT</t>
  </si>
  <si>
    <t>Pusat/Balbes</t>
  </si>
  <si>
    <t>Kepala Badan/Sekretariat BRSDM</t>
  </si>
  <si>
    <t>00.00. 1 -Paket Fullboard Meeting (109 Org X 2 Hari)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</si>
</sst>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164" fontId="0" fillId="0" borderId="0" xfId="1" applyFont="1"/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3" fontId="3" fillId="3" borderId="1" xfId="0" applyNumberFormat="1" applyFont="1" applyFill="1" applyBorder="1"/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3" fontId="3" fillId="3" borderId="1" xfId="0" applyNumberFormat="1" applyFont="1" applyFill="1" applyBorder="1" applyAlignment="1">
      <alignment vertical="top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/>
    <xf numFmtId="164" fontId="0" fillId="0" borderId="0" xfId="0" applyNumberFormat="1"/>
    <xf numFmtId="0" fontId="0" fillId="0" borderId="0" xfId="0" applyAlignment="1">
      <alignment horizontal="left"/>
    </xf>
    <xf numFmtId="164" fontId="3" fillId="0" borderId="0" xfId="0" applyNumberFormat="1" applyFont="1"/>
    <xf numFmtId="164" fontId="0" fillId="0" borderId="0" xfId="1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3" fillId="3" borderId="1" xfId="1" applyFont="1" applyFill="1" applyBorder="1" applyAlignment="1">
      <alignment vertical="top"/>
    </xf>
    <xf numFmtId="164" fontId="0" fillId="0" borderId="1" xfId="1" applyFont="1" applyBorder="1" applyAlignment="1">
      <alignment vertical="top"/>
    </xf>
    <xf numFmtId="164" fontId="0" fillId="0" borderId="1" xfId="1" applyFont="1" applyBorder="1"/>
    <xf numFmtId="164" fontId="3" fillId="3" borderId="1" xfId="1" applyFont="1" applyFill="1" applyBorder="1"/>
    <xf numFmtId="0" fontId="3" fillId="3" borderId="1" xfId="0" applyFont="1" applyFill="1" applyBorder="1" applyAlignment="1">
      <alignment horizontal="center" wrapText="1"/>
    </xf>
    <xf numFmtId="3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0" xfId="0" applyFont="1" applyAlignment="1">
      <alignment horizontal="left"/>
    </xf>
  </cellXfs>
  <cellStyles count="3">
    <cellStyle name="Comma [0]" xfId="1" builtinId="6"/>
    <cellStyle name="Normal" xfId="0" builtinId="0"/>
    <cellStyle name="Normal 2 2" xfId="2" xr:uid="{451B24C9-BFEE-40DC-8258-934AED4159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2919045</xdr:colOff>
      <xdr:row>238</xdr:row>
      <xdr:rowOff>164123</xdr:rowOff>
    </xdr:from>
    <xdr:to>
      <xdr:col>11</xdr:col>
      <xdr:colOff>152399</xdr:colOff>
      <xdr:row>249</xdr:row>
      <xdr:rowOff>23447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FA2831-36B9-43FF-F820-EBBBE3F079FE}"/>
            </a:ext>
          </a:extLst>
        </xdr:cNvPr>
        <xdr:cNvSpPr txBox="1"/>
      </xdr:nvSpPr>
      <xdr:spPr>
        <a:xfrm>
          <a:off x="12684368" y="44852493"/>
          <a:ext cx="4138246" cy="1922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D" sz="1400"/>
            <a:t>Jakarta 16 Maret 2023</a:t>
          </a:r>
        </a:p>
        <a:p>
          <a:pPr algn="ctr"/>
          <a:endParaRPr lang="en-ID" sz="1400"/>
        </a:p>
        <a:p>
          <a:pPr algn="ctr"/>
          <a:r>
            <a:rPr lang="en-ID" sz="1400"/>
            <a:t>Perencana Ahli Madya</a:t>
          </a:r>
        </a:p>
        <a:p>
          <a:endParaRPr lang="en-ID" sz="1400"/>
        </a:p>
        <a:p>
          <a:endParaRPr lang="en-ID" sz="1400"/>
        </a:p>
        <a:p>
          <a:endParaRPr lang="en-ID" sz="1400"/>
        </a:p>
        <a:p>
          <a:endParaRPr lang="en-ID" sz="1400"/>
        </a:p>
        <a:p>
          <a:pPr algn="ctr"/>
          <a:r>
            <a:rPr lang="en-ID" sz="1400"/>
            <a:t>Norma MP Manoppo</a:t>
          </a:r>
        </a:p>
      </xdr:txBody>
    </xdr:sp>
    <xdr:clientData/>
  </xdr:twoCellAnchor>
  <xdr:twoCellAnchor>
    <xdr:from>
      <xdr:col>13</xdr:col>
      <xdr:colOff>254000</xdr:colOff>
      <xdr:row>81</xdr:row>
      <xdr:rowOff>88900</xdr:rowOff>
    </xdr:from>
    <xdr:to>
      <xdr:col>16</xdr:col>
      <xdr:colOff>736600</xdr:colOff>
      <xdr:row>85</xdr:row>
      <xdr:rowOff>12700</xdr:rowOff>
    </xdr:to>
    <xdr:sp macro="" textlink="">
      <xdr:nvSpPr>
        <xdr:cNvPr id="3" name="Callout: Bent Line 2">
          <a:extLst>
            <a:ext uri="{FF2B5EF4-FFF2-40B4-BE49-F238E27FC236}">
              <a16:creationId xmlns:a16="http://schemas.microsoft.com/office/drawing/2014/main" id="{45644DBD-1AE1-8389-8C02-E3D0F1A5214D}"/>
            </a:ext>
          </a:extLst>
        </xdr:cNvPr>
        <xdr:cNvSpPr/>
      </xdr:nvSpPr>
      <xdr:spPr>
        <a:xfrm>
          <a:off x="19062700" y="14490700"/>
          <a:ext cx="3340100" cy="635000"/>
        </a:xfrm>
        <a:prstGeom prst="borderCallout2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/>
            <a:t>Salah Rumus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D78DD-E518-486C-ABCB-B300B50E86C7}">
  <dimension ref="A1:O245"/>
  <sheetViews>
    <sheetView tabSelected="1" zoomScale="60" zoomScaleNormal="60" workbookViewId="0">
      <pane xSplit="2" ySplit="6" topLeftCell="C75" activePane="bottomRight" state="frozen"/>
      <selection pane="topRight" activeCell="C1" sqref="C1"/>
      <selection pane="bottomLeft" activeCell="A7" sqref="A7"/>
      <selection pane="bottomRight" activeCell="P105" sqref="P105"/>
    </sheetView>
  </sheetViews>
  <sheetFormatPr defaultColWidth="45.44140625" defaultRowHeight="14.4" x14ac:dyDescent="0.3"/>
  <cols>
    <col min="1" max="1" width="12.44140625" bestFit="1" customWidth="1"/>
    <col min="2" max="2" width="71.44140625" customWidth="1"/>
    <col min="3" max="3" width="5.33203125" style="1" customWidth="1"/>
    <col min="4" max="4" width="12.109375" style="4" customWidth="1"/>
    <col min="5" max="5" width="10.88671875" bestFit="1" customWidth="1"/>
    <col min="6" max="6" width="17" bestFit="1" customWidth="1"/>
    <col min="7" max="7" width="12.21875" bestFit="1" customWidth="1"/>
    <col min="8" max="8" width="69.88671875" customWidth="1"/>
    <col min="9" max="9" width="6.44140625" bestFit="1" customWidth="1"/>
    <col min="10" max="10" width="10.109375" bestFit="1" customWidth="1"/>
    <col min="11" max="11" width="11.6640625" bestFit="1" customWidth="1"/>
    <col min="12" max="12" width="17" bestFit="1" customWidth="1"/>
    <col min="13" max="13" width="17.6640625" bestFit="1" customWidth="1"/>
    <col min="14" max="14" width="16.6640625" customWidth="1"/>
    <col min="15" max="15" width="12.44140625" bestFit="1" customWidth="1"/>
    <col min="16" max="16" width="12.5546875" customWidth="1"/>
  </cols>
  <sheetData>
    <row r="1" spans="1:13" x14ac:dyDescent="0.3">
      <c r="A1" s="42" t="s">
        <v>78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16"/>
    </row>
    <row r="2" spans="1:13" x14ac:dyDescent="0.3">
      <c r="A2" s="42" t="s">
        <v>79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16"/>
    </row>
    <row r="4" spans="1:13" x14ac:dyDescent="0.3">
      <c r="L4" s="40">
        <f>L167+L152+L143+L41+L26</f>
        <v>796940000</v>
      </c>
    </row>
    <row r="5" spans="1:13" x14ac:dyDescent="0.3">
      <c r="A5" s="41" t="s">
        <v>80</v>
      </c>
      <c r="B5" s="41"/>
      <c r="C5" s="41"/>
      <c r="D5" s="41"/>
      <c r="E5" s="41"/>
      <c r="F5" s="41"/>
      <c r="G5" s="41" t="s">
        <v>81</v>
      </c>
      <c r="H5" s="41"/>
      <c r="I5" s="41"/>
      <c r="J5" s="41"/>
      <c r="K5" s="41"/>
      <c r="L5" s="41"/>
      <c r="M5" s="5"/>
    </row>
    <row r="6" spans="1:13" x14ac:dyDescent="0.3">
      <c r="A6" s="6" t="s">
        <v>8</v>
      </c>
      <c r="B6" s="7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8</v>
      </c>
      <c r="H6" s="7" t="s">
        <v>9</v>
      </c>
      <c r="I6" s="6" t="s">
        <v>10</v>
      </c>
      <c r="J6" s="6" t="s">
        <v>11</v>
      </c>
      <c r="K6" s="6" t="s">
        <v>12</v>
      </c>
      <c r="L6" s="6" t="s">
        <v>13</v>
      </c>
      <c r="M6" s="6"/>
    </row>
    <row r="7" spans="1:13" x14ac:dyDescent="0.3">
      <c r="A7" s="18" t="s">
        <v>36</v>
      </c>
      <c r="B7" s="19" t="s">
        <v>37</v>
      </c>
      <c r="C7" s="18">
        <v>1</v>
      </c>
      <c r="D7" s="18" t="s">
        <v>30</v>
      </c>
      <c r="E7" s="20"/>
      <c r="F7" s="21">
        <f>F8</f>
        <v>253780000</v>
      </c>
      <c r="G7" s="18" t="s">
        <v>36</v>
      </c>
      <c r="H7" s="19" t="s">
        <v>37</v>
      </c>
      <c r="I7" s="18">
        <v>1</v>
      </c>
      <c r="J7" s="18" t="s">
        <v>30</v>
      </c>
      <c r="K7" s="20"/>
      <c r="L7" s="21">
        <f>L8</f>
        <v>572128000</v>
      </c>
      <c r="M7" s="21">
        <f>L7-F7</f>
        <v>318348000</v>
      </c>
    </row>
    <row r="8" spans="1:13" s="2" customFormat="1" x14ac:dyDescent="0.3">
      <c r="A8" s="22">
        <v>306</v>
      </c>
      <c r="B8" s="23" t="s">
        <v>39</v>
      </c>
      <c r="C8" s="22">
        <v>0</v>
      </c>
      <c r="D8" s="22"/>
      <c r="E8" s="24"/>
      <c r="F8" s="25">
        <v>253780000</v>
      </c>
      <c r="G8" s="22">
        <v>306</v>
      </c>
      <c r="H8" s="23" t="s">
        <v>39</v>
      </c>
      <c r="I8" s="22">
        <v>0</v>
      </c>
      <c r="J8" s="22"/>
      <c r="K8" s="24"/>
      <c r="L8" s="25">
        <f>L9+L41+L26</f>
        <v>572128000</v>
      </c>
      <c r="M8" s="35">
        <f t="shared" ref="M8:M55" si="0">L8-F8</f>
        <v>318348000</v>
      </c>
    </row>
    <row r="9" spans="1:13" x14ac:dyDescent="0.3">
      <c r="A9" s="18" t="s">
        <v>15</v>
      </c>
      <c r="B9" s="19" t="s">
        <v>4</v>
      </c>
      <c r="C9" s="18"/>
      <c r="D9" s="18"/>
      <c r="E9" s="20"/>
      <c r="F9" s="21">
        <v>253780000</v>
      </c>
      <c r="G9" s="18" t="s">
        <v>15</v>
      </c>
      <c r="H9" s="19" t="s">
        <v>4</v>
      </c>
      <c r="I9" s="18"/>
      <c r="J9" s="18"/>
      <c r="K9" s="20"/>
      <c r="L9" s="21">
        <f>L10+L16+L20+L23</f>
        <v>115852000</v>
      </c>
      <c r="M9" s="38">
        <f t="shared" si="0"/>
        <v>-137928000</v>
      </c>
    </row>
    <row r="10" spans="1:13" x14ac:dyDescent="0.3">
      <c r="A10" s="8">
        <v>521211</v>
      </c>
      <c r="B10" s="9" t="s">
        <v>16</v>
      </c>
      <c r="C10" s="8"/>
      <c r="D10" s="8"/>
      <c r="E10" s="10"/>
      <c r="F10" s="11">
        <v>39000000</v>
      </c>
      <c r="G10" s="8">
        <v>521211</v>
      </c>
      <c r="H10" s="9" t="s">
        <v>16</v>
      </c>
      <c r="I10" s="8"/>
      <c r="J10" s="8"/>
      <c r="K10" s="10"/>
      <c r="L10" s="11">
        <f>SUM(L12:L15)</f>
        <v>19500000</v>
      </c>
      <c r="M10" s="37">
        <f t="shared" si="0"/>
        <v>-19500000</v>
      </c>
    </row>
    <row r="11" spans="1:13" x14ac:dyDescent="0.3">
      <c r="A11" s="8"/>
      <c r="B11" s="9" t="s">
        <v>17</v>
      </c>
      <c r="C11" s="8"/>
      <c r="D11" s="8"/>
      <c r="E11" s="10"/>
      <c r="F11" s="10"/>
      <c r="G11" s="8"/>
      <c r="H11" s="9" t="s">
        <v>17</v>
      </c>
      <c r="I11" s="8"/>
      <c r="J11" s="8"/>
      <c r="K11" s="10"/>
      <c r="L11" s="10"/>
      <c r="M11" s="37">
        <f t="shared" si="0"/>
        <v>0</v>
      </c>
    </row>
    <row r="12" spans="1:13" x14ac:dyDescent="0.3">
      <c r="A12" s="8"/>
      <c r="B12" s="9" t="s">
        <v>18</v>
      </c>
      <c r="C12" s="8">
        <v>200</v>
      </c>
      <c r="D12" s="8" t="s">
        <v>19</v>
      </c>
      <c r="E12" s="11">
        <v>75000</v>
      </c>
      <c r="F12" s="11">
        <v>15000000</v>
      </c>
      <c r="G12" s="8"/>
      <c r="H12" s="9" t="s">
        <v>18</v>
      </c>
      <c r="I12" s="8">
        <v>100</v>
      </c>
      <c r="J12" s="8" t="s">
        <v>19</v>
      </c>
      <c r="K12" s="11">
        <v>75000</v>
      </c>
      <c r="L12" s="11">
        <f>I12*K12</f>
        <v>7500000</v>
      </c>
      <c r="M12" s="37">
        <f t="shared" si="0"/>
        <v>-7500000</v>
      </c>
    </row>
    <row r="13" spans="1:13" x14ac:dyDescent="0.3">
      <c r="A13" s="8"/>
      <c r="B13" s="9" t="s">
        <v>20</v>
      </c>
      <c r="C13" s="8">
        <v>6</v>
      </c>
      <c r="D13" s="8" t="s">
        <v>21</v>
      </c>
      <c r="E13" s="11">
        <v>1500000</v>
      </c>
      <c r="F13" s="11">
        <v>9000000</v>
      </c>
      <c r="G13" s="8"/>
      <c r="H13" s="9" t="s">
        <v>20</v>
      </c>
      <c r="I13" s="8">
        <v>3</v>
      </c>
      <c r="J13" s="8" t="s">
        <v>21</v>
      </c>
      <c r="K13" s="11">
        <v>1500000</v>
      </c>
      <c r="L13" s="11">
        <f t="shared" ref="L13:L15" si="1">I13*K13</f>
        <v>4500000</v>
      </c>
      <c r="M13" s="37">
        <f t="shared" si="0"/>
        <v>-4500000</v>
      </c>
    </row>
    <row r="14" spans="1:13" x14ac:dyDescent="0.3">
      <c r="A14" s="8"/>
      <c r="B14" s="9" t="s">
        <v>22</v>
      </c>
      <c r="C14" s="8">
        <v>6</v>
      </c>
      <c r="D14" s="8" t="s">
        <v>21</v>
      </c>
      <c r="E14" s="11">
        <v>1500000</v>
      </c>
      <c r="F14" s="11">
        <v>9000000</v>
      </c>
      <c r="G14" s="8"/>
      <c r="H14" s="9" t="s">
        <v>22</v>
      </c>
      <c r="I14" s="8">
        <v>3</v>
      </c>
      <c r="J14" s="8" t="s">
        <v>21</v>
      </c>
      <c r="K14" s="11">
        <v>1500000</v>
      </c>
      <c r="L14" s="11">
        <f t="shared" si="1"/>
        <v>4500000</v>
      </c>
      <c r="M14" s="37">
        <f t="shared" si="0"/>
        <v>-4500000</v>
      </c>
    </row>
    <row r="15" spans="1:13" x14ac:dyDescent="0.3">
      <c r="A15" s="8"/>
      <c r="B15" s="9" t="s">
        <v>23</v>
      </c>
      <c r="C15" s="8">
        <v>6</v>
      </c>
      <c r="D15" s="8" t="s">
        <v>21</v>
      </c>
      <c r="E15" s="11">
        <v>1000000</v>
      </c>
      <c r="F15" s="11">
        <v>6000000</v>
      </c>
      <c r="G15" s="8"/>
      <c r="H15" s="9" t="s">
        <v>23</v>
      </c>
      <c r="I15" s="8">
        <v>3</v>
      </c>
      <c r="J15" s="8" t="s">
        <v>21</v>
      </c>
      <c r="K15" s="11">
        <v>1000000</v>
      </c>
      <c r="L15" s="11">
        <f t="shared" si="1"/>
        <v>3000000</v>
      </c>
      <c r="M15" s="37">
        <f t="shared" si="0"/>
        <v>-3000000</v>
      </c>
    </row>
    <row r="16" spans="1:13" x14ac:dyDescent="0.3">
      <c r="A16" s="8">
        <v>521219</v>
      </c>
      <c r="B16" s="9" t="s">
        <v>40</v>
      </c>
      <c r="C16" s="8"/>
      <c r="D16" s="8"/>
      <c r="E16" s="10"/>
      <c r="F16" s="11">
        <v>9000000</v>
      </c>
      <c r="G16" s="8">
        <v>521219</v>
      </c>
      <c r="H16" s="9" t="s">
        <v>40</v>
      </c>
      <c r="I16" s="8"/>
      <c r="J16" s="8"/>
      <c r="K16" s="10"/>
      <c r="L16" s="11">
        <f>L18+L19</f>
        <v>8500000</v>
      </c>
      <c r="M16" s="37">
        <f t="shared" si="0"/>
        <v>-500000</v>
      </c>
    </row>
    <row r="17" spans="1:13" x14ac:dyDescent="0.3">
      <c r="A17" s="8"/>
      <c r="B17" s="9" t="s">
        <v>17</v>
      </c>
      <c r="C17" s="8"/>
      <c r="D17" s="8"/>
      <c r="E17" s="10"/>
      <c r="F17" s="10"/>
      <c r="G17" s="8"/>
      <c r="H17" s="9" t="s">
        <v>17</v>
      </c>
      <c r="I17" s="8"/>
      <c r="J17" s="8"/>
      <c r="K17" s="10"/>
      <c r="L17" s="10"/>
      <c r="M17" s="37">
        <f t="shared" si="0"/>
        <v>0</v>
      </c>
    </row>
    <row r="18" spans="1:13" x14ac:dyDescent="0.3">
      <c r="A18" s="8"/>
      <c r="B18" s="9" t="s">
        <v>41</v>
      </c>
      <c r="C18" s="8">
        <v>4</v>
      </c>
      <c r="D18" s="8" t="s">
        <v>21</v>
      </c>
      <c r="E18" s="11">
        <v>250000</v>
      </c>
      <c r="F18" s="11">
        <v>1000000</v>
      </c>
      <c r="G18" s="8"/>
      <c r="H18" s="9" t="s">
        <v>41</v>
      </c>
      <c r="I18" s="8">
        <v>2</v>
      </c>
      <c r="J18" s="8" t="s">
        <v>21</v>
      </c>
      <c r="K18" s="11">
        <v>250000</v>
      </c>
      <c r="L18" s="11">
        <f t="shared" ref="L18:L19" si="2">I18*K18</f>
        <v>500000</v>
      </c>
      <c r="M18" s="37">
        <f t="shared" si="0"/>
        <v>-500000</v>
      </c>
    </row>
    <row r="19" spans="1:13" x14ac:dyDescent="0.3">
      <c r="A19" s="8"/>
      <c r="B19" s="9" t="s">
        <v>42</v>
      </c>
      <c r="C19" s="8">
        <v>1</v>
      </c>
      <c r="D19" s="8" t="s">
        <v>21</v>
      </c>
      <c r="E19" s="11">
        <v>8000000</v>
      </c>
      <c r="F19" s="11">
        <v>8000000</v>
      </c>
      <c r="G19" s="8"/>
      <c r="H19" s="9" t="s">
        <v>42</v>
      </c>
      <c r="I19" s="8">
        <v>1</v>
      </c>
      <c r="J19" s="8" t="s">
        <v>21</v>
      </c>
      <c r="K19" s="11">
        <v>8000000</v>
      </c>
      <c r="L19" s="11">
        <f t="shared" si="2"/>
        <v>8000000</v>
      </c>
      <c r="M19" s="37">
        <f t="shared" si="0"/>
        <v>0</v>
      </c>
    </row>
    <row r="20" spans="1:13" x14ac:dyDescent="0.3">
      <c r="A20" s="8">
        <v>522151</v>
      </c>
      <c r="B20" s="9" t="s">
        <v>24</v>
      </c>
      <c r="C20" s="8"/>
      <c r="D20" s="8"/>
      <c r="E20" s="10"/>
      <c r="F20" s="11">
        <v>8000000</v>
      </c>
      <c r="G20" s="8"/>
      <c r="H20" s="9"/>
      <c r="I20" s="8"/>
      <c r="J20" s="8"/>
      <c r="K20" s="10"/>
      <c r="L20" s="11"/>
      <c r="M20" s="37">
        <f t="shared" si="0"/>
        <v>-8000000</v>
      </c>
    </row>
    <row r="21" spans="1:13" x14ac:dyDescent="0.3">
      <c r="A21" s="8"/>
      <c r="B21" s="9" t="s">
        <v>17</v>
      </c>
      <c r="C21" s="8"/>
      <c r="D21" s="8"/>
      <c r="E21" s="10"/>
      <c r="F21" s="10"/>
      <c r="G21" s="8"/>
      <c r="H21" s="9"/>
      <c r="I21" s="8"/>
      <c r="J21" s="8"/>
      <c r="K21" s="10"/>
      <c r="L21" s="10"/>
      <c r="M21" s="37">
        <f t="shared" si="0"/>
        <v>0</v>
      </c>
    </row>
    <row r="22" spans="1:13" x14ac:dyDescent="0.3">
      <c r="A22" s="8"/>
      <c r="B22" s="9" t="s">
        <v>25</v>
      </c>
      <c r="C22" s="8">
        <v>8</v>
      </c>
      <c r="D22" s="8" t="s">
        <v>26</v>
      </c>
      <c r="E22" s="11">
        <v>1000000</v>
      </c>
      <c r="F22" s="11">
        <v>8000000</v>
      </c>
      <c r="G22" s="8"/>
      <c r="H22" s="9"/>
      <c r="I22" s="8"/>
      <c r="J22" s="8"/>
      <c r="K22" s="11"/>
      <c r="L22" s="11"/>
      <c r="M22" s="37">
        <f t="shared" si="0"/>
        <v>-8000000</v>
      </c>
    </row>
    <row r="23" spans="1:13" x14ac:dyDescent="0.3">
      <c r="A23" s="8">
        <v>524111</v>
      </c>
      <c r="B23" s="9" t="s">
        <v>27</v>
      </c>
      <c r="C23" s="8"/>
      <c r="D23" s="8"/>
      <c r="E23" s="10"/>
      <c r="F23" s="11">
        <v>197780000</v>
      </c>
      <c r="G23" s="8">
        <v>524111</v>
      </c>
      <c r="H23" s="9" t="s">
        <v>27</v>
      </c>
      <c r="I23" s="8"/>
      <c r="J23" s="8"/>
      <c r="K23" s="10"/>
      <c r="L23" s="11">
        <f>SUM(L25)</f>
        <v>87852000</v>
      </c>
      <c r="M23" s="37">
        <f t="shared" si="0"/>
        <v>-109928000</v>
      </c>
    </row>
    <row r="24" spans="1:13" x14ac:dyDescent="0.3">
      <c r="A24" s="8"/>
      <c r="B24" s="9" t="s">
        <v>17</v>
      </c>
      <c r="C24" s="8"/>
      <c r="D24" s="8"/>
      <c r="E24" s="10"/>
      <c r="F24" s="10"/>
      <c r="G24" s="8"/>
      <c r="H24" s="9" t="s">
        <v>17</v>
      </c>
      <c r="I24" s="8"/>
      <c r="J24" s="8"/>
      <c r="K24" s="10"/>
      <c r="L24" s="10"/>
      <c r="M24" s="37">
        <f t="shared" si="0"/>
        <v>0</v>
      </c>
    </row>
    <row r="25" spans="1:13" x14ac:dyDescent="0.3">
      <c r="A25" s="8"/>
      <c r="B25" s="9" t="s">
        <v>43</v>
      </c>
      <c r="C25" s="8">
        <v>30</v>
      </c>
      <c r="D25" s="8" t="s">
        <v>19</v>
      </c>
      <c r="E25" s="11">
        <v>6592667</v>
      </c>
      <c r="F25" s="11">
        <v>197780000</v>
      </c>
      <c r="G25" s="8"/>
      <c r="H25" s="9" t="s">
        <v>43</v>
      </c>
      <c r="I25" s="8">
        <v>15</v>
      </c>
      <c r="J25" s="8" t="s">
        <v>19</v>
      </c>
      <c r="K25" s="11">
        <v>5856800</v>
      </c>
      <c r="L25" s="11">
        <f>I25*K25</f>
        <v>87852000</v>
      </c>
      <c r="M25" s="37">
        <f t="shared" si="0"/>
        <v>-109928000</v>
      </c>
    </row>
    <row r="26" spans="1:13" x14ac:dyDescent="0.3">
      <c r="A26" s="8"/>
      <c r="B26" s="9"/>
      <c r="C26" s="8"/>
      <c r="D26" s="8"/>
      <c r="E26" s="11"/>
      <c r="F26" s="11"/>
      <c r="G26" s="18" t="s">
        <v>28</v>
      </c>
      <c r="H26" s="19" t="s">
        <v>84</v>
      </c>
      <c r="I26" s="26"/>
      <c r="J26" s="26"/>
      <c r="K26" s="27"/>
      <c r="L26" s="21">
        <f>L27+L34+L37</f>
        <v>393216000</v>
      </c>
      <c r="M26" s="38">
        <f t="shared" si="0"/>
        <v>393216000</v>
      </c>
    </row>
    <row r="27" spans="1:13" x14ac:dyDescent="0.3">
      <c r="A27" s="8"/>
      <c r="B27" s="9"/>
      <c r="C27" s="8"/>
      <c r="D27" s="8"/>
      <c r="E27" s="11"/>
      <c r="F27" s="11"/>
      <c r="G27" s="8">
        <v>521211</v>
      </c>
      <c r="H27" s="9" t="s">
        <v>16</v>
      </c>
      <c r="I27" s="8"/>
      <c r="J27" s="8"/>
      <c r="K27" s="10"/>
      <c r="L27" s="11">
        <f>SUM(L29:L33)</f>
        <v>36020000</v>
      </c>
      <c r="M27" s="37">
        <f t="shared" si="0"/>
        <v>36020000</v>
      </c>
    </row>
    <row r="28" spans="1:13" x14ac:dyDescent="0.3">
      <c r="A28" s="8"/>
      <c r="B28" s="9"/>
      <c r="C28" s="8"/>
      <c r="D28" s="8"/>
      <c r="E28" s="11"/>
      <c r="F28" s="11"/>
      <c r="G28" s="8"/>
      <c r="H28" s="9" t="s">
        <v>17</v>
      </c>
      <c r="I28" s="8"/>
      <c r="J28" s="8"/>
      <c r="K28" s="10"/>
      <c r="L28" s="10"/>
      <c r="M28" s="37">
        <f t="shared" si="0"/>
        <v>0</v>
      </c>
    </row>
    <row r="29" spans="1:13" x14ac:dyDescent="0.3">
      <c r="A29" s="8"/>
      <c r="B29" s="9"/>
      <c r="C29" s="8"/>
      <c r="D29" s="8"/>
      <c r="E29" s="11"/>
      <c r="F29" s="11"/>
      <c r="G29" s="8"/>
      <c r="H29" s="9" t="s">
        <v>90</v>
      </c>
      <c r="I29" s="8">
        <v>20</v>
      </c>
      <c r="J29" s="8" t="s">
        <v>19</v>
      </c>
      <c r="K29" s="11">
        <v>75000</v>
      </c>
      <c r="L29" s="11">
        <f>I29*K29</f>
        <v>1500000</v>
      </c>
      <c r="M29" s="37">
        <f t="shared" si="0"/>
        <v>1500000</v>
      </c>
    </row>
    <row r="30" spans="1:13" x14ac:dyDescent="0.3">
      <c r="A30" s="8"/>
      <c r="B30" s="9"/>
      <c r="C30" s="8"/>
      <c r="D30" s="8"/>
      <c r="E30" s="11"/>
      <c r="F30" s="11"/>
      <c r="G30" s="8"/>
      <c r="H30" s="9" t="s">
        <v>20</v>
      </c>
      <c r="I30" s="8">
        <v>1</v>
      </c>
      <c r="J30" s="8" t="s">
        <v>21</v>
      </c>
      <c r="K30" s="11">
        <v>1500000</v>
      </c>
      <c r="L30" s="11">
        <f t="shared" ref="L30:L33" si="3">I30*K30</f>
        <v>1500000</v>
      </c>
      <c r="M30" s="37">
        <f t="shared" si="0"/>
        <v>1500000</v>
      </c>
    </row>
    <row r="31" spans="1:13" x14ac:dyDescent="0.3">
      <c r="A31" s="8"/>
      <c r="B31" s="9"/>
      <c r="C31" s="8"/>
      <c r="D31" s="8"/>
      <c r="E31" s="11"/>
      <c r="F31" s="11"/>
      <c r="G31" s="8"/>
      <c r="H31" s="9" t="s">
        <v>22</v>
      </c>
      <c r="I31" s="8">
        <v>1</v>
      </c>
      <c r="J31" s="8" t="s">
        <v>21</v>
      </c>
      <c r="K31" s="11">
        <v>1500000</v>
      </c>
      <c r="L31" s="11">
        <f t="shared" si="3"/>
        <v>1500000</v>
      </c>
      <c r="M31" s="37">
        <f t="shared" si="0"/>
        <v>1500000</v>
      </c>
    </row>
    <row r="32" spans="1:13" x14ac:dyDescent="0.3">
      <c r="A32" s="8"/>
      <c r="B32" s="9"/>
      <c r="C32" s="8"/>
      <c r="D32" s="8"/>
      <c r="E32" s="11"/>
      <c r="F32" s="11"/>
      <c r="G32" s="8"/>
      <c r="H32" s="9" t="s">
        <v>23</v>
      </c>
      <c r="I32" s="8">
        <v>1</v>
      </c>
      <c r="J32" s="8" t="s">
        <v>21</v>
      </c>
      <c r="K32" s="11">
        <v>1000000</v>
      </c>
      <c r="L32" s="11">
        <f t="shared" si="3"/>
        <v>1000000</v>
      </c>
      <c r="M32" s="37">
        <f t="shared" si="0"/>
        <v>1000000</v>
      </c>
    </row>
    <row r="33" spans="1:13" x14ac:dyDescent="0.3">
      <c r="A33" s="8"/>
      <c r="B33" s="9"/>
      <c r="C33" s="8"/>
      <c r="D33" s="8"/>
      <c r="E33" s="11"/>
      <c r="F33" s="11"/>
      <c r="G33" s="8"/>
      <c r="H33" s="9" t="s">
        <v>61</v>
      </c>
      <c r="I33" s="8">
        <v>109</v>
      </c>
      <c r="J33" s="8" t="s">
        <v>19</v>
      </c>
      <c r="K33" s="11">
        <v>280000</v>
      </c>
      <c r="L33" s="11">
        <f t="shared" si="3"/>
        <v>30520000</v>
      </c>
      <c r="M33" s="37">
        <f t="shared" si="0"/>
        <v>30520000</v>
      </c>
    </row>
    <row r="34" spans="1:13" x14ac:dyDescent="0.3">
      <c r="A34" s="8"/>
      <c r="B34" s="9"/>
      <c r="C34" s="8"/>
      <c r="D34" s="8"/>
      <c r="E34" s="11"/>
      <c r="F34" s="11"/>
      <c r="G34" s="8">
        <v>522151</v>
      </c>
      <c r="H34" s="9" t="s">
        <v>24</v>
      </c>
      <c r="I34" s="8"/>
      <c r="J34" s="8"/>
      <c r="K34" s="10"/>
      <c r="L34" s="11">
        <f>L36</f>
        <v>10000000</v>
      </c>
      <c r="M34" s="37">
        <f t="shared" si="0"/>
        <v>10000000</v>
      </c>
    </row>
    <row r="35" spans="1:13" x14ac:dyDescent="0.3">
      <c r="A35" s="8"/>
      <c r="B35" s="9"/>
      <c r="C35" s="8"/>
      <c r="D35" s="8"/>
      <c r="E35" s="11"/>
      <c r="F35" s="11"/>
      <c r="G35" s="8"/>
      <c r="H35" s="9" t="s">
        <v>17</v>
      </c>
      <c r="I35" s="8"/>
      <c r="J35" s="8"/>
      <c r="K35" s="10"/>
      <c r="L35" s="10"/>
      <c r="M35" s="37">
        <f t="shared" si="0"/>
        <v>0</v>
      </c>
    </row>
    <row r="36" spans="1:13" x14ac:dyDescent="0.3">
      <c r="A36" s="8"/>
      <c r="B36" s="9"/>
      <c r="C36" s="8"/>
      <c r="D36" s="8"/>
      <c r="E36" s="11"/>
      <c r="F36" s="11"/>
      <c r="G36" s="8"/>
      <c r="H36" s="9" t="s">
        <v>25</v>
      </c>
      <c r="I36" s="8">
        <v>10</v>
      </c>
      <c r="J36" s="8" t="s">
        <v>26</v>
      </c>
      <c r="K36" s="11">
        <v>1000000</v>
      </c>
      <c r="L36" s="11">
        <f>I36*K36</f>
        <v>10000000</v>
      </c>
      <c r="M36" s="37">
        <f t="shared" si="0"/>
        <v>10000000</v>
      </c>
    </row>
    <row r="37" spans="1:13" x14ac:dyDescent="0.3">
      <c r="A37" s="8"/>
      <c r="B37" s="9"/>
      <c r="C37" s="8"/>
      <c r="D37" s="8"/>
      <c r="E37" s="11"/>
      <c r="F37" s="11"/>
      <c r="G37" s="8">
        <v>524119</v>
      </c>
      <c r="H37" s="9" t="s">
        <v>38</v>
      </c>
      <c r="I37" s="8"/>
      <c r="J37" s="8"/>
      <c r="K37" s="10"/>
      <c r="L37" s="11">
        <f>L39+L40</f>
        <v>347196000</v>
      </c>
      <c r="M37" s="37">
        <f t="shared" si="0"/>
        <v>347196000</v>
      </c>
    </row>
    <row r="38" spans="1:13" x14ac:dyDescent="0.3">
      <c r="A38" s="8"/>
      <c r="B38" s="9"/>
      <c r="C38" s="8"/>
      <c r="D38" s="8"/>
      <c r="E38" s="11"/>
      <c r="F38" s="11"/>
      <c r="G38" s="8"/>
      <c r="H38" s="9" t="s">
        <v>17</v>
      </c>
      <c r="I38" s="8"/>
      <c r="J38" s="8"/>
      <c r="K38" s="10"/>
      <c r="L38" s="10"/>
      <c r="M38" s="37">
        <f t="shared" si="0"/>
        <v>0</v>
      </c>
    </row>
    <row r="39" spans="1:13" x14ac:dyDescent="0.3">
      <c r="A39" s="8"/>
      <c r="B39" s="9"/>
      <c r="C39" s="8"/>
      <c r="D39" s="8"/>
      <c r="E39" s="11"/>
      <c r="F39" s="11"/>
      <c r="G39" s="8"/>
      <c r="H39" s="9" t="s">
        <v>121</v>
      </c>
      <c r="I39" s="8">
        <f>109*2</f>
        <v>218</v>
      </c>
      <c r="J39" s="8" t="s">
        <v>32</v>
      </c>
      <c r="K39" s="11">
        <v>822000</v>
      </c>
      <c r="L39" s="11">
        <f>I39*K39</f>
        <v>179196000</v>
      </c>
      <c r="M39" s="37">
        <f t="shared" si="0"/>
        <v>179196000</v>
      </c>
    </row>
    <row r="40" spans="1:13" x14ac:dyDescent="0.3">
      <c r="A40" s="8"/>
      <c r="B40" s="9"/>
      <c r="C40" s="8"/>
      <c r="D40" s="8"/>
      <c r="E40" s="11"/>
      <c r="F40" s="11"/>
      <c r="G40" s="8"/>
      <c r="H40" s="9" t="s">
        <v>65</v>
      </c>
      <c r="I40" s="8">
        <v>56</v>
      </c>
      <c r="J40" s="8" t="s">
        <v>19</v>
      </c>
      <c r="K40" s="11">
        <v>3000000</v>
      </c>
      <c r="L40" s="11">
        <f>I40*K40</f>
        <v>168000000</v>
      </c>
      <c r="M40" s="37">
        <f t="shared" si="0"/>
        <v>168000000</v>
      </c>
    </row>
    <row r="41" spans="1:13" x14ac:dyDescent="0.3">
      <c r="A41" s="8"/>
      <c r="B41" s="9"/>
      <c r="C41" s="8"/>
      <c r="D41" s="8"/>
      <c r="E41" s="11"/>
      <c r="F41" s="11"/>
      <c r="G41" s="18" t="s">
        <v>31</v>
      </c>
      <c r="H41" s="19" t="s">
        <v>83</v>
      </c>
      <c r="I41" s="18"/>
      <c r="J41" s="18"/>
      <c r="K41" s="21"/>
      <c r="L41" s="21">
        <f>L42+L49</f>
        <v>63060000</v>
      </c>
      <c r="M41" s="38">
        <f t="shared" si="0"/>
        <v>63060000</v>
      </c>
    </row>
    <row r="42" spans="1:13" x14ac:dyDescent="0.3">
      <c r="A42" s="8"/>
      <c r="B42" s="9"/>
      <c r="C42" s="8"/>
      <c r="D42" s="8"/>
      <c r="E42" s="11"/>
      <c r="F42" s="11"/>
      <c r="G42" s="8">
        <v>521211</v>
      </c>
      <c r="H42" s="9" t="s">
        <v>16</v>
      </c>
      <c r="I42" s="8"/>
      <c r="J42" s="8"/>
      <c r="K42" s="10"/>
      <c r="L42" s="11">
        <f>SUM(L44:L48)</f>
        <v>14700000</v>
      </c>
      <c r="M42" s="37">
        <f t="shared" si="0"/>
        <v>14700000</v>
      </c>
    </row>
    <row r="43" spans="1:13" x14ac:dyDescent="0.3">
      <c r="A43" s="8"/>
      <c r="B43" s="9" t="s">
        <v>82</v>
      </c>
      <c r="C43" s="8"/>
      <c r="D43" s="8"/>
      <c r="E43" s="11"/>
      <c r="F43" s="11"/>
      <c r="G43" s="8"/>
      <c r="H43" s="9" t="s">
        <v>17</v>
      </c>
      <c r="I43" s="8"/>
      <c r="J43" s="8"/>
      <c r="K43" s="10"/>
      <c r="L43" s="10"/>
      <c r="M43" s="37">
        <f t="shared" si="0"/>
        <v>0</v>
      </c>
    </row>
    <row r="44" spans="1:13" x14ac:dyDescent="0.3">
      <c r="A44" s="8"/>
      <c r="B44" s="9"/>
      <c r="C44" s="8"/>
      <c r="D44" s="8"/>
      <c r="E44" s="11"/>
      <c r="F44" s="11"/>
      <c r="G44" s="8"/>
      <c r="H44" s="9" t="s">
        <v>90</v>
      </c>
      <c r="I44" s="8">
        <v>36</v>
      </c>
      <c r="J44" s="8" t="s">
        <v>19</v>
      </c>
      <c r="K44" s="11">
        <v>75000</v>
      </c>
      <c r="L44" s="11">
        <f>I44*K44</f>
        <v>2700000</v>
      </c>
      <c r="M44" s="37">
        <f t="shared" si="0"/>
        <v>2700000</v>
      </c>
    </row>
    <row r="45" spans="1:13" x14ac:dyDescent="0.3">
      <c r="A45" s="8"/>
      <c r="B45" s="9"/>
      <c r="C45" s="8"/>
      <c r="D45" s="8"/>
      <c r="E45" s="11"/>
      <c r="F45" s="11"/>
      <c r="G45" s="8"/>
      <c r="H45" s="9" t="s">
        <v>20</v>
      </c>
      <c r="I45" s="8">
        <v>2</v>
      </c>
      <c r="J45" s="8" t="s">
        <v>21</v>
      </c>
      <c r="K45" s="11">
        <v>1500000</v>
      </c>
      <c r="L45" s="11">
        <f t="shared" ref="L45:L48" si="4">I45*K45</f>
        <v>3000000</v>
      </c>
      <c r="M45" s="37">
        <f t="shared" si="0"/>
        <v>3000000</v>
      </c>
    </row>
    <row r="46" spans="1:13" x14ac:dyDescent="0.3">
      <c r="A46" s="8"/>
      <c r="B46" s="9"/>
      <c r="C46" s="8"/>
      <c r="D46" s="8"/>
      <c r="E46" s="11"/>
      <c r="F46" s="11"/>
      <c r="G46" s="8"/>
      <c r="H46" s="9" t="s">
        <v>22</v>
      </c>
      <c r="I46" s="8">
        <v>2</v>
      </c>
      <c r="J46" s="8" t="s">
        <v>21</v>
      </c>
      <c r="K46" s="11">
        <v>1500000</v>
      </c>
      <c r="L46" s="11">
        <f t="shared" si="4"/>
        <v>3000000</v>
      </c>
      <c r="M46" s="37">
        <f t="shared" si="0"/>
        <v>3000000</v>
      </c>
    </row>
    <row r="47" spans="1:13" x14ac:dyDescent="0.3">
      <c r="A47" s="8"/>
      <c r="B47" s="9"/>
      <c r="C47" s="8"/>
      <c r="D47" s="8"/>
      <c r="E47" s="11"/>
      <c r="F47" s="11"/>
      <c r="G47" s="8"/>
      <c r="H47" s="9" t="s">
        <v>23</v>
      </c>
      <c r="I47" s="8">
        <v>2</v>
      </c>
      <c r="J47" s="8" t="s">
        <v>21</v>
      </c>
      <c r="K47" s="11">
        <v>1000000</v>
      </c>
      <c r="L47" s="11">
        <f t="shared" si="4"/>
        <v>2000000</v>
      </c>
      <c r="M47" s="37">
        <f t="shared" si="0"/>
        <v>2000000</v>
      </c>
    </row>
    <row r="48" spans="1:13" x14ac:dyDescent="0.3">
      <c r="A48" s="8"/>
      <c r="B48" s="9"/>
      <c r="C48" s="8"/>
      <c r="D48" s="8"/>
      <c r="E48" s="11"/>
      <c r="F48" s="11"/>
      <c r="G48" s="8"/>
      <c r="H48" s="9" t="s">
        <v>60</v>
      </c>
      <c r="I48" s="8">
        <v>20</v>
      </c>
      <c r="J48" s="8" t="s">
        <v>29</v>
      </c>
      <c r="K48" s="11">
        <v>200000</v>
      </c>
      <c r="L48" s="11">
        <f t="shared" si="4"/>
        <v>4000000</v>
      </c>
      <c r="M48" s="37">
        <f t="shared" si="0"/>
        <v>4000000</v>
      </c>
    </row>
    <row r="49" spans="1:13" x14ac:dyDescent="0.3">
      <c r="A49" s="8"/>
      <c r="B49" s="9"/>
      <c r="C49" s="8"/>
      <c r="D49" s="8"/>
      <c r="E49" s="11"/>
      <c r="F49" s="11"/>
      <c r="G49" s="8">
        <v>524111</v>
      </c>
      <c r="H49" s="9" t="s">
        <v>27</v>
      </c>
      <c r="I49" s="8"/>
      <c r="J49" s="8"/>
      <c r="K49" s="10"/>
      <c r="L49" s="11">
        <f>SUM(L51)</f>
        <v>48360000</v>
      </c>
      <c r="M49" s="37">
        <f t="shared" si="0"/>
        <v>48360000</v>
      </c>
    </row>
    <row r="50" spans="1:13" x14ac:dyDescent="0.3">
      <c r="A50" s="8"/>
      <c r="B50" s="9"/>
      <c r="C50" s="8"/>
      <c r="D50" s="8"/>
      <c r="E50" s="11"/>
      <c r="F50" s="11"/>
      <c r="G50" s="8"/>
      <c r="H50" s="9" t="s">
        <v>17</v>
      </c>
      <c r="I50" s="8"/>
      <c r="J50" s="8"/>
      <c r="K50" s="10"/>
      <c r="L50" s="10"/>
      <c r="M50" s="37">
        <f t="shared" si="0"/>
        <v>0</v>
      </c>
    </row>
    <row r="51" spans="1:13" x14ac:dyDescent="0.3">
      <c r="A51" s="8"/>
      <c r="B51" s="9"/>
      <c r="C51" s="8"/>
      <c r="D51" s="8"/>
      <c r="E51" s="11"/>
      <c r="F51" s="11"/>
      <c r="G51" s="8"/>
      <c r="H51" s="9" t="s">
        <v>85</v>
      </c>
      <c r="I51" s="8">
        <v>24</v>
      </c>
      <c r="J51" s="8" t="s">
        <v>19</v>
      </c>
      <c r="K51" s="11">
        <v>2015000</v>
      </c>
      <c r="L51" s="11">
        <f>I51*K51</f>
        <v>48360000</v>
      </c>
      <c r="M51" s="37">
        <f t="shared" si="0"/>
        <v>48360000</v>
      </c>
    </row>
    <row r="52" spans="1:13" x14ac:dyDescent="0.3">
      <c r="A52" s="22" t="s">
        <v>45</v>
      </c>
      <c r="B52" s="23" t="s">
        <v>46</v>
      </c>
      <c r="C52" s="22">
        <v>1</v>
      </c>
      <c r="D52" s="22" t="s">
        <v>49</v>
      </c>
      <c r="E52" s="24"/>
      <c r="F52" s="25">
        <f>F53+F178</f>
        <v>2104804000</v>
      </c>
      <c r="G52" s="22" t="s">
        <v>45</v>
      </c>
      <c r="H52" s="23" t="s">
        <v>46</v>
      </c>
      <c r="I52" s="22">
        <v>1</v>
      </c>
      <c r="J52" s="22" t="s">
        <v>49</v>
      </c>
      <c r="K52" s="24"/>
      <c r="L52" s="25">
        <f>L53+L178</f>
        <v>1786456000</v>
      </c>
      <c r="M52" s="35">
        <f t="shared" si="0"/>
        <v>-318348000</v>
      </c>
    </row>
    <row r="53" spans="1:13" x14ac:dyDescent="0.3">
      <c r="A53" s="22" t="s">
        <v>47</v>
      </c>
      <c r="B53" s="23" t="s">
        <v>48</v>
      </c>
      <c r="C53" s="22">
        <v>1</v>
      </c>
      <c r="D53" s="22" t="s">
        <v>49</v>
      </c>
      <c r="E53" s="24"/>
      <c r="F53" s="25">
        <f>F54</f>
        <v>1331072000</v>
      </c>
      <c r="G53" s="22" t="s">
        <v>47</v>
      </c>
      <c r="H53" s="23" t="s">
        <v>48</v>
      </c>
      <c r="I53" s="22">
        <v>1</v>
      </c>
      <c r="J53" s="22" t="s">
        <v>49</v>
      </c>
      <c r="K53" s="24"/>
      <c r="L53" s="25">
        <f>L54</f>
        <v>1263667000</v>
      </c>
      <c r="M53" s="35">
        <f t="shared" si="0"/>
        <v>-67405000</v>
      </c>
    </row>
    <row r="54" spans="1:13" x14ac:dyDescent="0.3">
      <c r="A54" s="22">
        <v>301</v>
      </c>
      <c r="B54" s="23" t="s">
        <v>50</v>
      </c>
      <c r="C54" s="22">
        <v>0</v>
      </c>
      <c r="D54" s="22"/>
      <c r="E54" s="24"/>
      <c r="F54" s="25">
        <v>1331072000</v>
      </c>
      <c r="G54" s="22">
        <v>301</v>
      </c>
      <c r="H54" s="23" t="s">
        <v>50</v>
      </c>
      <c r="I54" s="22">
        <v>0</v>
      </c>
      <c r="J54" s="22"/>
      <c r="K54" s="24"/>
      <c r="L54" s="25">
        <f>L55+L69+L86+L103+L113+L123+L143+L152+L167</f>
        <v>1263667000</v>
      </c>
      <c r="M54" s="35">
        <f t="shared" si="0"/>
        <v>-67405000</v>
      </c>
    </row>
    <row r="55" spans="1:13" x14ac:dyDescent="0.3">
      <c r="A55" s="22" t="s">
        <v>15</v>
      </c>
      <c r="B55" s="23" t="s">
        <v>5</v>
      </c>
      <c r="C55" s="22"/>
      <c r="D55" s="22"/>
      <c r="E55" s="24"/>
      <c r="F55" s="25">
        <v>189750000</v>
      </c>
      <c r="G55" s="22" t="s">
        <v>15</v>
      </c>
      <c r="H55" s="23" t="s">
        <v>5</v>
      </c>
      <c r="I55" s="22"/>
      <c r="J55" s="22"/>
      <c r="K55" s="24"/>
      <c r="L55" s="25">
        <f>L56+L63+L66</f>
        <v>101322000</v>
      </c>
      <c r="M55" s="35">
        <f t="shared" si="0"/>
        <v>-88428000</v>
      </c>
    </row>
    <row r="56" spans="1:13" x14ac:dyDescent="0.3">
      <c r="A56" s="12">
        <v>521211</v>
      </c>
      <c r="B56" s="13" t="s">
        <v>16</v>
      </c>
      <c r="C56" s="12"/>
      <c r="D56" s="12"/>
      <c r="E56" s="14"/>
      <c r="F56" s="15">
        <v>58750000</v>
      </c>
      <c r="G56" s="12">
        <v>521211</v>
      </c>
      <c r="H56" s="13" t="s">
        <v>16</v>
      </c>
      <c r="I56" s="12"/>
      <c r="J56" s="12"/>
      <c r="K56" s="14"/>
      <c r="L56" s="15">
        <f>SUM(L58:L62)</f>
        <v>43500000</v>
      </c>
      <c r="M56" s="36">
        <f t="shared" ref="M56:M116" si="5">L56-F56</f>
        <v>-15250000</v>
      </c>
    </row>
    <row r="57" spans="1:13" x14ac:dyDescent="0.3">
      <c r="A57" s="8"/>
      <c r="B57" s="9" t="s">
        <v>17</v>
      </c>
      <c r="C57" s="8"/>
      <c r="D57" s="8"/>
      <c r="E57" s="10"/>
      <c r="F57" s="10"/>
      <c r="G57" s="8"/>
      <c r="H57" s="9" t="s">
        <v>17</v>
      </c>
      <c r="I57" s="8"/>
      <c r="J57" s="8"/>
      <c r="K57" s="10"/>
      <c r="L57" s="10"/>
      <c r="M57" s="37">
        <f t="shared" si="5"/>
        <v>0</v>
      </c>
    </row>
    <row r="58" spans="1:13" x14ac:dyDescent="0.3">
      <c r="A58" s="8"/>
      <c r="B58" s="9" t="s">
        <v>18</v>
      </c>
      <c r="C58" s="8">
        <v>230</v>
      </c>
      <c r="D58" s="8" t="s">
        <v>19</v>
      </c>
      <c r="E58" s="11">
        <v>75000</v>
      </c>
      <c r="F58" s="11">
        <v>17250000</v>
      </c>
      <c r="G58" s="8"/>
      <c r="H58" s="9" t="s">
        <v>18</v>
      </c>
      <c r="I58" s="8">
        <v>100</v>
      </c>
      <c r="J58" s="8" t="s">
        <v>19</v>
      </c>
      <c r="K58" s="11">
        <v>75000</v>
      </c>
      <c r="L58" s="11">
        <f>I58*K58</f>
        <v>7500000</v>
      </c>
      <c r="M58" s="37">
        <f t="shared" si="5"/>
        <v>-9750000</v>
      </c>
    </row>
    <row r="59" spans="1:13" x14ac:dyDescent="0.3">
      <c r="A59" s="8"/>
      <c r="B59" s="9" t="s">
        <v>20</v>
      </c>
      <c r="C59" s="8">
        <v>8</v>
      </c>
      <c r="D59" s="8" t="s">
        <v>21</v>
      </c>
      <c r="E59" s="11">
        <v>1500000</v>
      </c>
      <c r="F59" s="11">
        <v>12000000</v>
      </c>
      <c r="G59" s="8"/>
      <c r="H59" s="9" t="s">
        <v>20</v>
      </c>
      <c r="I59" s="8">
        <v>8</v>
      </c>
      <c r="J59" s="8" t="s">
        <v>21</v>
      </c>
      <c r="K59" s="11">
        <v>1500000</v>
      </c>
      <c r="L59" s="11">
        <f t="shared" ref="L59:L62" si="6">I59*K59</f>
        <v>12000000</v>
      </c>
      <c r="M59" s="37">
        <f t="shared" si="5"/>
        <v>0</v>
      </c>
    </row>
    <row r="60" spans="1:13" x14ac:dyDescent="0.3">
      <c r="A60" s="8"/>
      <c r="B60" s="9" t="s">
        <v>22</v>
      </c>
      <c r="C60" s="8">
        <v>8</v>
      </c>
      <c r="D60" s="8" t="s">
        <v>21</v>
      </c>
      <c r="E60" s="11">
        <v>1500000</v>
      </c>
      <c r="F60" s="11">
        <v>12000000</v>
      </c>
      <c r="G60" s="8"/>
      <c r="H60" s="9" t="s">
        <v>22</v>
      </c>
      <c r="I60" s="8">
        <v>8</v>
      </c>
      <c r="J60" s="8" t="s">
        <v>21</v>
      </c>
      <c r="K60" s="11">
        <v>1500000</v>
      </c>
      <c r="L60" s="11">
        <f t="shared" si="6"/>
        <v>12000000</v>
      </c>
      <c r="M60" s="37">
        <f t="shared" si="5"/>
        <v>0</v>
      </c>
    </row>
    <row r="61" spans="1:13" x14ac:dyDescent="0.3">
      <c r="A61" s="8"/>
      <c r="B61" s="9" t="s">
        <v>23</v>
      </c>
      <c r="C61" s="8">
        <v>8</v>
      </c>
      <c r="D61" s="8" t="s">
        <v>21</v>
      </c>
      <c r="E61" s="11">
        <v>1000000</v>
      </c>
      <c r="F61" s="11">
        <v>8000000</v>
      </c>
      <c r="G61" s="8"/>
      <c r="H61" s="9" t="s">
        <v>23</v>
      </c>
      <c r="I61" s="8">
        <v>8</v>
      </c>
      <c r="J61" s="8" t="s">
        <v>21</v>
      </c>
      <c r="K61" s="11">
        <v>1000000</v>
      </c>
      <c r="L61" s="11">
        <f t="shared" si="6"/>
        <v>8000000</v>
      </c>
      <c r="M61" s="37">
        <f t="shared" si="5"/>
        <v>0</v>
      </c>
    </row>
    <row r="62" spans="1:13" x14ac:dyDescent="0.3">
      <c r="A62" s="8"/>
      <c r="B62" s="9" t="s">
        <v>51</v>
      </c>
      <c r="C62" s="8">
        <v>38</v>
      </c>
      <c r="D62" s="8" t="s">
        <v>29</v>
      </c>
      <c r="E62" s="11">
        <v>250000</v>
      </c>
      <c r="F62" s="11">
        <v>9500000</v>
      </c>
      <c r="G62" s="8"/>
      <c r="H62" s="9" t="s">
        <v>51</v>
      </c>
      <c r="I62" s="8">
        <v>16</v>
      </c>
      <c r="J62" s="8" t="s">
        <v>29</v>
      </c>
      <c r="K62" s="11">
        <v>250000</v>
      </c>
      <c r="L62" s="11">
        <f t="shared" si="6"/>
        <v>4000000</v>
      </c>
      <c r="M62" s="37">
        <f t="shared" si="5"/>
        <v>-5500000</v>
      </c>
    </row>
    <row r="63" spans="1:13" x14ac:dyDescent="0.3">
      <c r="A63" s="8">
        <v>521219</v>
      </c>
      <c r="B63" s="9" t="s">
        <v>40</v>
      </c>
      <c r="C63" s="8"/>
      <c r="D63" s="8"/>
      <c r="E63" s="10"/>
      <c r="F63" s="11">
        <v>1000000</v>
      </c>
      <c r="G63" s="8">
        <v>521219</v>
      </c>
      <c r="H63" s="9" t="s">
        <v>40</v>
      </c>
      <c r="I63" s="8"/>
      <c r="J63" s="8"/>
      <c r="K63" s="10"/>
      <c r="L63" s="11">
        <f>L65</f>
        <v>1000000</v>
      </c>
      <c r="M63" s="37">
        <f t="shared" si="5"/>
        <v>0</v>
      </c>
    </row>
    <row r="64" spans="1:13" x14ac:dyDescent="0.3">
      <c r="A64" s="8"/>
      <c r="B64" s="9" t="s">
        <v>17</v>
      </c>
      <c r="C64" s="8"/>
      <c r="D64" s="8"/>
      <c r="E64" s="10"/>
      <c r="F64" s="10"/>
      <c r="G64" s="8"/>
      <c r="H64" s="9" t="s">
        <v>17</v>
      </c>
      <c r="I64" s="8"/>
      <c r="J64" s="8"/>
      <c r="K64" s="10"/>
      <c r="L64" s="10"/>
      <c r="M64" s="37">
        <f t="shared" si="5"/>
        <v>0</v>
      </c>
    </row>
    <row r="65" spans="1:13" x14ac:dyDescent="0.3">
      <c r="A65" s="8"/>
      <c r="B65" s="9" t="s">
        <v>41</v>
      </c>
      <c r="C65" s="8">
        <v>4</v>
      </c>
      <c r="D65" s="8" t="s">
        <v>21</v>
      </c>
      <c r="E65" s="11">
        <v>250000</v>
      </c>
      <c r="F65" s="11">
        <v>1000000</v>
      </c>
      <c r="G65" s="8"/>
      <c r="H65" s="9" t="s">
        <v>41</v>
      </c>
      <c r="I65" s="8">
        <v>4</v>
      </c>
      <c r="J65" s="8" t="s">
        <v>21</v>
      </c>
      <c r="K65" s="11">
        <v>250000</v>
      </c>
      <c r="L65" s="11">
        <f>I65*K65</f>
        <v>1000000</v>
      </c>
      <c r="M65" s="37">
        <f t="shared" si="5"/>
        <v>0</v>
      </c>
    </row>
    <row r="66" spans="1:13" x14ac:dyDescent="0.3">
      <c r="A66" s="8">
        <v>524111</v>
      </c>
      <c r="B66" s="9" t="s">
        <v>27</v>
      </c>
      <c r="C66" s="8"/>
      <c r="D66" s="8"/>
      <c r="E66" s="10"/>
      <c r="F66" s="11">
        <v>130000000</v>
      </c>
      <c r="G66" s="8">
        <v>524111</v>
      </c>
      <c r="H66" s="9" t="s">
        <v>27</v>
      </c>
      <c r="I66" s="8"/>
      <c r="J66" s="8"/>
      <c r="K66" s="10"/>
      <c r="L66" s="11">
        <f>L68</f>
        <v>56822000</v>
      </c>
      <c r="M66" s="37">
        <f t="shared" si="5"/>
        <v>-73178000</v>
      </c>
    </row>
    <row r="67" spans="1:13" x14ac:dyDescent="0.3">
      <c r="A67" s="8"/>
      <c r="B67" s="9" t="s">
        <v>17</v>
      </c>
      <c r="C67" s="8"/>
      <c r="D67" s="8"/>
      <c r="E67" s="10"/>
      <c r="F67" s="10"/>
      <c r="G67" s="8"/>
      <c r="H67" s="9" t="s">
        <v>17</v>
      </c>
      <c r="I67" s="8"/>
      <c r="J67" s="8"/>
      <c r="K67" s="10"/>
      <c r="L67" s="10"/>
      <c r="M67" s="37">
        <f t="shared" si="5"/>
        <v>0</v>
      </c>
    </row>
    <row r="68" spans="1:13" x14ac:dyDescent="0.3">
      <c r="A68" s="8"/>
      <c r="B68" s="9" t="s">
        <v>52</v>
      </c>
      <c r="C68" s="8">
        <v>25</v>
      </c>
      <c r="D68" s="8" t="s">
        <v>19</v>
      </c>
      <c r="E68" s="11">
        <v>5200000</v>
      </c>
      <c r="F68" s="11">
        <v>130000000</v>
      </c>
      <c r="G68" s="8"/>
      <c r="H68" s="9" t="s">
        <v>52</v>
      </c>
      <c r="I68" s="8">
        <v>10</v>
      </c>
      <c r="J68" s="8" t="s">
        <v>19</v>
      </c>
      <c r="K68" s="11">
        <v>5682200</v>
      </c>
      <c r="L68" s="11">
        <f>I68*K68</f>
        <v>56822000</v>
      </c>
      <c r="M68" s="37">
        <f t="shared" si="5"/>
        <v>-73178000</v>
      </c>
    </row>
    <row r="69" spans="1:13" x14ac:dyDescent="0.3">
      <c r="A69" s="18" t="s">
        <v>28</v>
      </c>
      <c r="B69" s="19" t="s">
        <v>6</v>
      </c>
      <c r="C69" s="18"/>
      <c r="D69" s="18"/>
      <c r="E69" s="20"/>
      <c r="F69" s="21">
        <v>190250000</v>
      </c>
      <c r="G69" s="18" t="s">
        <v>28</v>
      </c>
      <c r="H69" s="19" t="s">
        <v>6</v>
      </c>
      <c r="I69" s="18"/>
      <c r="J69" s="18"/>
      <c r="K69" s="20"/>
      <c r="L69" s="21">
        <f>L70+L77+L80+L83</f>
        <v>127500000</v>
      </c>
      <c r="M69" s="38">
        <f t="shared" si="5"/>
        <v>-62750000</v>
      </c>
    </row>
    <row r="70" spans="1:13" x14ac:dyDescent="0.3">
      <c r="A70" s="8">
        <v>521211</v>
      </c>
      <c r="B70" s="9" t="s">
        <v>16</v>
      </c>
      <c r="C70" s="8"/>
      <c r="D70" s="8"/>
      <c r="E70" s="10"/>
      <c r="F70" s="11">
        <v>68250000</v>
      </c>
      <c r="G70" s="8">
        <v>521211</v>
      </c>
      <c r="H70" s="9" t="s">
        <v>16</v>
      </c>
      <c r="I70" s="8"/>
      <c r="J70" s="8"/>
      <c r="K70" s="10"/>
      <c r="L70" s="11">
        <f>SUM(L72:L76)</f>
        <v>44500000</v>
      </c>
      <c r="M70" s="37">
        <f t="shared" si="5"/>
        <v>-23750000</v>
      </c>
    </row>
    <row r="71" spans="1:13" x14ac:dyDescent="0.3">
      <c r="A71" s="8"/>
      <c r="B71" s="9" t="s">
        <v>17</v>
      </c>
      <c r="C71" s="8"/>
      <c r="D71" s="8"/>
      <c r="E71" s="10"/>
      <c r="F71" s="10"/>
      <c r="G71" s="8"/>
      <c r="H71" s="9" t="s">
        <v>17</v>
      </c>
      <c r="I71" s="8"/>
      <c r="J71" s="8"/>
      <c r="K71" s="10"/>
      <c r="L71" s="10"/>
      <c r="M71" s="37">
        <f t="shared" si="5"/>
        <v>0</v>
      </c>
    </row>
    <row r="72" spans="1:13" x14ac:dyDescent="0.3">
      <c r="A72" s="8"/>
      <c r="B72" s="9" t="s">
        <v>18</v>
      </c>
      <c r="C72" s="8">
        <v>350</v>
      </c>
      <c r="D72" s="8" t="s">
        <v>19</v>
      </c>
      <c r="E72" s="11">
        <v>75000</v>
      </c>
      <c r="F72" s="11">
        <v>26250000</v>
      </c>
      <c r="G72" s="8"/>
      <c r="H72" s="9" t="s">
        <v>18</v>
      </c>
      <c r="I72" s="8">
        <v>100</v>
      </c>
      <c r="J72" s="8" t="s">
        <v>19</v>
      </c>
      <c r="K72" s="11">
        <v>75000</v>
      </c>
      <c r="L72" s="11">
        <f t="shared" ref="L72:L76" si="7">I72*K72</f>
        <v>7500000</v>
      </c>
      <c r="M72" s="37">
        <f t="shared" si="5"/>
        <v>-18750000</v>
      </c>
    </row>
    <row r="73" spans="1:13" x14ac:dyDescent="0.3">
      <c r="A73" s="8"/>
      <c r="B73" s="9" t="s">
        <v>20</v>
      </c>
      <c r="C73" s="8">
        <v>8</v>
      </c>
      <c r="D73" s="8" t="s">
        <v>21</v>
      </c>
      <c r="E73" s="11">
        <v>1500000</v>
      </c>
      <c r="F73" s="11">
        <v>12000000</v>
      </c>
      <c r="G73" s="8"/>
      <c r="H73" s="9" t="s">
        <v>20</v>
      </c>
      <c r="I73" s="8">
        <v>8</v>
      </c>
      <c r="J73" s="8" t="s">
        <v>21</v>
      </c>
      <c r="K73" s="11">
        <v>1500000</v>
      </c>
      <c r="L73" s="11">
        <f t="shared" si="7"/>
        <v>12000000</v>
      </c>
      <c r="M73" s="37">
        <f t="shared" si="5"/>
        <v>0</v>
      </c>
    </row>
    <row r="74" spans="1:13" x14ac:dyDescent="0.3">
      <c r="A74" s="8"/>
      <c r="B74" s="9" t="s">
        <v>22</v>
      </c>
      <c r="C74" s="8">
        <v>8</v>
      </c>
      <c r="D74" s="8" t="s">
        <v>21</v>
      </c>
      <c r="E74" s="11">
        <v>1500000</v>
      </c>
      <c r="F74" s="11">
        <v>12000000</v>
      </c>
      <c r="G74" s="8"/>
      <c r="H74" s="9" t="s">
        <v>22</v>
      </c>
      <c r="I74" s="8">
        <v>8</v>
      </c>
      <c r="J74" s="8" t="s">
        <v>21</v>
      </c>
      <c r="K74" s="11">
        <v>1500000</v>
      </c>
      <c r="L74" s="11">
        <f t="shared" si="7"/>
        <v>12000000</v>
      </c>
      <c r="M74" s="37">
        <f t="shared" si="5"/>
        <v>0</v>
      </c>
    </row>
    <row r="75" spans="1:13" x14ac:dyDescent="0.3">
      <c r="A75" s="8"/>
      <c r="B75" s="9" t="s">
        <v>23</v>
      </c>
      <c r="C75" s="8">
        <v>8</v>
      </c>
      <c r="D75" s="8" t="s">
        <v>21</v>
      </c>
      <c r="E75" s="11">
        <v>1000000</v>
      </c>
      <c r="F75" s="11">
        <v>8000000</v>
      </c>
      <c r="G75" s="8"/>
      <c r="H75" s="9" t="s">
        <v>23</v>
      </c>
      <c r="I75" s="8">
        <v>8</v>
      </c>
      <c r="J75" s="8" t="s">
        <v>21</v>
      </c>
      <c r="K75" s="11">
        <v>1000000</v>
      </c>
      <c r="L75" s="11">
        <f t="shared" si="7"/>
        <v>8000000</v>
      </c>
      <c r="M75" s="37">
        <f t="shared" si="5"/>
        <v>0</v>
      </c>
    </row>
    <row r="76" spans="1:13" x14ac:dyDescent="0.3">
      <c r="A76" s="8"/>
      <c r="B76" s="9" t="s">
        <v>51</v>
      </c>
      <c r="C76" s="8">
        <v>40</v>
      </c>
      <c r="D76" s="8" t="s">
        <v>29</v>
      </c>
      <c r="E76" s="11">
        <v>250000</v>
      </c>
      <c r="F76" s="11">
        <v>10000000</v>
      </c>
      <c r="G76" s="8"/>
      <c r="H76" s="9" t="s">
        <v>51</v>
      </c>
      <c r="I76" s="8">
        <v>20</v>
      </c>
      <c r="J76" s="8" t="s">
        <v>29</v>
      </c>
      <c r="K76" s="11">
        <v>250000</v>
      </c>
      <c r="L76" s="11">
        <f t="shared" si="7"/>
        <v>5000000</v>
      </c>
      <c r="M76" s="37">
        <f t="shared" si="5"/>
        <v>-5000000</v>
      </c>
    </row>
    <row r="77" spans="1:13" x14ac:dyDescent="0.3">
      <c r="A77" s="8">
        <v>521219</v>
      </c>
      <c r="B77" s="9" t="s">
        <v>40</v>
      </c>
      <c r="C77" s="8"/>
      <c r="D77" s="8"/>
      <c r="E77" s="10"/>
      <c r="F77" s="11">
        <v>1000000</v>
      </c>
      <c r="G77" s="8">
        <v>521219</v>
      </c>
      <c r="H77" s="9" t="s">
        <v>40</v>
      </c>
      <c r="I77" s="8"/>
      <c r="J77" s="8"/>
      <c r="K77" s="10"/>
      <c r="L77" s="11">
        <v>1000000</v>
      </c>
      <c r="M77" s="37">
        <f t="shared" si="5"/>
        <v>0</v>
      </c>
    </row>
    <row r="78" spans="1:13" x14ac:dyDescent="0.3">
      <c r="A78" s="8"/>
      <c r="B78" s="9" t="s">
        <v>17</v>
      </c>
      <c r="C78" s="8"/>
      <c r="D78" s="8"/>
      <c r="E78" s="10"/>
      <c r="F78" s="10"/>
      <c r="G78" s="8"/>
      <c r="H78" s="9" t="s">
        <v>17</v>
      </c>
      <c r="I78" s="8"/>
      <c r="J78" s="8"/>
      <c r="K78" s="10"/>
      <c r="L78" s="10"/>
      <c r="M78" s="37">
        <f t="shared" si="5"/>
        <v>0</v>
      </c>
    </row>
    <row r="79" spans="1:13" x14ac:dyDescent="0.3">
      <c r="A79" s="8"/>
      <c r="B79" s="9" t="s">
        <v>41</v>
      </c>
      <c r="C79" s="8">
        <v>4</v>
      </c>
      <c r="D79" s="8" t="s">
        <v>21</v>
      </c>
      <c r="E79" s="11">
        <v>250000</v>
      </c>
      <c r="F79" s="11">
        <v>1000000</v>
      </c>
      <c r="G79" s="8"/>
      <c r="H79" s="9" t="s">
        <v>41</v>
      </c>
      <c r="I79" s="8">
        <v>4</v>
      </c>
      <c r="J79" s="8" t="s">
        <v>21</v>
      </c>
      <c r="K79" s="11">
        <v>250000</v>
      </c>
      <c r="L79" s="11">
        <f>I79*K79</f>
        <v>1000000</v>
      </c>
      <c r="M79" s="37">
        <f t="shared" si="5"/>
        <v>0</v>
      </c>
    </row>
    <row r="80" spans="1:13" x14ac:dyDescent="0.3">
      <c r="A80" s="8">
        <v>522151</v>
      </c>
      <c r="B80" s="9" t="s">
        <v>24</v>
      </c>
      <c r="C80" s="8"/>
      <c r="D80" s="8"/>
      <c r="E80" s="10"/>
      <c r="F80" s="11">
        <v>4000000</v>
      </c>
      <c r="G80" s="8">
        <v>522151</v>
      </c>
      <c r="H80" s="9" t="s">
        <v>24</v>
      </c>
      <c r="I80" s="8"/>
      <c r="J80" s="8"/>
      <c r="K80" s="10"/>
      <c r="L80" s="11">
        <v>4000000</v>
      </c>
      <c r="M80" s="37">
        <f t="shared" si="5"/>
        <v>0</v>
      </c>
    </row>
    <row r="81" spans="1:13" x14ac:dyDescent="0.3">
      <c r="A81" s="8"/>
      <c r="B81" s="9" t="s">
        <v>17</v>
      </c>
      <c r="C81" s="8"/>
      <c r="D81" s="8"/>
      <c r="E81" s="10"/>
      <c r="F81" s="10"/>
      <c r="G81" s="8"/>
      <c r="H81" s="9" t="s">
        <v>17</v>
      </c>
      <c r="I81" s="8"/>
      <c r="J81" s="8"/>
      <c r="K81" s="10"/>
      <c r="L81" s="10"/>
      <c r="M81" s="37">
        <f t="shared" si="5"/>
        <v>0</v>
      </c>
    </row>
    <row r="82" spans="1:13" x14ac:dyDescent="0.3">
      <c r="A82" s="8"/>
      <c r="B82" s="9" t="s">
        <v>25</v>
      </c>
      <c r="C82" s="8">
        <v>4</v>
      </c>
      <c r="D82" s="8" t="s">
        <v>26</v>
      </c>
      <c r="E82" s="11">
        <v>1000000</v>
      </c>
      <c r="F82" s="11">
        <v>4000000</v>
      </c>
      <c r="G82" s="8"/>
      <c r="H82" s="9" t="s">
        <v>25</v>
      </c>
      <c r="I82" s="8"/>
      <c r="J82" s="8" t="s">
        <v>26</v>
      </c>
      <c r="K82" s="11">
        <v>1000000</v>
      </c>
      <c r="L82" s="11">
        <f>I82*K82</f>
        <v>0</v>
      </c>
      <c r="M82" s="37">
        <f t="shared" si="5"/>
        <v>-4000000</v>
      </c>
    </row>
    <row r="83" spans="1:13" x14ac:dyDescent="0.3">
      <c r="A83" s="8">
        <v>524111</v>
      </c>
      <c r="B83" s="9" t="s">
        <v>27</v>
      </c>
      <c r="C83" s="8"/>
      <c r="D83" s="8"/>
      <c r="E83" s="10"/>
      <c r="F83" s="11">
        <v>117000000</v>
      </c>
      <c r="G83" s="8">
        <v>524111</v>
      </c>
      <c r="H83" s="9" t="s">
        <v>27</v>
      </c>
      <c r="I83" s="8"/>
      <c r="J83" s="8"/>
      <c r="K83" s="10"/>
      <c r="L83" s="11">
        <f>L85</f>
        <v>78000000</v>
      </c>
      <c r="M83" s="37">
        <f t="shared" si="5"/>
        <v>-39000000</v>
      </c>
    </row>
    <row r="84" spans="1:13" x14ac:dyDescent="0.3">
      <c r="A84" s="8"/>
      <c r="B84" s="9" t="s">
        <v>17</v>
      </c>
      <c r="C84" s="8"/>
      <c r="D84" s="8"/>
      <c r="E84" s="10"/>
      <c r="F84" s="10"/>
      <c r="G84" s="8"/>
      <c r="H84" s="9" t="s">
        <v>17</v>
      </c>
      <c r="I84" s="8"/>
      <c r="J84" s="8"/>
      <c r="K84" s="10"/>
      <c r="L84" s="10"/>
      <c r="M84" s="37">
        <f t="shared" si="5"/>
        <v>0</v>
      </c>
    </row>
    <row r="85" spans="1:13" x14ac:dyDescent="0.3">
      <c r="A85" s="8"/>
      <c r="B85" s="9" t="s">
        <v>53</v>
      </c>
      <c r="C85" s="8">
        <v>18</v>
      </c>
      <c r="D85" s="8" t="s">
        <v>19</v>
      </c>
      <c r="E85" s="11">
        <v>6500000</v>
      </c>
      <c r="F85" s="11">
        <v>117000000</v>
      </c>
      <c r="G85" s="8"/>
      <c r="H85" s="9" t="s">
        <v>53</v>
      </c>
      <c r="I85" s="8">
        <v>12</v>
      </c>
      <c r="J85" s="8" t="s">
        <v>19</v>
      </c>
      <c r="K85" s="11">
        <v>6500000</v>
      </c>
      <c r="L85" s="11">
        <f>I85*K85</f>
        <v>78000000</v>
      </c>
      <c r="M85" s="37">
        <f t="shared" si="5"/>
        <v>-39000000</v>
      </c>
    </row>
    <row r="86" spans="1:13" x14ac:dyDescent="0.3">
      <c r="A86" s="18" t="s">
        <v>31</v>
      </c>
      <c r="B86" s="19" t="s">
        <v>7</v>
      </c>
      <c r="C86" s="18"/>
      <c r="D86" s="18"/>
      <c r="E86" s="20"/>
      <c r="F86" s="21">
        <v>178435000</v>
      </c>
      <c r="G86" s="18" t="s">
        <v>31</v>
      </c>
      <c r="H86" s="19" t="s">
        <v>7</v>
      </c>
      <c r="I86" s="18"/>
      <c r="J86" s="18"/>
      <c r="K86" s="20"/>
      <c r="L86" s="21">
        <v>178435000</v>
      </c>
      <c r="M86" s="38">
        <f t="shared" si="5"/>
        <v>0</v>
      </c>
    </row>
    <row r="87" spans="1:13" x14ac:dyDescent="0.3">
      <c r="A87" s="8">
        <v>521211</v>
      </c>
      <c r="B87" s="9" t="s">
        <v>16</v>
      </c>
      <c r="C87" s="8"/>
      <c r="D87" s="8"/>
      <c r="E87" s="10"/>
      <c r="F87" s="11">
        <v>52000000</v>
      </c>
      <c r="G87" s="8">
        <v>521211</v>
      </c>
      <c r="H87" s="9" t="s">
        <v>16</v>
      </c>
      <c r="I87" s="8"/>
      <c r="J87" s="8"/>
      <c r="K87" s="10"/>
      <c r="L87" s="11">
        <f>SUM(L89:L93)</f>
        <v>44500000</v>
      </c>
      <c r="M87" s="37">
        <f t="shared" si="5"/>
        <v>-7500000</v>
      </c>
    </row>
    <row r="88" spans="1:13" x14ac:dyDescent="0.3">
      <c r="A88" s="8"/>
      <c r="B88" s="9" t="s">
        <v>17</v>
      </c>
      <c r="C88" s="8"/>
      <c r="D88" s="8"/>
      <c r="E88" s="10"/>
      <c r="F88" s="10"/>
      <c r="G88" s="8"/>
      <c r="H88" s="9" t="s">
        <v>17</v>
      </c>
      <c r="I88" s="8"/>
      <c r="J88" s="8"/>
      <c r="K88" s="10"/>
      <c r="L88" s="10"/>
      <c r="M88" s="37">
        <f t="shared" si="5"/>
        <v>0</v>
      </c>
    </row>
    <row r="89" spans="1:13" x14ac:dyDescent="0.3">
      <c r="A89" s="8"/>
      <c r="B89" s="9" t="s">
        <v>18</v>
      </c>
      <c r="C89" s="8">
        <v>200</v>
      </c>
      <c r="D89" s="8" t="s">
        <v>19</v>
      </c>
      <c r="E89" s="11">
        <v>75000</v>
      </c>
      <c r="F89" s="11">
        <v>15000000</v>
      </c>
      <c r="G89" s="8"/>
      <c r="H89" s="9" t="s">
        <v>18</v>
      </c>
      <c r="I89" s="8">
        <v>100</v>
      </c>
      <c r="J89" s="8" t="s">
        <v>19</v>
      </c>
      <c r="K89" s="11">
        <v>75000</v>
      </c>
      <c r="L89" s="11">
        <f t="shared" ref="L89:L93" si="8">I89*K89</f>
        <v>7500000</v>
      </c>
      <c r="M89" s="37">
        <f t="shared" si="5"/>
        <v>-7500000</v>
      </c>
    </row>
    <row r="90" spans="1:13" x14ac:dyDescent="0.3">
      <c r="A90" s="8"/>
      <c r="B90" s="9" t="s">
        <v>20</v>
      </c>
      <c r="C90" s="8">
        <v>8</v>
      </c>
      <c r="D90" s="8" t="s">
        <v>21</v>
      </c>
      <c r="E90" s="11">
        <v>1500000</v>
      </c>
      <c r="F90" s="11">
        <v>12000000</v>
      </c>
      <c r="G90" s="8"/>
      <c r="H90" s="9" t="s">
        <v>20</v>
      </c>
      <c r="I90" s="8">
        <v>8</v>
      </c>
      <c r="J90" s="8" t="s">
        <v>21</v>
      </c>
      <c r="K90" s="11">
        <v>1500000</v>
      </c>
      <c r="L90" s="11">
        <f t="shared" si="8"/>
        <v>12000000</v>
      </c>
      <c r="M90" s="37">
        <f t="shared" si="5"/>
        <v>0</v>
      </c>
    </row>
    <row r="91" spans="1:13" x14ac:dyDescent="0.3">
      <c r="A91" s="8"/>
      <c r="B91" s="9" t="s">
        <v>22</v>
      </c>
      <c r="C91" s="8">
        <v>8</v>
      </c>
      <c r="D91" s="8" t="s">
        <v>21</v>
      </c>
      <c r="E91" s="11">
        <v>1500000</v>
      </c>
      <c r="F91" s="11">
        <v>12000000</v>
      </c>
      <c r="G91" s="8"/>
      <c r="H91" s="9" t="s">
        <v>22</v>
      </c>
      <c r="I91" s="8">
        <v>8</v>
      </c>
      <c r="J91" s="8" t="s">
        <v>21</v>
      </c>
      <c r="K91" s="11">
        <v>1500000</v>
      </c>
      <c r="L91" s="11">
        <f t="shared" si="8"/>
        <v>12000000</v>
      </c>
      <c r="M91" s="37">
        <f t="shared" si="5"/>
        <v>0</v>
      </c>
    </row>
    <row r="92" spans="1:13" x14ac:dyDescent="0.3">
      <c r="A92" s="8"/>
      <c r="B92" s="9" t="s">
        <v>23</v>
      </c>
      <c r="C92" s="8">
        <v>8</v>
      </c>
      <c r="D92" s="8" t="s">
        <v>21</v>
      </c>
      <c r="E92" s="11">
        <v>1000000</v>
      </c>
      <c r="F92" s="11">
        <v>8000000</v>
      </c>
      <c r="G92" s="8"/>
      <c r="H92" s="9" t="s">
        <v>23</v>
      </c>
      <c r="I92" s="8">
        <v>8</v>
      </c>
      <c r="J92" s="8" t="s">
        <v>21</v>
      </c>
      <c r="K92" s="11">
        <v>1000000</v>
      </c>
      <c r="L92" s="11">
        <f t="shared" si="8"/>
        <v>8000000</v>
      </c>
      <c r="M92" s="37">
        <f t="shared" si="5"/>
        <v>0</v>
      </c>
    </row>
    <row r="93" spans="1:13" x14ac:dyDescent="0.3">
      <c r="A93" s="8"/>
      <c r="B93" s="9" t="s">
        <v>51</v>
      </c>
      <c r="C93" s="8">
        <v>20</v>
      </c>
      <c r="D93" s="8" t="s">
        <v>29</v>
      </c>
      <c r="E93" s="11">
        <v>250000</v>
      </c>
      <c r="F93" s="11">
        <v>5000000</v>
      </c>
      <c r="G93" s="8"/>
      <c r="H93" s="9" t="s">
        <v>51</v>
      </c>
      <c r="I93" s="8">
        <v>20</v>
      </c>
      <c r="J93" s="8" t="s">
        <v>29</v>
      </c>
      <c r="K93" s="11">
        <v>250000</v>
      </c>
      <c r="L93" s="11">
        <f t="shared" si="8"/>
        <v>5000000</v>
      </c>
      <c r="M93" s="37">
        <f t="shared" si="5"/>
        <v>0</v>
      </c>
    </row>
    <row r="94" spans="1:13" x14ac:dyDescent="0.3">
      <c r="A94" s="8">
        <v>521219</v>
      </c>
      <c r="B94" s="9" t="s">
        <v>40</v>
      </c>
      <c r="C94" s="8"/>
      <c r="D94" s="8"/>
      <c r="E94" s="10"/>
      <c r="F94" s="11">
        <v>1000000</v>
      </c>
      <c r="G94" s="8">
        <v>521219</v>
      </c>
      <c r="H94" s="9" t="s">
        <v>40</v>
      </c>
      <c r="I94" s="8"/>
      <c r="J94" s="8"/>
      <c r="K94" s="10"/>
      <c r="L94" s="11">
        <f>L96</f>
        <v>1000000</v>
      </c>
      <c r="M94" s="37">
        <f t="shared" si="5"/>
        <v>0</v>
      </c>
    </row>
    <row r="95" spans="1:13" x14ac:dyDescent="0.3">
      <c r="A95" s="8"/>
      <c r="B95" s="9" t="s">
        <v>17</v>
      </c>
      <c r="C95" s="8"/>
      <c r="D95" s="8"/>
      <c r="E95" s="10"/>
      <c r="F95" s="10"/>
      <c r="G95" s="8"/>
      <c r="H95" s="9" t="s">
        <v>17</v>
      </c>
      <c r="I95" s="8"/>
      <c r="J95" s="8"/>
      <c r="K95" s="10"/>
      <c r="L95" s="10"/>
      <c r="M95" s="37">
        <f t="shared" si="5"/>
        <v>0</v>
      </c>
    </row>
    <row r="96" spans="1:13" x14ac:dyDescent="0.3">
      <c r="A96" s="8"/>
      <c r="B96" s="9" t="s">
        <v>41</v>
      </c>
      <c r="C96" s="8">
        <v>4</v>
      </c>
      <c r="D96" s="8" t="s">
        <v>21</v>
      </c>
      <c r="E96" s="11">
        <v>250000</v>
      </c>
      <c r="F96" s="11">
        <v>1000000</v>
      </c>
      <c r="G96" s="8"/>
      <c r="H96" s="9" t="s">
        <v>41</v>
      </c>
      <c r="I96" s="8">
        <v>4</v>
      </c>
      <c r="J96" s="8" t="s">
        <v>21</v>
      </c>
      <c r="K96" s="11">
        <v>250000</v>
      </c>
      <c r="L96" s="11">
        <f>I96*K96</f>
        <v>1000000</v>
      </c>
      <c r="M96" s="37">
        <f t="shared" si="5"/>
        <v>0</v>
      </c>
    </row>
    <row r="97" spans="1:13" x14ac:dyDescent="0.3">
      <c r="A97" s="8">
        <v>522151</v>
      </c>
      <c r="B97" s="9" t="s">
        <v>24</v>
      </c>
      <c r="C97" s="8"/>
      <c r="D97" s="8"/>
      <c r="E97" s="10"/>
      <c r="F97" s="11">
        <v>8000000</v>
      </c>
      <c r="G97" s="8">
        <v>522151</v>
      </c>
      <c r="H97" s="9" t="s">
        <v>24</v>
      </c>
      <c r="I97" s="8"/>
      <c r="J97" s="8"/>
      <c r="K97" s="10"/>
      <c r="L97" s="11">
        <f>L99</f>
        <v>8000000</v>
      </c>
      <c r="M97" s="37">
        <f t="shared" si="5"/>
        <v>0</v>
      </c>
    </row>
    <row r="98" spans="1:13" x14ac:dyDescent="0.3">
      <c r="A98" s="8"/>
      <c r="B98" s="9" t="s">
        <v>17</v>
      </c>
      <c r="C98" s="8"/>
      <c r="D98" s="8"/>
      <c r="E98" s="10"/>
      <c r="F98" s="10"/>
      <c r="G98" s="8"/>
      <c r="H98" s="9" t="s">
        <v>17</v>
      </c>
      <c r="I98" s="8"/>
      <c r="J98" s="8"/>
      <c r="K98" s="10"/>
      <c r="L98" s="10"/>
      <c r="M98" s="37">
        <f t="shared" si="5"/>
        <v>0</v>
      </c>
    </row>
    <row r="99" spans="1:13" x14ac:dyDescent="0.3">
      <c r="A99" s="8"/>
      <c r="B99" s="9" t="s">
        <v>25</v>
      </c>
      <c r="C99" s="8">
        <v>8</v>
      </c>
      <c r="D99" s="8" t="s">
        <v>26</v>
      </c>
      <c r="E99" s="11">
        <v>1000000</v>
      </c>
      <c r="F99" s="11">
        <v>8000000</v>
      </c>
      <c r="G99" s="8"/>
      <c r="H99" s="9" t="s">
        <v>25</v>
      </c>
      <c r="I99" s="8">
        <v>8</v>
      </c>
      <c r="J99" s="8" t="s">
        <v>26</v>
      </c>
      <c r="K99" s="11">
        <v>1000000</v>
      </c>
      <c r="L99" s="11">
        <f>I99*K99</f>
        <v>8000000</v>
      </c>
      <c r="M99" s="37">
        <f t="shared" si="5"/>
        <v>0</v>
      </c>
    </row>
    <row r="100" spans="1:13" x14ac:dyDescent="0.3">
      <c r="A100" s="8">
        <v>524111</v>
      </c>
      <c r="B100" s="9" t="s">
        <v>27</v>
      </c>
      <c r="C100" s="8"/>
      <c r="D100" s="8"/>
      <c r="E100" s="10"/>
      <c r="F100" s="11">
        <v>117435000</v>
      </c>
      <c r="G100" s="8">
        <v>524111</v>
      </c>
      <c r="H100" s="9" t="s">
        <v>27</v>
      </c>
      <c r="I100" s="8"/>
      <c r="J100" s="8"/>
      <c r="K100" s="10"/>
      <c r="L100" s="11">
        <f>L102</f>
        <v>42082500</v>
      </c>
      <c r="M100" s="37">
        <f t="shared" si="5"/>
        <v>-75352500</v>
      </c>
    </row>
    <row r="101" spans="1:13" x14ac:dyDescent="0.3">
      <c r="A101" s="8"/>
      <c r="B101" s="9" t="s">
        <v>17</v>
      </c>
      <c r="C101" s="8"/>
      <c r="D101" s="8"/>
      <c r="E101" s="10"/>
      <c r="F101" s="10"/>
      <c r="G101" s="8"/>
      <c r="H101" s="9" t="s">
        <v>17</v>
      </c>
      <c r="I101" s="8"/>
      <c r="J101" s="8"/>
      <c r="K101" s="10"/>
      <c r="L101" s="10"/>
      <c r="M101" s="37">
        <f t="shared" si="5"/>
        <v>0</v>
      </c>
    </row>
    <row r="102" spans="1:13" x14ac:dyDescent="0.3">
      <c r="A102" s="8"/>
      <c r="B102" s="9" t="s">
        <v>54</v>
      </c>
      <c r="C102" s="8">
        <v>20</v>
      </c>
      <c r="D102" s="8" t="s">
        <v>19</v>
      </c>
      <c r="E102" s="11">
        <v>5871750</v>
      </c>
      <c r="F102" s="11">
        <v>117435000</v>
      </c>
      <c r="G102" s="8"/>
      <c r="H102" s="9" t="s">
        <v>54</v>
      </c>
      <c r="I102" s="8">
        <v>10</v>
      </c>
      <c r="J102" s="8" t="s">
        <v>19</v>
      </c>
      <c r="K102" s="11">
        <v>4208250</v>
      </c>
      <c r="L102" s="11">
        <f>I102*K102</f>
        <v>42082500</v>
      </c>
      <c r="M102" s="37">
        <f t="shared" si="5"/>
        <v>-75352500</v>
      </c>
    </row>
    <row r="103" spans="1:13" x14ac:dyDescent="0.3">
      <c r="A103" s="18" t="s">
        <v>14</v>
      </c>
      <c r="B103" s="19" t="s">
        <v>55</v>
      </c>
      <c r="C103" s="18"/>
      <c r="D103" s="18"/>
      <c r="E103" s="20"/>
      <c r="F103" s="21">
        <v>186750000</v>
      </c>
      <c r="G103" s="18" t="s">
        <v>14</v>
      </c>
      <c r="H103" s="19" t="s">
        <v>55</v>
      </c>
      <c r="I103" s="18"/>
      <c r="J103" s="18"/>
      <c r="K103" s="20"/>
      <c r="L103" s="21">
        <f>L104+L110</f>
        <v>47750000</v>
      </c>
      <c r="M103" s="38">
        <f t="shared" si="5"/>
        <v>-139000000</v>
      </c>
    </row>
    <row r="104" spans="1:13" x14ac:dyDescent="0.3">
      <c r="A104" s="8">
        <v>521211</v>
      </c>
      <c r="B104" s="9" t="s">
        <v>16</v>
      </c>
      <c r="C104" s="8"/>
      <c r="D104" s="8"/>
      <c r="E104" s="10"/>
      <c r="F104" s="11">
        <v>49250000</v>
      </c>
      <c r="G104" s="8">
        <v>521211</v>
      </c>
      <c r="H104" s="9" t="s">
        <v>16</v>
      </c>
      <c r="I104" s="8"/>
      <c r="J104" s="8"/>
      <c r="K104" s="10"/>
      <c r="L104" s="11">
        <f>SUM(L106:L109)</f>
        <v>19750000</v>
      </c>
      <c r="M104" s="37">
        <f t="shared" si="5"/>
        <v>-29500000</v>
      </c>
    </row>
    <row r="105" spans="1:13" x14ac:dyDescent="0.3">
      <c r="A105" s="8"/>
      <c r="B105" s="9" t="s">
        <v>17</v>
      </c>
      <c r="C105" s="8"/>
      <c r="D105" s="8"/>
      <c r="E105" s="10"/>
      <c r="F105" s="10"/>
      <c r="G105" s="8"/>
      <c r="H105" s="9" t="s">
        <v>17</v>
      </c>
      <c r="I105" s="8"/>
      <c r="J105" s="8"/>
      <c r="K105" s="10"/>
      <c r="L105" s="10"/>
      <c r="M105" s="37">
        <f t="shared" si="5"/>
        <v>0</v>
      </c>
    </row>
    <row r="106" spans="1:13" x14ac:dyDescent="0.3">
      <c r="A106" s="8"/>
      <c r="B106" s="9" t="s">
        <v>18</v>
      </c>
      <c r="C106" s="8">
        <v>230</v>
      </c>
      <c r="D106" s="8" t="s">
        <v>19</v>
      </c>
      <c r="E106" s="11">
        <v>75000</v>
      </c>
      <c r="F106" s="11">
        <v>17250000</v>
      </c>
      <c r="G106" s="8"/>
      <c r="H106" s="9" t="s">
        <v>18</v>
      </c>
      <c r="I106" s="8">
        <v>50</v>
      </c>
      <c r="J106" s="8" t="s">
        <v>19</v>
      </c>
      <c r="K106" s="11">
        <v>75000</v>
      </c>
      <c r="L106" s="11">
        <f t="shared" ref="L106:L109" si="9">I106*K106</f>
        <v>3750000</v>
      </c>
      <c r="M106" s="37">
        <f t="shared" si="5"/>
        <v>-13500000</v>
      </c>
    </row>
    <row r="107" spans="1:13" x14ac:dyDescent="0.3">
      <c r="A107" s="8"/>
      <c r="B107" s="9" t="s">
        <v>20</v>
      </c>
      <c r="C107" s="8">
        <v>8</v>
      </c>
      <c r="D107" s="8" t="s">
        <v>21</v>
      </c>
      <c r="E107" s="11">
        <v>1500000</v>
      </c>
      <c r="F107" s="11">
        <v>12000000</v>
      </c>
      <c r="G107" s="8"/>
      <c r="H107" s="9" t="s">
        <v>20</v>
      </c>
      <c r="I107" s="8">
        <v>4</v>
      </c>
      <c r="J107" s="8" t="s">
        <v>21</v>
      </c>
      <c r="K107" s="11">
        <v>1500000</v>
      </c>
      <c r="L107" s="11">
        <f t="shared" si="9"/>
        <v>6000000</v>
      </c>
      <c r="M107" s="37">
        <f t="shared" si="5"/>
        <v>-6000000</v>
      </c>
    </row>
    <row r="108" spans="1:13" x14ac:dyDescent="0.3">
      <c r="A108" s="8"/>
      <c r="B108" s="9" t="s">
        <v>22</v>
      </c>
      <c r="C108" s="8">
        <v>8</v>
      </c>
      <c r="D108" s="8" t="s">
        <v>21</v>
      </c>
      <c r="E108" s="11">
        <v>1500000</v>
      </c>
      <c r="F108" s="11">
        <v>12000000</v>
      </c>
      <c r="G108" s="8"/>
      <c r="H108" s="9" t="s">
        <v>22</v>
      </c>
      <c r="I108" s="8">
        <v>4</v>
      </c>
      <c r="J108" s="8" t="s">
        <v>21</v>
      </c>
      <c r="K108" s="11">
        <v>1500000</v>
      </c>
      <c r="L108" s="11">
        <f t="shared" si="9"/>
        <v>6000000</v>
      </c>
      <c r="M108" s="37">
        <f t="shared" si="5"/>
        <v>-6000000</v>
      </c>
    </row>
    <row r="109" spans="1:13" x14ac:dyDescent="0.3">
      <c r="A109" s="8"/>
      <c r="B109" s="9" t="s">
        <v>23</v>
      </c>
      <c r="C109" s="8">
        <v>8</v>
      </c>
      <c r="D109" s="8" t="s">
        <v>21</v>
      </c>
      <c r="E109" s="11">
        <v>1000000</v>
      </c>
      <c r="F109" s="11">
        <v>8000000</v>
      </c>
      <c r="G109" s="8"/>
      <c r="H109" s="9" t="s">
        <v>23</v>
      </c>
      <c r="I109" s="8">
        <v>4</v>
      </c>
      <c r="J109" s="8" t="s">
        <v>21</v>
      </c>
      <c r="K109" s="11">
        <v>1000000</v>
      </c>
      <c r="L109" s="11">
        <f t="shared" si="9"/>
        <v>4000000</v>
      </c>
      <c r="M109" s="37">
        <f t="shared" si="5"/>
        <v>-4000000</v>
      </c>
    </row>
    <row r="110" spans="1:13" x14ac:dyDescent="0.3">
      <c r="A110" s="8">
        <v>524111</v>
      </c>
      <c r="B110" s="9" t="s">
        <v>27</v>
      </c>
      <c r="C110" s="8"/>
      <c r="D110" s="8"/>
      <c r="E110" s="10"/>
      <c r="F110" s="11">
        <v>137500000</v>
      </c>
      <c r="G110" s="8">
        <v>524111</v>
      </c>
      <c r="H110" s="9" t="s">
        <v>27</v>
      </c>
      <c r="I110" s="8"/>
      <c r="J110" s="8"/>
      <c r="K110" s="10"/>
      <c r="L110" s="11">
        <f>L112</f>
        <v>28000000</v>
      </c>
      <c r="M110" s="37">
        <f t="shared" si="5"/>
        <v>-109500000</v>
      </c>
    </row>
    <row r="111" spans="1:13" x14ac:dyDescent="0.3">
      <c r="A111" s="8"/>
      <c r="B111" s="9" t="s">
        <v>17</v>
      </c>
      <c r="C111" s="8"/>
      <c r="D111" s="8"/>
      <c r="E111" s="10"/>
      <c r="F111" s="10"/>
      <c r="G111" s="8"/>
      <c r="H111" s="9" t="s">
        <v>17</v>
      </c>
      <c r="I111" s="8"/>
      <c r="J111" s="8"/>
      <c r="K111" s="10"/>
      <c r="L111" s="10"/>
      <c r="M111" s="37">
        <f t="shared" si="5"/>
        <v>0</v>
      </c>
    </row>
    <row r="112" spans="1:13" x14ac:dyDescent="0.3">
      <c r="A112" s="8"/>
      <c r="B112" s="9" t="s">
        <v>56</v>
      </c>
      <c r="C112" s="8">
        <v>25</v>
      </c>
      <c r="D112" s="8" t="s">
        <v>19</v>
      </c>
      <c r="E112" s="11">
        <v>5500000</v>
      </c>
      <c r="F112" s="11">
        <v>137500000</v>
      </c>
      <c r="G112" s="8"/>
      <c r="H112" s="9" t="s">
        <v>56</v>
      </c>
      <c r="I112" s="8">
        <v>8</v>
      </c>
      <c r="J112" s="8" t="s">
        <v>19</v>
      </c>
      <c r="K112" s="11">
        <v>3500000</v>
      </c>
      <c r="L112" s="11">
        <f>I112*K112</f>
        <v>28000000</v>
      </c>
      <c r="M112" s="37">
        <f t="shared" si="5"/>
        <v>-109500000</v>
      </c>
    </row>
    <row r="113" spans="1:13" x14ac:dyDescent="0.3">
      <c r="A113" s="18" t="s">
        <v>33</v>
      </c>
      <c r="B113" s="19" t="s">
        <v>57</v>
      </c>
      <c r="C113" s="18"/>
      <c r="D113" s="18"/>
      <c r="E113" s="20"/>
      <c r="F113" s="21">
        <v>165187000</v>
      </c>
      <c r="G113" s="18" t="s">
        <v>33</v>
      </c>
      <c r="H113" s="19" t="s">
        <v>57</v>
      </c>
      <c r="I113" s="18"/>
      <c r="J113" s="18"/>
      <c r="K113" s="20"/>
      <c r="L113" s="21">
        <f>L114+L120</f>
        <v>47296000</v>
      </c>
      <c r="M113" s="38">
        <f t="shared" si="5"/>
        <v>-117891000</v>
      </c>
    </row>
    <row r="114" spans="1:13" x14ac:dyDescent="0.3">
      <c r="A114" s="8">
        <v>521211</v>
      </c>
      <c r="B114" s="9" t="s">
        <v>16</v>
      </c>
      <c r="C114" s="8"/>
      <c r="D114" s="8"/>
      <c r="E114" s="10"/>
      <c r="F114" s="11">
        <v>29250000</v>
      </c>
      <c r="G114" s="8">
        <v>521211</v>
      </c>
      <c r="H114" s="9" t="s">
        <v>16</v>
      </c>
      <c r="I114" s="8"/>
      <c r="J114" s="8"/>
      <c r="K114" s="10"/>
      <c r="L114" s="11">
        <f>SUM(L116:L119)</f>
        <v>27000000</v>
      </c>
      <c r="M114" s="37">
        <f t="shared" si="5"/>
        <v>-2250000</v>
      </c>
    </row>
    <row r="115" spans="1:13" x14ac:dyDescent="0.3">
      <c r="A115" s="8"/>
      <c r="B115" s="9" t="s">
        <v>17</v>
      </c>
      <c r="C115" s="8"/>
      <c r="D115" s="8"/>
      <c r="E115" s="10"/>
      <c r="F115" s="10"/>
      <c r="G115" s="8"/>
      <c r="H115" s="9" t="s">
        <v>17</v>
      </c>
      <c r="I115" s="8"/>
      <c r="J115" s="8"/>
      <c r="K115" s="10"/>
      <c r="L115" s="10"/>
      <c r="M115" s="37">
        <f t="shared" si="5"/>
        <v>0</v>
      </c>
    </row>
    <row r="116" spans="1:13" x14ac:dyDescent="0.3">
      <c r="A116" s="8"/>
      <c r="B116" s="9" t="s">
        <v>18</v>
      </c>
      <c r="C116" s="8">
        <v>70</v>
      </c>
      <c r="D116" s="8" t="s">
        <v>19</v>
      </c>
      <c r="E116" s="11">
        <v>75000</v>
      </c>
      <c r="F116" s="11">
        <v>5250000</v>
      </c>
      <c r="G116" s="8"/>
      <c r="H116" s="9" t="s">
        <v>18</v>
      </c>
      <c r="I116" s="8">
        <v>40</v>
      </c>
      <c r="J116" s="8" t="s">
        <v>19</v>
      </c>
      <c r="K116" s="11">
        <v>75000</v>
      </c>
      <c r="L116" s="11">
        <f>I116*K116</f>
        <v>3000000</v>
      </c>
      <c r="M116" s="37">
        <f t="shared" si="5"/>
        <v>-2250000</v>
      </c>
    </row>
    <row r="117" spans="1:13" x14ac:dyDescent="0.3">
      <c r="A117" s="8"/>
      <c r="B117" s="9" t="s">
        <v>20</v>
      </c>
      <c r="C117" s="8">
        <v>6</v>
      </c>
      <c r="D117" s="8" t="s">
        <v>21</v>
      </c>
      <c r="E117" s="11">
        <v>1500000</v>
      </c>
      <c r="F117" s="11">
        <v>9000000</v>
      </c>
      <c r="G117" s="8"/>
      <c r="H117" s="9" t="s">
        <v>20</v>
      </c>
      <c r="I117" s="8">
        <v>6</v>
      </c>
      <c r="J117" s="8" t="s">
        <v>21</v>
      </c>
      <c r="K117" s="11">
        <v>1500000</v>
      </c>
      <c r="L117" s="11">
        <f t="shared" ref="L117:L119" si="10">I117*K117</f>
        <v>9000000</v>
      </c>
      <c r="M117" s="37">
        <f t="shared" ref="M117:M185" si="11">L117-F117</f>
        <v>0</v>
      </c>
    </row>
    <row r="118" spans="1:13" x14ac:dyDescent="0.3">
      <c r="A118" s="8"/>
      <c r="B118" s="9" t="s">
        <v>22</v>
      </c>
      <c r="C118" s="8">
        <v>6</v>
      </c>
      <c r="D118" s="8" t="s">
        <v>21</v>
      </c>
      <c r="E118" s="11">
        <v>1500000</v>
      </c>
      <c r="F118" s="11">
        <v>9000000</v>
      </c>
      <c r="G118" s="8"/>
      <c r="H118" s="9" t="s">
        <v>22</v>
      </c>
      <c r="I118" s="8">
        <v>6</v>
      </c>
      <c r="J118" s="8" t="s">
        <v>21</v>
      </c>
      <c r="K118" s="11">
        <v>1500000</v>
      </c>
      <c r="L118" s="11">
        <f t="shared" si="10"/>
        <v>9000000</v>
      </c>
      <c r="M118" s="37">
        <f t="shared" si="11"/>
        <v>0</v>
      </c>
    </row>
    <row r="119" spans="1:13" x14ac:dyDescent="0.3">
      <c r="A119" s="8"/>
      <c r="B119" s="9" t="s">
        <v>23</v>
      </c>
      <c r="C119" s="8">
        <v>6</v>
      </c>
      <c r="D119" s="8" t="s">
        <v>21</v>
      </c>
      <c r="E119" s="11">
        <v>1000000</v>
      </c>
      <c r="F119" s="11">
        <v>6000000</v>
      </c>
      <c r="G119" s="8"/>
      <c r="H119" s="9" t="s">
        <v>23</v>
      </c>
      <c r="I119" s="8">
        <v>6</v>
      </c>
      <c r="J119" s="8" t="s">
        <v>21</v>
      </c>
      <c r="K119" s="11">
        <v>1000000</v>
      </c>
      <c r="L119" s="11">
        <f t="shared" si="10"/>
        <v>6000000</v>
      </c>
      <c r="M119" s="37">
        <f t="shared" si="11"/>
        <v>0</v>
      </c>
    </row>
    <row r="120" spans="1:13" x14ac:dyDescent="0.3">
      <c r="A120" s="8">
        <v>524111</v>
      </c>
      <c r="B120" s="9" t="s">
        <v>27</v>
      </c>
      <c r="C120" s="8"/>
      <c r="D120" s="8"/>
      <c r="E120" s="10"/>
      <c r="F120" s="11">
        <v>135937000</v>
      </c>
      <c r="G120" s="8">
        <v>524111</v>
      </c>
      <c r="H120" s="9" t="s">
        <v>27</v>
      </c>
      <c r="I120" s="8"/>
      <c r="J120" s="8"/>
      <c r="K120" s="10"/>
      <c r="L120" s="11">
        <f>L122</f>
        <v>20296000</v>
      </c>
      <c r="M120" s="37">
        <f t="shared" si="11"/>
        <v>-115641000</v>
      </c>
    </row>
    <row r="121" spans="1:13" x14ac:dyDescent="0.3">
      <c r="A121" s="8"/>
      <c r="B121" s="9" t="s">
        <v>17</v>
      </c>
      <c r="C121" s="8"/>
      <c r="D121" s="8"/>
      <c r="E121" s="10"/>
      <c r="F121" s="10"/>
      <c r="G121" s="8"/>
      <c r="H121" s="9" t="s">
        <v>17</v>
      </c>
      <c r="I121" s="8"/>
      <c r="J121" s="8"/>
      <c r="K121" s="10"/>
      <c r="L121" s="10"/>
      <c r="M121" s="37">
        <f t="shared" si="11"/>
        <v>0</v>
      </c>
    </row>
    <row r="122" spans="1:13" x14ac:dyDescent="0.3">
      <c r="A122" s="8"/>
      <c r="B122" s="9" t="s">
        <v>58</v>
      </c>
      <c r="C122" s="8">
        <v>25</v>
      </c>
      <c r="D122" s="8" t="s">
        <v>19</v>
      </c>
      <c r="E122" s="11">
        <v>5437480</v>
      </c>
      <c r="F122" s="11">
        <v>135937000</v>
      </c>
      <c r="G122" s="8"/>
      <c r="H122" s="9" t="s">
        <v>58</v>
      </c>
      <c r="I122" s="8">
        <v>8</v>
      </c>
      <c r="J122" s="8" t="s">
        <v>19</v>
      </c>
      <c r="K122" s="11">
        <v>2537000</v>
      </c>
      <c r="L122" s="11">
        <f>I122*K122</f>
        <v>20296000</v>
      </c>
      <c r="M122" s="37">
        <f t="shared" si="11"/>
        <v>-115641000</v>
      </c>
    </row>
    <row r="123" spans="1:13" x14ac:dyDescent="0.3">
      <c r="A123" s="18" t="s">
        <v>34</v>
      </c>
      <c r="B123" s="19" t="s">
        <v>59</v>
      </c>
      <c r="C123" s="18"/>
      <c r="D123" s="18"/>
      <c r="E123" s="20"/>
      <c r="F123" s="21">
        <v>420700000</v>
      </c>
      <c r="G123" s="18" t="s">
        <v>34</v>
      </c>
      <c r="H123" s="19" t="s">
        <v>59</v>
      </c>
      <c r="I123" s="18"/>
      <c r="J123" s="18"/>
      <c r="K123" s="20"/>
      <c r="L123" s="21">
        <v>420700000</v>
      </c>
      <c r="M123" s="38">
        <f t="shared" si="11"/>
        <v>0</v>
      </c>
    </row>
    <row r="124" spans="1:13" x14ac:dyDescent="0.3">
      <c r="A124" s="8">
        <v>521211</v>
      </c>
      <c r="B124" s="9" t="s">
        <v>16</v>
      </c>
      <c r="C124" s="8"/>
      <c r="D124" s="8"/>
      <c r="E124" s="10"/>
      <c r="F124" s="11">
        <v>42900000</v>
      </c>
      <c r="G124" s="8">
        <v>521211</v>
      </c>
      <c r="H124" s="9" t="s">
        <v>16</v>
      </c>
      <c r="I124" s="8"/>
      <c r="J124" s="8"/>
      <c r="K124" s="10"/>
      <c r="L124" s="11">
        <v>42900000</v>
      </c>
      <c r="M124" s="37">
        <f t="shared" si="11"/>
        <v>0</v>
      </c>
    </row>
    <row r="125" spans="1:13" x14ac:dyDescent="0.3">
      <c r="A125" s="8"/>
      <c r="B125" s="9" t="s">
        <v>17</v>
      </c>
      <c r="C125" s="8"/>
      <c r="D125" s="8"/>
      <c r="E125" s="10"/>
      <c r="F125" s="10"/>
      <c r="G125" s="8"/>
      <c r="H125" s="9" t="s">
        <v>17</v>
      </c>
      <c r="I125" s="8"/>
      <c r="J125" s="8"/>
      <c r="K125" s="10"/>
      <c r="L125" s="10"/>
      <c r="M125" s="37">
        <f t="shared" si="11"/>
        <v>0</v>
      </c>
    </row>
    <row r="126" spans="1:13" x14ac:dyDescent="0.3">
      <c r="A126" s="8"/>
      <c r="B126" s="9" t="s">
        <v>18</v>
      </c>
      <c r="C126" s="8">
        <v>100</v>
      </c>
      <c r="D126" s="8" t="s">
        <v>19</v>
      </c>
      <c r="E126" s="11">
        <v>75000</v>
      </c>
      <c r="F126" s="11">
        <v>7500000</v>
      </c>
      <c r="G126" s="8"/>
      <c r="H126" s="9" t="s">
        <v>18</v>
      </c>
      <c r="I126" s="8">
        <v>100</v>
      </c>
      <c r="J126" s="8" t="s">
        <v>19</v>
      </c>
      <c r="K126" s="11">
        <v>75000</v>
      </c>
      <c r="L126" s="11">
        <v>7500000</v>
      </c>
      <c r="M126" s="37">
        <f t="shared" si="11"/>
        <v>0</v>
      </c>
    </row>
    <row r="127" spans="1:13" x14ac:dyDescent="0.3">
      <c r="A127" s="8"/>
      <c r="B127" s="9" t="s">
        <v>20</v>
      </c>
      <c r="C127" s="8">
        <v>2</v>
      </c>
      <c r="D127" s="8" t="s">
        <v>21</v>
      </c>
      <c r="E127" s="11">
        <v>1500000</v>
      </c>
      <c r="F127" s="11">
        <v>3000000</v>
      </c>
      <c r="G127" s="8"/>
      <c r="H127" s="9" t="s">
        <v>20</v>
      </c>
      <c r="I127" s="8">
        <v>2</v>
      </c>
      <c r="J127" s="8" t="s">
        <v>21</v>
      </c>
      <c r="K127" s="11">
        <v>1500000</v>
      </c>
      <c r="L127" s="11">
        <v>3000000</v>
      </c>
      <c r="M127" s="37">
        <f t="shared" si="11"/>
        <v>0</v>
      </c>
    </row>
    <row r="128" spans="1:13" x14ac:dyDescent="0.3">
      <c r="A128" s="8"/>
      <c r="B128" s="9" t="s">
        <v>22</v>
      </c>
      <c r="C128" s="8">
        <v>2</v>
      </c>
      <c r="D128" s="8" t="s">
        <v>21</v>
      </c>
      <c r="E128" s="11">
        <v>1500000</v>
      </c>
      <c r="F128" s="11">
        <v>3000000</v>
      </c>
      <c r="G128" s="8"/>
      <c r="H128" s="9" t="s">
        <v>22</v>
      </c>
      <c r="I128" s="8">
        <v>2</v>
      </c>
      <c r="J128" s="8" t="s">
        <v>21</v>
      </c>
      <c r="K128" s="11">
        <v>1500000</v>
      </c>
      <c r="L128" s="11">
        <v>3000000</v>
      </c>
      <c r="M128" s="37">
        <f t="shared" si="11"/>
        <v>0</v>
      </c>
    </row>
    <row r="129" spans="1:15" x14ac:dyDescent="0.3">
      <c r="A129" s="8"/>
      <c r="B129" s="9" t="s">
        <v>23</v>
      </c>
      <c r="C129" s="8">
        <v>2</v>
      </c>
      <c r="D129" s="8" t="s">
        <v>21</v>
      </c>
      <c r="E129" s="11">
        <v>1000000</v>
      </c>
      <c r="F129" s="11">
        <v>2000000</v>
      </c>
      <c r="G129" s="8"/>
      <c r="H129" s="9" t="s">
        <v>23</v>
      </c>
      <c r="I129" s="8">
        <v>2</v>
      </c>
      <c r="J129" s="8" t="s">
        <v>21</v>
      </c>
      <c r="K129" s="11">
        <v>1000000</v>
      </c>
      <c r="L129" s="11">
        <v>2000000</v>
      </c>
      <c r="M129" s="37">
        <f t="shared" si="11"/>
        <v>0</v>
      </c>
    </row>
    <row r="130" spans="1:15" x14ac:dyDescent="0.3">
      <c r="A130" s="8"/>
      <c r="B130" s="9" t="s">
        <v>60</v>
      </c>
      <c r="C130" s="8">
        <v>20</v>
      </c>
      <c r="D130" s="8" t="s">
        <v>29</v>
      </c>
      <c r="E130" s="11">
        <v>250000</v>
      </c>
      <c r="F130" s="11">
        <v>5000000</v>
      </c>
      <c r="G130" s="8"/>
      <c r="H130" s="9" t="s">
        <v>60</v>
      </c>
      <c r="I130" s="8">
        <v>20</v>
      </c>
      <c r="J130" s="8" t="s">
        <v>29</v>
      </c>
      <c r="K130" s="11">
        <v>250000</v>
      </c>
      <c r="L130" s="11">
        <v>5000000</v>
      </c>
      <c r="M130" s="37">
        <f t="shared" si="11"/>
        <v>0</v>
      </c>
    </row>
    <row r="131" spans="1:15" x14ac:dyDescent="0.3">
      <c r="A131" s="8"/>
      <c r="B131" s="9" t="s">
        <v>61</v>
      </c>
      <c r="C131" s="8">
        <v>80</v>
      </c>
      <c r="D131" s="8" t="s">
        <v>19</v>
      </c>
      <c r="E131" s="11">
        <v>280000</v>
      </c>
      <c r="F131" s="11">
        <v>22400000</v>
      </c>
      <c r="G131" s="8"/>
      <c r="H131" s="9" t="s">
        <v>61</v>
      </c>
      <c r="I131" s="8">
        <v>80</v>
      </c>
      <c r="J131" s="8" t="s">
        <v>19</v>
      </c>
      <c r="K131" s="11">
        <v>280000</v>
      </c>
      <c r="L131" s="11">
        <v>22400000</v>
      </c>
      <c r="M131" s="37">
        <f t="shared" si="11"/>
        <v>0</v>
      </c>
    </row>
    <row r="132" spans="1:15" x14ac:dyDescent="0.3">
      <c r="A132" s="8">
        <v>522151</v>
      </c>
      <c r="B132" s="9" t="s">
        <v>24</v>
      </c>
      <c r="C132" s="8"/>
      <c r="D132" s="8"/>
      <c r="E132" s="10"/>
      <c r="F132" s="11">
        <v>16000000</v>
      </c>
      <c r="G132" s="8">
        <v>522151</v>
      </c>
      <c r="H132" s="9" t="s">
        <v>24</v>
      </c>
      <c r="I132" s="8"/>
      <c r="J132" s="8"/>
      <c r="K132" s="10"/>
      <c r="L132" s="11">
        <v>16000000</v>
      </c>
      <c r="M132" s="37">
        <f t="shared" si="11"/>
        <v>0</v>
      </c>
    </row>
    <row r="133" spans="1:15" x14ac:dyDescent="0.3">
      <c r="A133" s="8"/>
      <c r="B133" s="9" t="s">
        <v>17</v>
      </c>
      <c r="C133" s="8"/>
      <c r="D133" s="8"/>
      <c r="E133" s="10"/>
      <c r="F133" s="10"/>
      <c r="G133" s="8"/>
      <c r="H133" s="9" t="s">
        <v>17</v>
      </c>
      <c r="I133" s="8"/>
      <c r="J133" s="8"/>
      <c r="K133" s="10"/>
      <c r="L133" s="10"/>
      <c r="M133" s="37">
        <f t="shared" si="11"/>
        <v>0</v>
      </c>
    </row>
    <row r="134" spans="1:15" x14ac:dyDescent="0.3">
      <c r="A134" s="8"/>
      <c r="B134" s="9" t="s">
        <v>25</v>
      </c>
      <c r="C134" s="8">
        <v>16</v>
      </c>
      <c r="D134" s="8" t="s">
        <v>26</v>
      </c>
      <c r="E134" s="11">
        <v>1000000</v>
      </c>
      <c r="F134" s="11">
        <v>16000000</v>
      </c>
      <c r="G134" s="8"/>
      <c r="H134" s="9" t="s">
        <v>25</v>
      </c>
      <c r="I134" s="8">
        <v>16</v>
      </c>
      <c r="J134" s="8" t="s">
        <v>26</v>
      </c>
      <c r="K134" s="11">
        <v>1000000</v>
      </c>
      <c r="L134" s="11">
        <v>16000000</v>
      </c>
      <c r="M134" s="37">
        <f t="shared" si="11"/>
        <v>0</v>
      </c>
    </row>
    <row r="135" spans="1:15" x14ac:dyDescent="0.3">
      <c r="A135" s="8">
        <v>524111</v>
      </c>
      <c r="B135" s="9" t="s">
        <v>27</v>
      </c>
      <c r="C135" s="8"/>
      <c r="D135" s="8"/>
      <c r="E135" s="10"/>
      <c r="F135" s="11">
        <v>15000000</v>
      </c>
      <c r="G135" s="8">
        <v>524111</v>
      </c>
      <c r="H135" s="9" t="s">
        <v>27</v>
      </c>
      <c r="I135" s="8"/>
      <c r="J135" s="8"/>
      <c r="K135" s="10"/>
      <c r="L135" s="11">
        <v>15000000</v>
      </c>
      <c r="M135" s="37">
        <f t="shared" si="11"/>
        <v>0</v>
      </c>
    </row>
    <row r="136" spans="1:15" x14ac:dyDescent="0.3">
      <c r="A136" s="8"/>
      <c r="B136" s="9" t="s">
        <v>17</v>
      </c>
      <c r="C136" s="8"/>
      <c r="D136" s="8"/>
      <c r="E136" s="10"/>
      <c r="F136" s="10"/>
      <c r="G136" s="8"/>
      <c r="H136" s="9" t="s">
        <v>17</v>
      </c>
      <c r="I136" s="8"/>
      <c r="J136" s="8"/>
      <c r="K136" s="10"/>
      <c r="L136" s="10"/>
      <c r="M136" s="37">
        <f t="shared" si="11"/>
        <v>0</v>
      </c>
    </row>
    <row r="137" spans="1:15" x14ac:dyDescent="0.3">
      <c r="A137" s="8"/>
      <c r="B137" s="9" t="s">
        <v>62</v>
      </c>
      <c r="C137" s="8">
        <v>2</v>
      </c>
      <c r="D137" s="8" t="s">
        <v>19</v>
      </c>
      <c r="E137" s="11">
        <v>7500000</v>
      </c>
      <c r="F137" s="11">
        <v>15000000</v>
      </c>
      <c r="G137" s="8"/>
      <c r="H137" s="9" t="s">
        <v>62</v>
      </c>
      <c r="I137" s="8">
        <v>2</v>
      </c>
      <c r="J137" s="8" t="s">
        <v>19</v>
      </c>
      <c r="K137" s="11">
        <v>7500000</v>
      </c>
      <c r="L137" s="11">
        <v>15000000</v>
      </c>
      <c r="M137" s="37">
        <f t="shared" si="11"/>
        <v>0</v>
      </c>
    </row>
    <row r="138" spans="1:15" x14ac:dyDescent="0.3">
      <c r="A138" s="8">
        <v>524119</v>
      </c>
      <c r="B138" s="9" t="s">
        <v>38</v>
      </c>
      <c r="C138" s="8"/>
      <c r="D138" s="8"/>
      <c r="E138" s="10"/>
      <c r="F138" s="11">
        <v>346800000</v>
      </c>
      <c r="G138" s="8">
        <v>524119</v>
      </c>
      <c r="H138" s="9" t="s">
        <v>38</v>
      </c>
      <c r="I138" s="8"/>
      <c r="J138" s="8"/>
      <c r="K138" s="10"/>
      <c r="L138" s="11">
        <f>L140+L141</f>
        <v>346800000</v>
      </c>
      <c r="M138" s="37">
        <f t="shared" si="11"/>
        <v>0</v>
      </c>
    </row>
    <row r="139" spans="1:15" x14ac:dyDescent="0.3">
      <c r="A139" s="8"/>
      <c r="B139" s="9" t="s">
        <v>17</v>
      </c>
      <c r="C139" s="8"/>
      <c r="D139" s="8"/>
      <c r="E139" s="10"/>
      <c r="F139" s="10"/>
      <c r="G139" s="8"/>
      <c r="H139" s="9" t="s">
        <v>17</v>
      </c>
      <c r="I139" s="8"/>
      <c r="J139" s="8"/>
      <c r="K139" s="10"/>
      <c r="L139" s="10"/>
      <c r="M139" s="37">
        <f t="shared" si="11"/>
        <v>0</v>
      </c>
    </row>
    <row r="140" spans="1:15" x14ac:dyDescent="0.3">
      <c r="A140" s="8"/>
      <c r="B140" s="9" t="s">
        <v>63</v>
      </c>
      <c r="C140" s="8">
        <v>160</v>
      </c>
      <c r="D140" s="8" t="s">
        <v>32</v>
      </c>
      <c r="E140" s="11">
        <v>825000</v>
      </c>
      <c r="F140" s="11">
        <v>132000000</v>
      </c>
      <c r="G140" s="8"/>
      <c r="H140" s="9" t="s">
        <v>63</v>
      </c>
      <c r="I140" s="8">
        <v>160</v>
      </c>
      <c r="J140" s="8" t="s">
        <v>32</v>
      </c>
      <c r="K140" s="11">
        <v>933000</v>
      </c>
      <c r="L140" s="11">
        <f>I140*K140</f>
        <v>149280000</v>
      </c>
      <c r="M140" s="37">
        <f t="shared" si="11"/>
        <v>17280000</v>
      </c>
    </row>
    <row r="141" spans="1:15" x14ac:dyDescent="0.3">
      <c r="A141" s="8"/>
      <c r="B141" s="9" t="s">
        <v>64</v>
      </c>
      <c r="C141" s="8">
        <v>240</v>
      </c>
      <c r="D141" s="8" t="s">
        <v>32</v>
      </c>
      <c r="E141" s="11">
        <v>145000</v>
      </c>
      <c r="F141" s="11">
        <v>34800000</v>
      </c>
      <c r="G141" s="8"/>
      <c r="H141" s="9" t="s">
        <v>97</v>
      </c>
      <c r="I141" s="8">
        <v>35</v>
      </c>
      <c r="J141" s="8" t="s">
        <v>19</v>
      </c>
      <c r="K141" s="11">
        <v>5643428.5714285718</v>
      </c>
      <c r="L141" s="11">
        <f>K141*I141</f>
        <v>197520000</v>
      </c>
      <c r="M141" s="37">
        <f t="shared" si="11"/>
        <v>162720000</v>
      </c>
      <c r="N141" s="3"/>
      <c r="O141" s="28"/>
    </row>
    <row r="142" spans="1:15" x14ac:dyDescent="0.3">
      <c r="A142" s="8"/>
      <c r="B142" s="9" t="s">
        <v>65</v>
      </c>
      <c r="C142" s="8">
        <v>30</v>
      </c>
      <c r="D142" s="8" t="s">
        <v>19</v>
      </c>
      <c r="E142" s="11">
        <v>6000000</v>
      </c>
      <c r="F142" s="11">
        <v>180000000</v>
      </c>
      <c r="G142" s="10"/>
      <c r="H142" s="10"/>
      <c r="I142" s="10"/>
      <c r="J142" s="10"/>
      <c r="K142" s="10"/>
      <c r="L142" s="10"/>
      <c r="M142" s="37">
        <f t="shared" si="11"/>
        <v>-180000000</v>
      </c>
    </row>
    <row r="143" spans="1:15" x14ac:dyDescent="0.3">
      <c r="A143" s="8"/>
      <c r="B143" s="9"/>
      <c r="C143" s="8"/>
      <c r="D143" s="8"/>
      <c r="E143" s="11"/>
      <c r="F143" s="11"/>
      <c r="G143" s="18" t="s">
        <v>35</v>
      </c>
      <c r="H143" s="19" t="s">
        <v>98</v>
      </c>
      <c r="I143" s="18"/>
      <c r="J143" s="18"/>
      <c r="K143" s="21"/>
      <c r="L143" s="21">
        <f>L144+L149</f>
        <v>86800000</v>
      </c>
      <c r="M143" s="38">
        <f t="shared" si="11"/>
        <v>86800000</v>
      </c>
    </row>
    <row r="144" spans="1:15" x14ac:dyDescent="0.3">
      <c r="A144" s="8"/>
      <c r="B144" s="9"/>
      <c r="C144" s="8"/>
      <c r="D144" s="8"/>
      <c r="E144" s="11"/>
      <c r="F144" s="11"/>
      <c r="G144" s="8">
        <v>521211</v>
      </c>
      <c r="H144" s="9" t="s">
        <v>16</v>
      </c>
      <c r="I144" s="8"/>
      <c r="J144" s="8"/>
      <c r="K144" s="10"/>
      <c r="L144" s="11">
        <f>SUM(L146:L148)</f>
        <v>4000000</v>
      </c>
      <c r="M144" s="37">
        <f t="shared" ref="M144:M145" si="12">L144-F144</f>
        <v>4000000</v>
      </c>
    </row>
    <row r="145" spans="1:13" x14ac:dyDescent="0.3">
      <c r="A145" s="8"/>
      <c r="B145" s="9"/>
      <c r="C145" s="8"/>
      <c r="D145" s="8"/>
      <c r="E145" s="11"/>
      <c r="F145" s="11"/>
      <c r="G145" s="8"/>
      <c r="H145" s="9" t="s">
        <v>17</v>
      </c>
      <c r="I145" s="8"/>
      <c r="J145" s="8"/>
      <c r="K145" s="10"/>
      <c r="L145" s="10"/>
      <c r="M145" s="37">
        <f t="shared" si="12"/>
        <v>0</v>
      </c>
    </row>
    <row r="146" spans="1:13" x14ac:dyDescent="0.3">
      <c r="A146" s="8"/>
      <c r="B146" s="9"/>
      <c r="C146" s="8"/>
      <c r="D146" s="8"/>
      <c r="E146" s="11"/>
      <c r="F146" s="11"/>
      <c r="G146" s="8"/>
      <c r="H146" s="9" t="s">
        <v>20</v>
      </c>
      <c r="I146" s="8">
        <v>1</v>
      </c>
      <c r="J146" s="8" t="s">
        <v>21</v>
      </c>
      <c r="K146" s="11">
        <v>1500000</v>
      </c>
      <c r="L146" s="11">
        <f t="shared" ref="L146:L148" si="13">I146*K146</f>
        <v>1500000</v>
      </c>
      <c r="M146" s="37">
        <f t="shared" ref="M146:M148" si="14">L146-F146</f>
        <v>1500000</v>
      </c>
    </row>
    <row r="147" spans="1:13" x14ac:dyDescent="0.3">
      <c r="A147" s="8"/>
      <c r="B147" s="9"/>
      <c r="C147" s="8"/>
      <c r="D147" s="8"/>
      <c r="E147" s="11"/>
      <c r="F147" s="11"/>
      <c r="G147" s="8"/>
      <c r="H147" s="9" t="s">
        <v>22</v>
      </c>
      <c r="I147" s="8">
        <v>1</v>
      </c>
      <c r="J147" s="8" t="s">
        <v>21</v>
      </c>
      <c r="K147" s="11">
        <v>1500000</v>
      </c>
      <c r="L147" s="11">
        <f t="shared" si="13"/>
        <v>1500000</v>
      </c>
      <c r="M147" s="37">
        <f t="shared" si="14"/>
        <v>1500000</v>
      </c>
    </row>
    <row r="148" spans="1:13" x14ac:dyDescent="0.3">
      <c r="A148" s="8"/>
      <c r="B148" s="9"/>
      <c r="C148" s="8"/>
      <c r="D148" s="8"/>
      <c r="E148" s="11"/>
      <c r="F148" s="11"/>
      <c r="G148" s="8"/>
      <c r="H148" s="9" t="s">
        <v>23</v>
      </c>
      <c r="I148" s="8">
        <v>1</v>
      </c>
      <c r="J148" s="8" t="s">
        <v>21</v>
      </c>
      <c r="K148" s="11">
        <v>1000000</v>
      </c>
      <c r="L148" s="11">
        <f t="shared" si="13"/>
        <v>1000000</v>
      </c>
      <c r="M148" s="37">
        <f t="shared" si="14"/>
        <v>1000000</v>
      </c>
    </row>
    <row r="149" spans="1:13" x14ac:dyDescent="0.3">
      <c r="A149" s="8"/>
      <c r="B149" s="9"/>
      <c r="C149" s="8"/>
      <c r="D149" s="8"/>
      <c r="E149" s="11"/>
      <c r="F149" s="11"/>
      <c r="G149" s="8">
        <v>524111</v>
      </c>
      <c r="H149" s="9" t="s">
        <v>27</v>
      </c>
      <c r="I149" s="8"/>
      <c r="J149" s="8"/>
      <c r="K149" s="10"/>
      <c r="L149" s="11">
        <f>SUM(L151)</f>
        <v>82800000</v>
      </c>
      <c r="M149" s="37">
        <f t="shared" si="11"/>
        <v>82800000</v>
      </c>
    </row>
    <row r="150" spans="1:13" x14ac:dyDescent="0.3">
      <c r="A150" s="8"/>
      <c r="B150" s="9"/>
      <c r="C150" s="8"/>
      <c r="D150" s="8"/>
      <c r="E150" s="11"/>
      <c r="F150" s="11"/>
      <c r="G150" s="8"/>
      <c r="H150" s="9" t="s">
        <v>17</v>
      </c>
      <c r="I150" s="8"/>
      <c r="J150" s="8"/>
      <c r="K150" s="10"/>
      <c r="L150" s="10"/>
      <c r="M150" s="37">
        <f t="shared" si="11"/>
        <v>0</v>
      </c>
    </row>
    <row r="151" spans="1:13" x14ac:dyDescent="0.3">
      <c r="A151" s="8"/>
      <c r="B151" s="9"/>
      <c r="C151" s="8"/>
      <c r="D151" s="8"/>
      <c r="E151" s="11"/>
      <c r="F151" s="11"/>
      <c r="G151" s="8"/>
      <c r="H151" s="9" t="s">
        <v>99</v>
      </c>
      <c r="I151" s="8">
        <v>12</v>
      </c>
      <c r="J151" s="8" t="s">
        <v>19</v>
      </c>
      <c r="K151" s="11">
        <v>6900000</v>
      </c>
      <c r="L151" s="11">
        <f>I151*K151</f>
        <v>82800000</v>
      </c>
      <c r="M151" s="37">
        <f t="shared" si="11"/>
        <v>82800000</v>
      </c>
    </row>
    <row r="152" spans="1:13" x14ac:dyDescent="0.3">
      <c r="A152" s="8"/>
      <c r="B152" s="9"/>
      <c r="C152" s="8"/>
      <c r="D152" s="8"/>
      <c r="E152" s="11"/>
      <c r="F152" s="11"/>
      <c r="G152" s="18" t="s">
        <v>44</v>
      </c>
      <c r="H152" s="19" t="s">
        <v>108</v>
      </c>
      <c r="I152" s="18"/>
      <c r="J152" s="18"/>
      <c r="K152" s="21"/>
      <c r="L152" s="21">
        <f>L153+L160+L163</f>
        <v>196004000</v>
      </c>
      <c r="M152" s="38">
        <f t="shared" si="11"/>
        <v>196004000</v>
      </c>
    </row>
    <row r="153" spans="1:13" x14ac:dyDescent="0.3">
      <c r="A153" s="8"/>
      <c r="B153" s="9"/>
      <c r="C153" s="8"/>
      <c r="D153" s="8"/>
      <c r="E153" s="11"/>
      <c r="F153" s="11"/>
      <c r="G153" s="8">
        <v>521211</v>
      </c>
      <c r="H153" s="9" t="s">
        <v>16</v>
      </c>
      <c r="I153" s="8"/>
      <c r="J153" s="8"/>
      <c r="K153" s="10"/>
      <c r="L153" s="11">
        <f>SUM(L155:L159)</f>
        <v>18380000</v>
      </c>
      <c r="M153" s="37">
        <f t="shared" si="11"/>
        <v>18380000</v>
      </c>
    </row>
    <row r="154" spans="1:13" x14ac:dyDescent="0.3">
      <c r="A154" s="8"/>
      <c r="B154" s="9"/>
      <c r="C154" s="8"/>
      <c r="D154" s="8"/>
      <c r="E154" s="11"/>
      <c r="F154" s="11"/>
      <c r="G154" s="8"/>
      <c r="H154" s="9" t="s">
        <v>17</v>
      </c>
      <c r="I154" s="8"/>
      <c r="J154" s="8"/>
      <c r="K154" s="10"/>
      <c r="L154" s="10"/>
      <c r="M154" s="37">
        <f t="shared" si="11"/>
        <v>0</v>
      </c>
    </row>
    <row r="155" spans="1:13" x14ac:dyDescent="0.3">
      <c r="A155" s="8"/>
      <c r="B155" s="9"/>
      <c r="C155" s="8"/>
      <c r="D155" s="8"/>
      <c r="E155" s="11"/>
      <c r="F155" s="11"/>
      <c r="G155" s="8"/>
      <c r="H155" s="9" t="s">
        <v>18</v>
      </c>
      <c r="I155" s="8">
        <v>20</v>
      </c>
      <c r="J155" s="8" t="s">
        <v>19</v>
      </c>
      <c r="K155" s="11">
        <v>75000</v>
      </c>
      <c r="L155" s="11">
        <f>I155*K155</f>
        <v>1500000</v>
      </c>
      <c r="M155" s="37">
        <f t="shared" si="11"/>
        <v>1500000</v>
      </c>
    </row>
    <row r="156" spans="1:13" x14ac:dyDescent="0.3">
      <c r="A156" s="8"/>
      <c r="B156" s="9"/>
      <c r="C156" s="8"/>
      <c r="D156" s="8"/>
      <c r="E156" s="11"/>
      <c r="F156" s="11"/>
      <c r="G156" s="8"/>
      <c r="H156" s="9" t="s">
        <v>20</v>
      </c>
      <c r="I156" s="8">
        <v>1</v>
      </c>
      <c r="J156" s="8" t="s">
        <v>21</v>
      </c>
      <c r="K156" s="11">
        <v>1500000</v>
      </c>
      <c r="L156" s="11">
        <f t="shared" ref="L156:L159" si="15">I156*K156</f>
        <v>1500000</v>
      </c>
      <c r="M156" s="37">
        <f t="shared" si="11"/>
        <v>1500000</v>
      </c>
    </row>
    <row r="157" spans="1:13" x14ac:dyDescent="0.3">
      <c r="A157" s="8"/>
      <c r="B157" s="9"/>
      <c r="C157" s="8"/>
      <c r="D157" s="8"/>
      <c r="E157" s="11"/>
      <c r="F157" s="11"/>
      <c r="G157" s="8"/>
      <c r="H157" s="9" t="s">
        <v>22</v>
      </c>
      <c r="I157" s="8">
        <v>1</v>
      </c>
      <c r="J157" s="8" t="s">
        <v>21</v>
      </c>
      <c r="K157" s="11">
        <v>1500000</v>
      </c>
      <c r="L157" s="11">
        <f t="shared" si="15"/>
        <v>1500000</v>
      </c>
      <c r="M157" s="37">
        <f t="shared" si="11"/>
        <v>1500000</v>
      </c>
    </row>
    <row r="158" spans="1:13" x14ac:dyDescent="0.3">
      <c r="A158" s="8"/>
      <c r="B158" s="9"/>
      <c r="C158" s="8"/>
      <c r="D158" s="8"/>
      <c r="E158" s="11"/>
      <c r="F158" s="11"/>
      <c r="G158" s="8"/>
      <c r="H158" s="9" t="s">
        <v>23</v>
      </c>
      <c r="I158" s="8">
        <v>1</v>
      </c>
      <c r="J158" s="8" t="s">
        <v>21</v>
      </c>
      <c r="K158" s="11">
        <v>1000000</v>
      </c>
      <c r="L158" s="11">
        <f t="shared" si="15"/>
        <v>1000000</v>
      </c>
      <c r="M158" s="37">
        <f t="shared" si="11"/>
        <v>1000000</v>
      </c>
    </row>
    <row r="159" spans="1:13" x14ac:dyDescent="0.3">
      <c r="A159" s="8"/>
      <c r="B159" s="9"/>
      <c r="C159" s="8"/>
      <c r="D159" s="8"/>
      <c r="E159" s="11"/>
      <c r="F159" s="11"/>
      <c r="G159" s="8"/>
      <c r="H159" s="9" t="s">
        <v>61</v>
      </c>
      <c r="I159" s="8">
        <v>46</v>
      </c>
      <c r="J159" s="8" t="s">
        <v>19</v>
      </c>
      <c r="K159" s="11">
        <v>280000</v>
      </c>
      <c r="L159" s="11">
        <f t="shared" si="15"/>
        <v>12880000</v>
      </c>
      <c r="M159" s="37">
        <f t="shared" si="11"/>
        <v>12880000</v>
      </c>
    </row>
    <row r="160" spans="1:13" x14ac:dyDescent="0.3">
      <c r="A160" s="8"/>
      <c r="B160" s="9"/>
      <c r="C160" s="8"/>
      <c r="D160" s="8"/>
      <c r="E160" s="11"/>
      <c r="F160" s="11"/>
      <c r="G160" s="8">
        <v>522151</v>
      </c>
      <c r="H160" s="9" t="s">
        <v>24</v>
      </c>
      <c r="I160" s="8"/>
      <c r="J160" s="8"/>
      <c r="K160" s="10"/>
      <c r="L160" s="11">
        <f>L162</f>
        <v>12000000</v>
      </c>
      <c r="M160" s="37">
        <f t="shared" si="11"/>
        <v>12000000</v>
      </c>
    </row>
    <row r="161" spans="1:13" x14ac:dyDescent="0.3">
      <c r="A161" s="8"/>
      <c r="B161" s="9"/>
      <c r="C161" s="8"/>
      <c r="D161" s="8"/>
      <c r="E161" s="11"/>
      <c r="F161" s="11"/>
      <c r="G161" s="8"/>
      <c r="H161" s="9" t="s">
        <v>17</v>
      </c>
      <c r="I161" s="8"/>
      <c r="J161" s="8"/>
      <c r="K161" s="10"/>
      <c r="L161" s="10"/>
      <c r="M161" s="37">
        <f t="shared" si="11"/>
        <v>0</v>
      </c>
    </row>
    <row r="162" spans="1:13" x14ac:dyDescent="0.3">
      <c r="A162" s="8"/>
      <c r="B162" s="9"/>
      <c r="C162" s="8"/>
      <c r="D162" s="8"/>
      <c r="E162" s="11"/>
      <c r="F162" s="11"/>
      <c r="G162" s="8"/>
      <c r="H162" s="9" t="s">
        <v>25</v>
      </c>
      <c r="I162" s="8">
        <v>12</v>
      </c>
      <c r="J162" s="8" t="s">
        <v>26</v>
      </c>
      <c r="K162" s="11">
        <v>1000000</v>
      </c>
      <c r="L162" s="11">
        <f>I162*K162</f>
        <v>12000000</v>
      </c>
      <c r="M162" s="37">
        <f t="shared" si="11"/>
        <v>12000000</v>
      </c>
    </row>
    <row r="163" spans="1:13" x14ac:dyDescent="0.3">
      <c r="A163" s="8"/>
      <c r="B163" s="9"/>
      <c r="C163" s="8"/>
      <c r="D163" s="8"/>
      <c r="E163" s="11"/>
      <c r="F163" s="11"/>
      <c r="G163" s="8">
        <v>524119</v>
      </c>
      <c r="H163" s="9" t="s">
        <v>38</v>
      </c>
      <c r="I163" s="8"/>
      <c r="J163" s="8"/>
      <c r="K163" s="10"/>
      <c r="L163" s="11">
        <f>SUM(L165:L166)</f>
        <v>165624000</v>
      </c>
      <c r="M163" s="37">
        <f t="shared" si="11"/>
        <v>165624000</v>
      </c>
    </row>
    <row r="164" spans="1:13" x14ac:dyDescent="0.3">
      <c r="A164" s="8"/>
      <c r="B164" s="9"/>
      <c r="C164" s="8"/>
      <c r="D164" s="8"/>
      <c r="E164" s="11"/>
      <c r="F164" s="11"/>
      <c r="G164" s="8"/>
      <c r="H164" s="9" t="s">
        <v>17</v>
      </c>
      <c r="I164" s="8"/>
      <c r="J164" s="8"/>
      <c r="K164" s="10"/>
      <c r="L164" s="10"/>
      <c r="M164" s="37">
        <f t="shared" si="11"/>
        <v>0</v>
      </c>
    </row>
    <row r="165" spans="1:13" x14ac:dyDescent="0.3">
      <c r="A165" s="8"/>
      <c r="B165" s="9"/>
      <c r="C165" s="8"/>
      <c r="D165" s="8"/>
      <c r="E165" s="11"/>
      <c r="F165" s="11"/>
      <c r="G165" s="8"/>
      <c r="H165" s="9" t="s">
        <v>96</v>
      </c>
      <c r="I165" s="8">
        <f>46*2</f>
        <v>92</v>
      </c>
      <c r="J165" s="8" t="s">
        <v>32</v>
      </c>
      <c r="K165" s="3">
        <v>822000</v>
      </c>
      <c r="L165" s="11">
        <f>I165*K165</f>
        <v>75624000</v>
      </c>
      <c r="M165" s="37">
        <f t="shared" si="11"/>
        <v>75624000</v>
      </c>
    </row>
    <row r="166" spans="1:13" x14ac:dyDescent="0.3">
      <c r="A166" s="8"/>
      <c r="B166" s="9"/>
      <c r="C166" s="8"/>
      <c r="D166" s="8"/>
      <c r="E166" s="11"/>
      <c r="F166" s="11"/>
      <c r="G166" s="8"/>
      <c r="H166" s="9" t="s">
        <v>97</v>
      </c>
      <c r="I166" s="8">
        <v>30</v>
      </c>
      <c r="J166" s="8" t="s">
        <v>19</v>
      </c>
      <c r="K166" s="11">
        <v>3000000</v>
      </c>
      <c r="L166" s="11">
        <f>I166*K166</f>
        <v>90000000</v>
      </c>
      <c r="M166" s="37">
        <f t="shared" si="11"/>
        <v>90000000</v>
      </c>
    </row>
    <row r="167" spans="1:13" x14ac:dyDescent="0.3">
      <c r="A167" s="8"/>
      <c r="B167" s="9"/>
      <c r="C167" s="8"/>
      <c r="D167" s="8"/>
      <c r="E167" s="11"/>
      <c r="F167" s="11"/>
      <c r="G167" s="18" t="s">
        <v>31</v>
      </c>
      <c r="H167" s="19" t="s">
        <v>115</v>
      </c>
      <c r="I167" s="18"/>
      <c r="J167" s="18"/>
      <c r="K167" s="21"/>
      <c r="L167" s="21">
        <f>L168+L175</f>
        <v>57860000</v>
      </c>
      <c r="M167" s="38">
        <f t="shared" si="11"/>
        <v>57860000</v>
      </c>
    </row>
    <row r="168" spans="1:13" x14ac:dyDescent="0.3">
      <c r="A168" s="8"/>
      <c r="B168" s="9"/>
      <c r="C168" s="8"/>
      <c r="D168" s="8"/>
      <c r="E168" s="11"/>
      <c r="F168" s="11"/>
      <c r="G168" s="8">
        <v>521211</v>
      </c>
      <c r="H168" s="9" t="s">
        <v>16</v>
      </c>
      <c r="I168" s="8"/>
      <c r="J168" s="8"/>
      <c r="K168" s="10"/>
      <c r="L168" s="11">
        <f>SUM(L170:L174)</f>
        <v>9500000</v>
      </c>
      <c r="M168" s="37">
        <f t="shared" si="11"/>
        <v>9500000</v>
      </c>
    </row>
    <row r="169" spans="1:13" x14ac:dyDescent="0.3">
      <c r="A169" s="8"/>
      <c r="B169" s="9"/>
      <c r="C169" s="8"/>
      <c r="D169" s="8"/>
      <c r="E169" s="11"/>
      <c r="F169" s="11"/>
      <c r="G169" s="8"/>
      <c r="H169" s="9" t="s">
        <v>17</v>
      </c>
      <c r="I169" s="8"/>
      <c r="J169" s="8"/>
      <c r="K169" s="10"/>
      <c r="L169" s="10"/>
      <c r="M169" s="37">
        <f t="shared" si="11"/>
        <v>0</v>
      </c>
    </row>
    <row r="170" spans="1:13" x14ac:dyDescent="0.3">
      <c r="A170" s="8"/>
      <c r="B170" s="9"/>
      <c r="C170" s="8"/>
      <c r="D170" s="8"/>
      <c r="E170" s="11"/>
      <c r="F170" s="11"/>
      <c r="G170" s="8"/>
      <c r="H170" s="9" t="s">
        <v>18</v>
      </c>
      <c r="I170" s="8">
        <v>20</v>
      </c>
      <c r="J170" s="8" t="s">
        <v>19</v>
      </c>
      <c r="K170" s="11">
        <v>75000</v>
      </c>
      <c r="L170" s="11">
        <f>I170*K170</f>
        <v>1500000</v>
      </c>
      <c r="M170" s="37">
        <f t="shared" si="11"/>
        <v>1500000</v>
      </c>
    </row>
    <row r="171" spans="1:13" x14ac:dyDescent="0.3">
      <c r="A171" s="8"/>
      <c r="B171" s="9"/>
      <c r="C171" s="8"/>
      <c r="D171" s="8"/>
      <c r="E171" s="11"/>
      <c r="F171" s="11"/>
      <c r="G171" s="8"/>
      <c r="H171" s="9" t="s">
        <v>20</v>
      </c>
      <c r="I171" s="8">
        <v>1</v>
      </c>
      <c r="J171" s="8" t="s">
        <v>21</v>
      </c>
      <c r="K171" s="11">
        <v>1500000</v>
      </c>
      <c r="L171" s="11">
        <f t="shared" ref="L171:L174" si="16">I171*K171</f>
        <v>1500000</v>
      </c>
      <c r="M171" s="37">
        <f t="shared" si="11"/>
        <v>1500000</v>
      </c>
    </row>
    <row r="172" spans="1:13" x14ac:dyDescent="0.3">
      <c r="A172" s="8"/>
      <c r="B172" s="9"/>
      <c r="C172" s="8"/>
      <c r="D172" s="8"/>
      <c r="E172" s="11"/>
      <c r="F172" s="11"/>
      <c r="G172" s="8"/>
      <c r="H172" s="9" t="s">
        <v>22</v>
      </c>
      <c r="I172" s="8">
        <v>1</v>
      </c>
      <c r="J172" s="8" t="s">
        <v>21</v>
      </c>
      <c r="K172" s="11">
        <v>1500000</v>
      </c>
      <c r="L172" s="11">
        <f t="shared" si="16"/>
        <v>1500000</v>
      </c>
      <c r="M172" s="37">
        <f t="shared" si="11"/>
        <v>1500000</v>
      </c>
    </row>
    <row r="173" spans="1:13" x14ac:dyDescent="0.3">
      <c r="A173" s="8"/>
      <c r="B173" s="9"/>
      <c r="C173" s="8"/>
      <c r="D173" s="8"/>
      <c r="E173" s="11"/>
      <c r="F173" s="11"/>
      <c r="G173" s="8"/>
      <c r="H173" s="9" t="s">
        <v>23</v>
      </c>
      <c r="I173" s="8">
        <v>1</v>
      </c>
      <c r="J173" s="8" t="s">
        <v>21</v>
      </c>
      <c r="K173" s="11">
        <v>1000000</v>
      </c>
      <c r="L173" s="11">
        <f t="shared" si="16"/>
        <v>1000000</v>
      </c>
      <c r="M173" s="37">
        <f t="shared" si="11"/>
        <v>1000000</v>
      </c>
    </row>
    <row r="174" spans="1:13" x14ac:dyDescent="0.3">
      <c r="A174" s="8"/>
      <c r="B174" s="9"/>
      <c r="C174" s="8"/>
      <c r="D174" s="8"/>
      <c r="E174" s="11"/>
      <c r="F174" s="11"/>
      <c r="G174" s="8"/>
      <c r="H174" s="9" t="s">
        <v>60</v>
      </c>
      <c r="I174" s="8">
        <v>20</v>
      </c>
      <c r="J174" s="8" t="s">
        <v>29</v>
      </c>
      <c r="K174" s="11">
        <v>200000</v>
      </c>
      <c r="L174" s="11">
        <f t="shared" si="16"/>
        <v>4000000</v>
      </c>
      <c r="M174" s="37">
        <f t="shared" si="11"/>
        <v>4000000</v>
      </c>
    </row>
    <row r="175" spans="1:13" x14ac:dyDescent="0.3">
      <c r="A175" s="8"/>
      <c r="B175" s="9"/>
      <c r="C175" s="8"/>
      <c r="D175" s="8"/>
      <c r="E175" s="11"/>
      <c r="F175" s="11"/>
      <c r="G175" s="8">
        <v>524111</v>
      </c>
      <c r="H175" s="9" t="s">
        <v>27</v>
      </c>
      <c r="I175" s="8"/>
      <c r="J175" s="8"/>
      <c r="K175" s="10"/>
      <c r="L175" s="11">
        <f>SUM(L177)</f>
        <v>48360000</v>
      </c>
      <c r="M175" s="37">
        <f t="shared" si="11"/>
        <v>48360000</v>
      </c>
    </row>
    <row r="176" spans="1:13" x14ac:dyDescent="0.3">
      <c r="A176" s="8"/>
      <c r="B176" s="9"/>
      <c r="C176" s="8"/>
      <c r="D176" s="8"/>
      <c r="E176" s="11"/>
      <c r="F176" s="11"/>
      <c r="G176" s="8"/>
      <c r="H176" s="9" t="s">
        <v>17</v>
      </c>
      <c r="I176" s="8"/>
      <c r="J176" s="8"/>
      <c r="K176" s="10"/>
      <c r="L176" s="10"/>
      <c r="M176" s="37">
        <f t="shared" si="11"/>
        <v>0</v>
      </c>
    </row>
    <row r="177" spans="1:13" x14ac:dyDescent="0.3">
      <c r="A177" s="8"/>
      <c r="B177" s="9"/>
      <c r="C177" s="8"/>
      <c r="D177" s="8"/>
      <c r="E177" s="11"/>
      <c r="F177" s="11"/>
      <c r="G177" s="8"/>
      <c r="H177" s="9" t="s">
        <v>113</v>
      </c>
      <c r="I177" s="8">
        <v>24</v>
      </c>
      <c r="J177" s="8" t="s">
        <v>19</v>
      </c>
      <c r="K177" s="11">
        <v>2015000</v>
      </c>
      <c r="L177" s="11">
        <f>I177*K177</f>
        <v>48360000</v>
      </c>
      <c r="M177" s="37">
        <f t="shared" si="11"/>
        <v>48360000</v>
      </c>
    </row>
    <row r="178" spans="1:13" x14ac:dyDescent="0.3">
      <c r="A178" s="18" t="s">
        <v>66</v>
      </c>
      <c r="B178" s="19" t="s">
        <v>67</v>
      </c>
      <c r="C178" s="18">
        <v>2</v>
      </c>
      <c r="D178" s="18" t="s">
        <v>49</v>
      </c>
      <c r="E178" s="20"/>
      <c r="F178" s="21">
        <f>F179+F226</f>
        <v>773732000</v>
      </c>
      <c r="G178" s="18" t="s">
        <v>66</v>
      </c>
      <c r="H178" s="19" t="s">
        <v>67</v>
      </c>
      <c r="I178" s="18">
        <v>2</v>
      </c>
      <c r="J178" s="18" t="s">
        <v>49</v>
      </c>
      <c r="K178" s="20"/>
      <c r="L178" s="21">
        <f>L179+L226</f>
        <v>522789000</v>
      </c>
      <c r="M178" s="38">
        <f t="shared" si="11"/>
        <v>-250943000</v>
      </c>
    </row>
    <row r="179" spans="1:13" s="2" customFormat="1" x14ac:dyDescent="0.3">
      <c r="A179" s="22">
        <v>301</v>
      </c>
      <c r="B179" s="23" t="s">
        <v>68</v>
      </c>
      <c r="C179" s="22">
        <v>0</v>
      </c>
      <c r="D179" s="22"/>
      <c r="E179" s="24"/>
      <c r="F179" s="25">
        <v>669421000</v>
      </c>
      <c r="G179" s="22">
        <v>301</v>
      </c>
      <c r="H179" s="23" t="s">
        <v>68</v>
      </c>
      <c r="I179" s="22">
        <v>0</v>
      </c>
      <c r="J179" s="22"/>
      <c r="K179" s="24"/>
      <c r="L179" s="25">
        <f>L180+L194+L212</f>
        <v>429478000</v>
      </c>
      <c r="M179" s="35">
        <f t="shared" si="11"/>
        <v>-239943000</v>
      </c>
    </row>
    <row r="180" spans="1:13" x14ac:dyDescent="0.3">
      <c r="A180" s="18" t="s">
        <v>15</v>
      </c>
      <c r="B180" s="19" t="s">
        <v>1</v>
      </c>
      <c r="C180" s="18"/>
      <c r="D180" s="18"/>
      <c r="E180" s="20"/>
      <c r="F180" s="21">
        <v>150075000</v>
      </c>
      <c r="G180" s="18" t="s">
        <v>15</v>
      </c>
      <c r="H180" s="19" t="s">
        <v>1</v>
      </c>
      <c r="I180" s="18"/>
      <c r="J180" s="18"/>
      <c r="K180" s="20"/>
      <c r="L180" s="21">
        <f>L181+L188+L191</f>
        <v>86197000</v>
      </c>
      <c r="M180" s="38">
        <f t="shared" si="11"/>
        <v>-63878000</v>
      </c>
    </row>
    <row r="181" spans="1:13" x14ac:dyDescent="0.3">
      <c r="A181" s="8">
        <v>521211</v>
      </c>
      <c r="B181" s="9" t="s">
        <v>16</v>
      </c>
      <c r="C181" s="8"/>
      <c r="D181" s="8"/>
      <c r="E181" s="10"/>
      <c r="F181" s="11">
        <v>40000000</v>
      </c>
      <c r="G181" s="8">
        <v>521211</v>
      </c>
      <c r="H181" s="9" t="s">
        <v>16</v>
      </c>
      <c r="I181" s="8"/>
      <c r="J181" s="8"/>
      <c r="K181" s="10"/>
      <c r="L181" s="11">
        <f>SUM(L183:L187)</f>
        <v>24600000</v>
      </c>
      <c r="M181" s="37">
        <f t="shared" si="11"/>
        <v>-15400000</v>
      </c>
    </row>
    <row r="182" spans="1:13" x14ac:dyDescent="0.3">
      <c r="A182" s="8"/>
      <c r="B182" s="9" t="s">
        <v>17</v>
      </c>
      <c r="C182" s="8"/>
      <c r="D182" s="8"/>
      <c r="E182" s="10"/>
      <c r="F182" s="10"/>
      <c r="G182" s="8"/>
      <c r="H182" s="9" t="s">
        <v>17</v>
      </c>
      <c r="I182" s="8"/>
      <c r="J182" s="8"/>
      <c r="K182" s="10"/>
      <c r="L182" s="10"/>
      <c r="M182" s="37">
        <f t="shared" si="11"/>
        <v>0</v>
      </c>
    </row>
    <row r="183" spans="1:13" x14ac:dyDescent="0.3">
      <c r="A183" s="8"/>
      <c r="B183" s="9" t="s">
        <v>18</v>
      </c>
      <c r="C183" s="8">
        <v>280</v>
      </c>
      <c r="D183" s="8" t="s">
        <v>19</v>
      </c>
      <c r="E183" s="11">
        <v>75000</v>
      </c>
      <c r="F183" s="11">
        <v>21000000</v>
      </c>
      <c r="G183" s="8"/>
      <c r="H183" s="9" t="s">
        <v>18</v>
      </c>
      <c r="I183" s="8">
        <v>128</v>
      </c>
      <c r="J183" s="8" t="s">
        <v>19</v>
      </c>
      <c r="K183" s="11">
        <v>75000</v>
      </c>
      <c r="L183" s="11">
        <v>9600000</v>
      </c>
      <c r="M183" s="37">
        <f t="shared" si="11"/>
        <v>-11400000</v>
      </c>
    </row>
    <row r="184" spans="1:13" x14ac:dyDescent="0.3">
      <c r="A184" s="8"/>
      <c r="B184" s="9" t="s">
        <v>20</v>
      </c>
      <c r="C184" s="8">
        <v>4</v>
      </c>
      <c r="D184" s="8" t="s">
        <v>21</v>
      </c>
      <c r="E184" s="11">
        <v>1500000</v>
      </c>
      <c r="F184" s="11">
        <v>6000000</v>
      </c>
      <c r="G184" s="8"/>
      <c r="H184" s="9" t="s">
        <v>20</v>
      </c>
      <c r="I184" s="8">
        <v>3</v>
      </c>
      <c r="J184" s="8" t="s">
        <v>21</v>
      </c>
      <c r="K184" s="11">
        <v>1500000</v>
      </c>
      <c r="L184" s="11">
        <v>4500000</v>
      </c>
      <c r="M184" s="37">
        <f t="shared" si="11"/>
        <v>-1500000</v>
      </c>
    </row>
    <row r="185" spans="1:13" x14ac:dyDescent="0.3">
      <c r="A185" s="8"/>
      <c r="B185" s="9" t="s">
        <v>22</v>
      </c>
      <c r="C185" s="8">
        <v>4</v>
      </c>
      <c r="D185" s="8" t="s">
        <v>21</v>
      </c>
      <c r="E185" s="11">
        <v>1500000</v>
      </c>
      <c r="F185" s="11">
        <v>6000000</v>
      </c>
      <c r="G185" s="8"/>
      <c r="H185" s="9" t="s">
        <v>22</v>
      </c>
      <c r="I185" s="8">
        <v>3</v>
      </c>
      <c r="J185" s="8" t="s">
        <v>21</v>
      </c>
      <c r="K185" s="11">
        <v>1500000</v>
      </c>
      <c r="L185" s="11">
        <v>4500000</v>
      </c>
      <c r="M185" s="37">
        <f t="shared" si="11"/>
        <v>-1500000</v>
      </c>
    </row>
    <row r="186" spans="1:13" x14ac:dyDescent="0.3">
      <c r="A186" s="8"/>
      <c r="B186" s="9" t="s">
        <v>23</v>
      </c>
      <c r="C186" s="8">
        <v>4</v>
      </c>
      <c r="D186" s="8" t="s">
        <v>21</v>
      </c>
      <c r="E186" s="11">
        <v>1000000</v>
      </c>
      <c r="F186" s="11">
        <v>4000000</v>
      </c>
      <c r="G186" s="8"/>
      <c r="H186" s="9" t="s">
        <v>23</v>
      </c>
      <c r="I186" s="8">
        <v>3</v>
      </c>
      <c r="J186" s="8" t="s">
        <v>21</v>
      </c>
      <c r="K186" s="11">
        <v>1000000</v>
      </c>
      <c r="L186" s="11">
        <v>3000000</v>
      </c>
      <c r="M186" s="37">
        <f t="shared" ref="M186:M238" si="17">L186-F186</f>
        <v>-1000000</v>
      </c>
    </row>
    <row r="187" spans="1:13" x14ac:dyDescent="0.3">
      <c r="A187" s="8"/>
      <c r="B187" s="9" t="s">
        <v>51</v>
      </c>
      <c r="C187" s="8">
        <v>12</v>
      </c>
      <c r="D187" s="8" t="s">
        <v>29</v>
      </c>
      <c r="E187" s="11">
        <v>250000</v>
      </c>
      <c r="F187" s="11">
        <v>3000000</v>
      </c>
      <c r="G187" s="8"/>
      <c r="H187" s="9" t="s">
        <v>51</v>
      </c>
      <c r="I187" s="8">
        <v>12</v>
      </c>
      <c r="J187" s="8" t="s">
        <v>29</v>
      </c>
      <c r="K187" s="11">
        <v>250000</v>
      </c>
      <c r="L187" s="11">
        <v>3000000</v>
      </c>
      <c r="M187" s="37">
        <f t="shared" si="17"/>
        <v>0</v>
      </c>
    </row>
    <row r="188" spans="1:13" x14ac:dyDescent="0.3">
      <c r="A188" s="8">
        <v>521219</v>
      </c>
      <c r="B188" s="9" t="s">
        <v>40</v>
      </c>
      <c r="C188" s="8"/>
      <c r="D188" s="8"/>
      <c r="E188" s="10"/>
      <c r="F188" s="11">
        <v>1000000</v>
      </c>
      <c r="G188" s="8">
        <v>521219</v>
      </c>
      <c r="H188" s="9" t="s">
        <v>40</v>
      </c>
      <c r="I188" s="8"/>
      <c r="J188" s="8"/>
      <c r="K188" s="10"/>
      <c r="L188" s="11">
        <v>1000000</v>
      </c>
      <c r="M188" s="37">
        <f t="shared" si="17"/>
        <v>0</v>
      </c>
    </row>
    <row r="189" spans="1:13" x14ac:dyDescent="0.3">
      <c r="A189" s="8"/>
      <c r="B189" s="9" t="s">
        <v>17</v>
      </c>
      <c r="C189" s="8"/>
      <c r="D189" s="8"/>
      <c r="E189" s="10"/>
      <c r="F189" s="10"/>
      <c r="G189" s="8"/>
      <c r="H189" s="9" t="s">
        <v>17</v>
      </c>
      <c r="I189" s="8"/>
      <c r="J189" s="8"/>
      <c r="K189" s="10"/>
      <c r="L189" s="10"/>
      <c r="M189" s="37">
        <f t="shared" si="17"/>
        <v>0</v>
      </c>
    </row>
    <row r="190" spans="1:13" s="2" customFormat="1" x14ac:dyDescent="0.3">
      <c r="A190" s="12"/>
      <c r="B190" s="13" t="s">
        <v>69</v>
      </c>
      <c r="C190" s="12">
        <v>4</v>
      </c>
      <c r="D190" s="12" t="s">
        <v>21</v>
      </c>
      <c r="E190" s="15">
        <v>250000</v>
      </c>
      <c r="F190" s="15">
        <v>1000000</v>
      </c>
      <c r="G190" s="12"/>
      <c r="H190" s="13" t="s">
        <v>69</v>
      </c>
      <c r="I190" s="12">
        <v>4</v>
      </c>
      <c r="J190" s="12" t="s">
        <v>21</v>
      </c>
      <c r="K190" s="15">
        <v>250000</v>
      </c>
      <c r="L190" s="15">
        <v>1000000</v>
      </c>
      <c r="M190" s="36">
        <f t="shared" si="17"/>
        <v>0</v>
      </c>
    </row>
    <row r="191" spans="1:13" x14ac:dyDescent="0.3">
      <c r="A191" s="8">
        <v>524111</v>
      </c>
      <c r="B191" s="9" t="s">
        <v>27</v>
      </c>
      <c r="C191" s="8"/>
      <c r="D191" s="8"/>
      <c r="E191" s="10"/>
      <c r="F191" s="11">
        <v>109075000</v>
      </c>
      <c r="G191" s="8">
        <v>524111</v>
      </c>
      <c r="H191" s="9" t="s">
        <v>27</v>
      </c>
      <c r="I191" s="8"/>
      <c r="J191" s="8"/>
      <c r="K191" s="10"/>
      <c r="L191" s="11">
        <f>L193</f>
        <v>60597000</v>
      </c>
      <c r="M191" s="37">
        <f t="shared" si="17"/>
        <v>-48478000</v>
      </c>
    </row>
    <row r="192" spans="1:13" x14ac:dyDescent="0.3">
      <c r="A192" s="8"/>
      <c r="B192" s="9" t="s">
        <v>17</v>
      </c>
      <c r="C192" s="8"/>
      <c r="D192" s="8"/>
      <c r="E192" s="10"/>
      <c r="F192" s="10"/>
      <c r="G192" s="8"/>
      <c r="H192" s="9" t="s">
        <v>17</v>
      </c>
      <c r="I192" s="8"/>
      <c r="J192" s="8"/>
      <c r="K192" s="10"/>
      <c r="L192" s="10"/>
      <c r="M192" s="37">
        <f t="shared" si="17"/>
        <v>0</v>
      </c>
    </row>
    <row r="193" spans="1:13" x14ac:dyDescent="0.3">
      <c r="A193" s="8"/>
      <c r="B193" s="9" t="s">
        <v>70</v>
      </c>
      <c r="C193" s="8">
        <v>18</v>
      </c>
      <c r="D193" s="8" t="s">
        <v>19</v>
      </c>
      <c r="E193" s="11">
        <v>6059723</v>
      </c>
      <c r="F193" s="11">
        <v>109075000</v>
      </c>
      <c r="G193" s="8"/>
      <c r="H193" s="9" t="s">
        <v>70</v>
      </c>
      <c r="I193" s="8">
        <v>10</v>
      </c>
      <c r="J193" s="8" t="s">
        <v>19</v>
      </c>
      <c r="K193" s="11">
        <v>6059723</v>
      </c>
      <c r="L193" s="11">
        <v>60597000</v>
      </c>
      <c r="M193" s="37">
        <f t="shared" si="17"/>
        <v>-48478000</v>
      </c>
    </row>
    <row r="194" spans="1:13" s="17" customFormat="1" ht="18.899999999999999" customHeight="1" x14ac:dyDescent="0.3">
      <c r="A194" s="22" t="s">
        <v>28</v>
      </c>
      <c r="B194" s="23" t="s">
        <v>2</v>
      </c>
      <c r="C194" s="22"/>
      <c r="D194" s="22"/>
      <c r="E194" s="24"/>
      <c r="F194" s="25">
        <v>188806000</v>
      </c>
      <c r="G194" s="22" t="s">
        <v>28</v>
      </c>
      <c r="H194" s="23" t="s">
        <v>2</v>
      </c>
      <c r="I194" s="22"/>
      <c r="J194" s="22"/>
      <c r="K194" s="24"/>
      <c r="L194" s="25">
        <f>L195+L202+L206+L209</f>
        <v>117153000</v>
      </c>
      <c r="M194" s="35">
        <f t="shared" si="17"/>
        <v>-71653000</v>
      </c>
    </row>
    <row r="195" spans="1:13" x14ac:dyDescent="0.3">
      <c r="A195" s="8">
        <v>521211</v>
      </c>
      <c r="B195" s="9" t="s">
        <v>16</v>
      </c>
      <c r="C195" s="8"/>
      <c r="D195" s="8"/>
      <c r="E195" s="10"/>
      <c r="F195" s="11">
        <v>33500000</v>
      </c>
      <c r="G195" s="8">
        <v>521211</v>
      </c>
      <c r="H195" s="9" t="s">
        <v>16</v>
      </c>
      <c r="I195" s="8"/>
      <c r="J195" s="8"/>
      <c r="K195" s="10"/>
      <c r="L195" s="11">
        <f>SUM(L197:L201)</f>
        <v>23000000</v>
      </c>
      <c r="M195" s="37">
        <f t="shared" si="17"/>
        <v>-10500000</v>
      </c>
    </row>
    <row r="196" spans="1:13" x14ac:dyDescent="0.3">
      <c r="A196" s="8"/>
      <c r="B196" s="9" t="s">
        <v>17</v>
      </c>
      <c r="C196" s="8"/>
      <c r="D196" s="8"/>
      <c r="E196" s="10"/>
      <c r="F196" s="10"/>
      <c r="G196" s="8"/>
      <c r="H196" s="9" t="s">
        <v>17</v>
      </c>
      <c r="I196" s="8"/>
      <c r="J196" s="8"/>
      <c r="K196" s="10"/>
      <c r="L196" s="10"/>
      <c r="M196" s="37">
        <f t="shared" si="17"/>
        <v>0</v>
      </c>
    </row>
    <row r="197" spans="1:13" x14ac:dyDescent="0.3">
      <c r="A197" s="8"/>
      <c r="B197" s="9" t="s">
        <v>18</v>
      </c>
      <c r="C197" s="8">
        <v>180</v>
      </c>
      <c r="D197" s="8" t="s">
        <v>19</v>
      </c>
      <c r="E197" s="11">
        <v>75000</v>
      </c>
      <c r="F197" s="11">
        <v>13500000</v>
      </c>
      <c r="G197" s="8"/>
      <c r="H197" s="9" t="s">
        <v>18</v>
      </c>
      <c r="I197" s="8">
        <v>100</v>
      </c>
      <c r="J197" s="8" t="s">
        <v>19</v>
      </c>
      <c r="K197" s="11">
        <v>75000</v>
      </c>
      <c r="L197" s="11">
        <v>7500000</v>
      </c>
      <c r="M197" s="37">
        <f t="shared" si="17"/>
        <v>-6000000</v>
      </c>
    </row>
    <row r="198" spans="1:13" x14ac:dyDescent="0.3">
      <c r="A198" s="8"/>
      <c r="B198" s="9" t="s">
        <v>20</v>
      </c>
      <c r="C198" s="8">
        <v>4</v>
      </c>
      <c r="D198" s="8" t="s">
        <v>21</v>
      </c>
      <c r="E198" s="11">
        <v>1500000</v>
      </c>
      <c r="F198" s="11">
        <v>6000000</v>
      </c>
      <c r="G198" s="8"/>
      <c r="H198" s="9" t="s">
        <v>20</v>
      </c>
      <c r="I198" s="8">
        <v>3</v>
      </c>
      <c r="J198" s="8" t="s">
        <v>21</v>
      </c>
      <c r="K198" s="11">
        <v>1500000</v>
      </c>
      <c r="L198" s="11">
        <v>4500000</v>
      </c>
      <c r="M198" s="37">
        <f t="shared" si="17"/>
        <v>-1500000</v>
      </c>
    </row>
    <row r="199" spans="1:13" x14ac:dyDescent="0.3">
      <c r="A199" s="8"/>
      <c r="B199" s="9" t="s">
        <v>22</v>
      </c>
      <c r="C199" s="8">
        <v>4</v>
      </c>
      <c r="D199" s="8" t="s">
        <v>21</v>
      </c>
      <c r="E199" s="11">
        <v>1500000</v>
      </c>
      <c r="F199" s="11">
        <v>6000000</v>
      </c>
      <c r="G199" s="8"/>
      <c r="H199" s="9" t="s">
        <v>22</v>
      </c>
      <c r="I199" s="8">
        <v>3</v>
      </c>
      <c r="J199" s="8" t="s">
        <v>21</v>
      </c>
      <c r="K199" s="11">
        <v>1500000</v>
      </c>
      <c r="L199" s="11">
        <v>4500000</v>
      </c>
      <c r="M199" s="37">
        <f t="shared" si="17"/>
        <v>-1500000</v>
      </c>
    </row>
    <row r="200" spans="1:13" x14ac:dyDescent="0.3">
      <c r="A200" s="8"/>
      <c r="B200" s="9" t="s">
        <v>23</v>
      </c>
      <c r="C200" s="8">
        <v>4</v>
      </c>
      <c r="D200" s="8" t="s">
        <v>21</v>
      </c>
      <c r="E200" s="11">
        <v>1000000</v>
      </c>
      <c r="F200" s="11">
        <v>4000000</v>
      </c>
      <c r="G200" s="8"/>
      <c r="H200" s="9" t="s">
        <v>23</v>
      </c>
      <c r="I200" s="8">
        <v>3</v>
      </c>
      <c r="J200" s="8" t="s">
        <v>21</v>
      </c>
      <c r="K200" s="11">
        <v>1000000</v>
      </c>
      <c r="L200" s="11">
        <v>3000000</v>
      </c>
      <c r="M200" s="37">
        <f t="shared" si="17"/>
        <v>-1000000</v>
      </c>
    </row>
    <row r="201" spans="1:13" x14ac:dyDescent="0.3">
      <c r="A201" s="8"/>
      <c r="B201" s="9" t="s">
        <v>71</v>
      </c>
      <c r="C201" s="8">
        <v>8</v>
      </c>
      <c r="D201" s="8" t="s">
        <v>29</v>
      </c>
      <c r="E201" s="11">
        <v>500000</v>
      </c>
      <c r="F201" s="11">
        <v>4000000</v>
      </c>
      <c r="G201" s="8"/>
      <c r="H201" s="9" t="s">
        <v>71</v>
      </c>
      <c r="I201" s="8">
        <v>7</v>
      </c>
      <c r="J201" s="8" t="s">
        <v>29</v>
      </c>
      <c r="K201" s="11">
        <v>500000</v>
      </c>
      <c r="L201" s="11">
        <v>3500000</v>
      </c>
      <c r="M201" s="37">
        <f t="shared" si="17"/>
        <v>-500000</v>
      </c>
    </row>
    <row r="202" spans="1:13" x14ac:dyDescent="0.3">
      <c r="A202" s="8">
        <v>521219</v>
      </c>
      <c r="B202" s="9" t="s">
        <v>40</v>
      </c>
      <c r="C202" s="8"/>
      <c r="D202" s="8"/>
      <c r="E202" s="10"/>
      <c r="F202" s="11">
        <v>31000000</v>
      </c>
      <c r="G202" s="8">
        <v>521219</v>
      </c>
      <c r="H202" s="9" t="s">
        <v>40</v>
      </c>
      <c r="I202" s="8"/>
      <c r="J202" s="8"/>
      <c r="K202" s="10"/>
      <c r="L202" s="11">
        <f>SUM(L204:L205)</f>
        <v>31000000</v>
      </c>
      <c r="M202" s="37">
        <f t="shared" si="17"/>
        <v>0</v>
      </c>
    </row>
    <row r="203" spans="1:13" x14ac:dyDescent="0.3">
      <c r="A203" s="8"/>
      <c r="B203" s="9" t="s">
        <v>17</v>
      </c>
      <c r="C203" s="8"/>
      <c r="D203" s="8"/>
      <c r="E203" s="10"/>
      <c r="F203" s="10"/>
      <c r="G203" s="8"/>
      <c r="H203" s="9" t="s">
        <v>17</v>
      </c>
      <c r="I203" s="8"/>
      <c r="J203" s="8"/>
      <c r="K203" s="10"/>
      <c r="L203" s="10"/>
      <c r="M203" s="37">
        <f t="shared" si="17"/>
        <v>0</v>
      </c>
    </row>
    <row r="204" spans="1:13" s="2" customFormat="1" x14ac:dyDescent="0.3">
      <c r="A204" s="12"/>
      <c r="B204" s="13" t="s">
        <v>69</v>
      </c>
      <c r="C204" s="12">
        <v>4</v>
      </c>
      <c r="D204" s="12" t="s">
        <v>21</v>
      </c>
      <c r="E204" s="15">
        <v>250000</v>
      </c>
      <c r="F204" s="15">
        <v>1000000</v>
      </c>
      <c r="G204" s="12"/>
      <c r="H204" s="13" t="s">
        <v>69</v>
      </c>
      <c r="I204" s="12">
        <v>4</v>
      </c>
      <c r="J204" s="12" t="s">
        <v>21</v>
      </c>
      <c r="K204" s="15">
        <v>250000</v>
      </c>
      <c r="L204" s="15">
        <v>1000000</v>
      </c>
      <c r="M204" s="36">
        <f t="shared" si="17"/>
        <v>0</v>
      </c>
    </row>
    <row r="205" spans="1:13" x14ac:dyDescent="0.3">
      <c r="A205" s="8"/>
      <c r="B205" s="9" t="s">
        <v>72</v>
      </c>
      <c r="C205" s="8">
        <v>2</v>
      </c>
      <c r="D205" s="8" t="s">
        <v>21</v>
      </c>
      <c r="E205" s="11">
        <v>15000000</v>
      </c>
      <c r="F205" s="11">
        <v>30000000</v>
      </c>
      <c r="G205" s="8"/>
      <c r="H205" s="9" t="s">
        <v>72</v>
      </c>
      <c r="I205" s="8">
        <v>2</v>
      </c>
      <c r="J205" s="8" t="s">
        <v>21</v>
      </c>
      <c r="K205" s="11">
        <v>15000000</v>
      </c>
      <c r="L205" s="11">
        <v>30000000</v>
      </c>
      <c r="M205" s="37">
        <f t="shared" si="17"/>
        <v>0</v>
      </c>
    </row>
    <row r="206" spans="1:13" x14ac:dyDescent="0.3">
      <c r="A206" s="8">
        <v>522151</v>
      </c>
      <c r="B206" s="9" t="s">
        <v>24</v>
      </c>
      <c r="C206" s="8"/>
      <c r="D206" s="8"/>
      <c r="E206" s="10"/>
      <c r="F206" s="11">
        <v>10000000</v>
      </c>
      <c r="G206" s="8">
        <v>522151</v>
      </c>
      <c r="H206" s="9" t="s">
        <v>24</v>
      </c>
      <c r="I206" s="8"/>
      <c r="J206" s="8"/>
      <c r="K206" s="10"/>
      <c r="L206" s="11">
        <f>L208</f>
        <v>6000000</v>
      </c>
      <c r="M206" s="37">
        <f t="shared" si="17"/>
        <v>-4000000</v>
      </c>
    </row>
    <row r="207" spans="1:13" x14ac:dyDescent="0.3">
      <c r="A207" s="8"/>
      <c r="B207" s="9" t="s">
        <v>17</v>
      </c>
      <c r="C207" s="8"/>
      <c r="D207" s="8"/>
      <c r="E207" s="10"/>
      <c r="F207" s="10"/>
      <c r="G207" s="8"/>
      <c r="H207" s="9" t="s">
        <v>17</v>
      </c>
      <c r="I207" s="8"/>
      <c r="J207" s="8"/>
      <c r="K207" s="10"/>
      <c r="L207" s="10"/>
      <c r="M207" s="37">
        <f t="shared" si="17"/>
        <v>0</v>
      </c>
    </row>
    <row r="208" spans="1:13" x14ac:dyDescent="0.3">
      <c r="A208" s="8"/>
      <c r="B208" s="9" t="s">
        <v>25</v>
      </c>
      <c r="C208" s="8">
        <v>10</v>
      </c>
      <c r="D208" s="8" t="s">
        <v>26</v>
      </c>
      <c r="E208" s="11">
        <v>1000000</v>
      </c>
      <c r="F208" s="11">
        <v>10000000</v>
      </c>
      <c r="G208" s="8"/>
      <c r="H208" s="9" t="s">
        <v>25</v>
      </c>
      <c r="I208" s="8">
        <v>6</v>
      </c>
      <c r="J208" s="8" t="s">
        <v>26</v>
      </c>
      <c r="K208" s="11">
        <v>1000000</v>
      </c>
      <c r="L208" s="11">
        <v>6000000</v>
      </c>
      <c r="M208" s="37">
        <f t="shared" si="17"/>
        <v>-4000000</v>
      </c>
    </row>
    <row r="209" spans="1:13" x14ac:dyDescent="0.3">
      <c r="A209" s="8">
        <v>524111</v>
      </c>
      <c r="B209" s="9" t="s">
        <v>27</v>
      </c>
      <c r="C209" s="8"/>
      <c r="D209" s="8"/>
      <c r="E209" s="10"/>
      <c r="F209" s="11">
        <v>114306000</v>
      </c>
      <c r="G209" s="8">
        <v>524111</v>
      </c>
      <c r="H209" s="9" t="s">
        <v>27</v>
      </c>
      <c r="I209" s="8"/>
      <c r="J209" s="8"/>
      <c r="K209" s="10"/>
      <c r="L209" s="11">
        <f>L211</f>
        <v>57153000</v>
      </c>
      <c r="M209" s="37">
        <f t="shared" si="17"/>
        <v>-57153000</v>
      </c>
    </row>
    <row r="210" spans="1:13" x14ac:dyDescent="0.3">
      <c r="A210" s="8"/>
      <c r="B210" s="9" t="s">
        <v>17</v>
      </c>
      <c r="C210" s="8"/>
      <c r="D210" s="8"/>
      <c r="E210" s="10"/>
      <c r="F210" s="10"/>
      <c r="G210" s="8"/>
      <c r="H210" s="9" t="s">
        <v>17</v>
      </c>
      <c r="I210" s="8"/>
      <c r="J210" s="8"/>
      <c r="K210" s="10"/>
      <c r="L210" s="10"/>
      <c r="M210" s="37">
        <f t="shared" si="17"/>
        <v>0</v>
      </c>
    </row>
    <row r="211" spans="1:13" s="2" customFormat="1" x14ac:dyDescent="0.3">
      <c r="A211" s="12"/>
      <c r="B211" s="13" t="s">
        <v>73</v>
      </c>
      <c r="C211" s="12">
        <v>20</v>
      </c>
      <c r="D211" s="12" t="s">
        <v>19</v>
      </c>
      <c r="E211" s="15">
        <v>5715300</v>
      </c>
      <c r="F211" s="15">
        <v>114306000</v>
      </c>
      <c r="G211" s="12"/>
      <c r="H211" s="13" t="s">
        <v>73</v>
      </c>
      <c r="I211" s="12">
        <v>10</v>
      </c>
      <c r="J211" s="12" t="s">
        <v>19</v>
      </c>
      <c r="K211" s="15">
        <v>5715300</v>
      </c>
      <c r="L211" s="15">
        <v>57153000</v>
      </c>
      <c r="M211" s="36">
        <f t="shared" si="17"/>
        <v>-57153000</v>
      </c>
    </row>
    <row r="212" spans="1:13" x14ac:dyDescent="0.3">
      <c r="A212" s="18" t="s">
        <v>31</v>
      </c>
      <c r="B212" s="19" t="s">
        <v>74</v>
      </c>
      <c r="C212" s="18"/>
      <c r="D212" s="18"/>
      <c r="E212" s="20"/>
      <c r="F212" s="21">
        <v>330540000</v>
      </c>
      <c r="G212" s="18" t="s">
        <v>31</v>
      </c>
      <c r="H212" s="19" t="s">
        <v>74</v>
      </c>
      <c r="I212" s="18"/>
      <c r="J212" s="18"/>
      <c r="K212" s="20"/>
      <c r="L212" s="21">
        <f>L213+L220+L223</f>
        <v>226128000</v>
      </c>
      <c r="M212" s="38">
        <f t="shared" si="17"/>
        <v>-104412000</v>
      </c>
    </row>
    <row r="213" spans="1:13" x14ac:dyDescent="0.3">
      <c r="A213" s="8">
        <v>521211</v>
      </c>
      <c r="B213" s="9" t="s">
        <v>16</v>
      </c>
      <c r="C213" s="8"/>
      <c r="D213" s="8"/>
      <c r="E213" s="10"/>
      <c r="F213" s="11">
        <v>46000000</v>
      </c>
      <c r="G213" s="8">
        <v>521211</v>
      </c>
      <c r="H213" s="9" t="s">
        <v>16</v>
      </c>
      <c r="I213" s="8"/>
      <c r="J213" s="8"/>
      <c r="K213" s="10"/>
      <c r="L213" s="11">
        <f>SUM(L215:L219)</f>
        <v>23500000</v>
      </c>
      <c r="M213" s="37">
        <f t="shared" si="17"/>
        <v>-22500000</v>
      </c>
    </row>
    <row r="214" spans="1:13" x14ac:dyDescent="0.3">
      <c r="A214" s="8"/>
      <c r="B214" s="9" t="s">
        <v>17</v>
      </c>
      <c r="C214" s="8"/>
      <c r="D214" s="8"/>
      <c r="E214" s="10"/>
      <c r="F214" s="10"/>
      <c r="G214" s="8"/>
      <c r="H214" s="9" t="s">
        <v>17</v>
      </c>
      <c r="I214" s="8"/>
      <c r="J214" s="8"/>
      <c r="K214" s="10"/>
      <c r="L214" s="10"/>
      <c r="M214" s="37">
        <f t="shared" si="17"/>
        <v>0</v>
      </c>
    </row>
    <row r="215" spans="1:13" x14ac:dyDescent="0.3">
      <c r="A215" s="8"/>
      <c r="B215" s="9" t="s">
        <v>18</v>
      </c>
      <c r="C215" s="8">
        <v>280</v>
      </c>
      <c r="D215" s="8" t="s">
        <v>19</v>
      </c>
      <c r="E215" s="11">
        <v>75000</v>
      </c>
      <c r="F215" s="11">
        <v>21000000</v>
      </c>
      <c r="G215" s="8"/>
      <c r="H215" s="9" t="s">
        <v>18</v>
      </c>
      <c r="I215" s="8">
        <v>100</v>
      </c>
      <c r="J215" s="8" t="s">
        <v>19</v>
      </c>
      <c r="K215" s="11">
        <v>75000</v>
      </c>
      <c r="L215" s="11">
        <v>7500000</v>
      </c>
      <c r="M215" s="37">
        <f t="shared" si="17"/>
        <v>-13500000</v>
      </c>
    </row>
    <row r="216" spans="1:13" x14ac:dyDescent="0.3">
      <c r="A216" s="8"/>
      <c r="B216" s="9" t="s">
        <v>20</v>
      </c>
      <c r="C216" s="8">
        <v>5</v>
      </c>
      <c r="D216" s="8" t="s">
        <v>21</v>
      </c>
      <c r="E216" s="11">
        <v>1500000</v>
      </c>
      <c r="F216" s="11">
        <v>7500000</v>
      </c>
      <c r="G216" s="8"/>
      <c r="H216" s="9" t="s">
        <v>20</v>
      </c>
      <c r="I216" s="8">
        <v>3</v>
      </c>
      <c r="J216" s="8" t="s">
        <v>21</v>
      </c>
      <c r="K216" s="11">
        <v>1500000</v>
      </c>
      <c r="L216" s="11">
        <v>4500000</v>
      </c>
      <c r="M216" s="37">
        <f t="shared" si="17"/>
        <v>-3000000</v>
      </c>
    </row>
    <row r="217" spans="1:13" x14ac:dyDescent="0.3">
      <c r="A217" s="8"/>
      <c r="B217" s="9" t="s">
        <v>22</v>
      </c>
      <c r="C217" s="8">
        <v>4</v>
      </c>
      <c r="D217" s="8" t="s">
        <v>21</v>
      </c>
      <c r="E217" s="11">
        <v>1500000</v>
      </c>
      <c r="F217" s="11">
        <v>6000000</v>
      </c>
      <c r="G217" s="8"/>
      <c r="H217" s="9" t="s">
        <v>22</v>
      </c>
      <c r="I217" s="8">
        <v>3</v>
      </c>
      <c r="J217" s="8" t="s">
        <v>21</v>
      </c>
      <c r="K217" s="11">
        <v>1500000</v>
      </c>
      <c r="L217" s="11">
        <v>4500000</v>
      </c>
      <c r="M217" s="37">
        <f t="shared" si="17"/>
        <v>-1500000</v>
      </c>
    </row>
    <row r="218" spans="1:13" x14ac:dyDescent="0.3">
      <c r="A218" s="8"/>
      <c r="B218" s="9" t="s">
        <v>23</v>
      </c>
      <c r="C218" s="8">
        <v>4</v>
      </c>
      <c r="D218" s="8" t="s">
        <v>21</v>
      </c>
      <c r="E218" s="11">
        <v>1000000</v>
      </c>
      <c r="F218" s="11">
        <v>4000000</v>
      </c>
      <c r="G218" s="8"/>
      <c r="H218" s="9" t="s">
        <v>23</v>
      </c>
      <c r="I218" s="8">
        <v>3</v>
      </c>
      <c r="J218" s="8" t="s">
        <v>21</v>
      </c>
      <c r="K218" s="11">
        <v>1000000</v>
      </c>
      <c r="L218" s="11">
        <v>3000000</v>
      </c>
      <c r="M218" s="37">
        <f t="shared" si="17"/>
        <v>-1000000</v>
      </c>
    </row>
    <row r="219" spans="1:13" x14ac:dyDescent="0.3">
      <c r="A219" s="8"/>
      <c r="B219" s="9" t="s">
        <v>51</v>
      </c>
      <c r="C219" s="8">
        <v>30</v>
      </c>
      <c r="D219" s="8" t="s">
        <v>29</v>
      </c>
      <c r="E219" s="11">
        <v>250000</v>
      </c>
      <c r="F219" s="11">
        <v>7500000</v>
      </c>
      <c r="G219" s="8"/>
      <c r="H219" s="9" t="s">
        <v>51</v>
      </c>
      <c r="I219" s="8">
        <v>16</v>
      </c>
      <c r="J219" s="8" t="s">
        <v>29</v>
      </c>
      <c r="K219" s="11">
        <v>250000</v>
      </c>
      <c r="L219" s="11">
        <v>4000000</v>
      </c>
      <c r="M219" s="37">
        <f t="shared" si="17"/>
        <v>-3500000</v>
      </c>
    </row>
    <row r="220" spans="1:13" x14ac:dyDescent="0.3">
      <c r="A220" s="8">
        <v>521219</v>
      </c>
      <c r="B220" s="9" t="s">
        <v>40</v>
      </c>
      <c r="C220" s="8"/>
      <c r="D220" s="8"/>
      <c r="E220" s="10"/>
      <c r="F220" s="11">
        <v>1000000</v>
      </c>
      <c r="G220" s="8">
        <v>521219</v>
      </c>
      <c r="H220" s="9" t="s">
        <v>40</v>
      </c>
      <c r="I220" s="8"/>
      <c r="J220" s="8"/>
      <c r="K220" s="10"/>
      <c r="L220" s="11">
        <f>L222</f>
        <v>1000000</v>
      </c>
      <c r="M220" s="37">
        <f t="shared" si="17"/>
        <v>0</v>
      </c>
    </row>
    <row r="221" spans="1:13" x14ac:dyDescent="0.3">
      <c r="A221" s="8"/>
      <c r="B221" s="9" t="s">
        <v>17</v>
      </c>
      <c r="C221" s="8"/>
      <c r="D221" s="8"/>
      <c r="E221" s="10"/>
      <c r="F221" s="10"/>
      <c r="G221" s="8"/>
      <c r="H221" s="9" t="s">
        <v>17</v>
      </c>
      <c r="I221" s="8"/>
      <c r="J221" s="8"/>
      <c r="K221" s="10"/>
      <c r="L221" s="10"/>
      <c r="M221" s="37">
        <f t="shared" si="17"/>
        <v>0</v>
      </c>
    </row>
    <row r="222" spans="1:13" s="2" customFormat="1" x14ac:dyDescent="0.3">
      <c r="A222" s="12"/>
      <c r="B222" s="13" t="s">
        <v>69</v>
      </c>
      <c r="C222" s="12">
        <v>4</v>
      </c>
      <c r="D222" s="12" t="s">
        <v>21</v>
      </c>
      <c r="E222" s="15">
        <v>250000</v>
      </c>
      <c r="F222" s="15">
        <v>1000000</v>
      </c>
      <c r="G222" s="12"/>
      <c r="H222" s="13" t="s">
        <v>69</v>
      </c>
      <c r="I222" s="12">
        <v>4</v>
      </c>
      <c r="J222" s="12" t="s">
        <v>21</v>
      </c>
      <c r="K222" s="15">
        <v>250000</v>
      </c>
      <c r="L222" s="15">
        <v>1000000</v>
      </c>
      <c r="M222" s="36">
        <f t="shared" si="17"/>
        <v>0</v>
      </c>
    </row>
    <row r="223" spans="1:13" x14ac:dyDescent="0.3">
      <c r="A223" s="8">
        <v>524111</v>
      </c>
      <c r="B223" s="9" t="s">
        <v>27</v>
      </c>
      <c r="C223" s="8"/>
      <c r="D223" s="8"/>
      <c r="E223" s="10"/>
      <c r="F223" s="11">
        <v>283540000</v>
      </c>
      <c r="G223" s="8">
        <v>524111</v>
      </c>
      <c r="H223" s="9" t="s">
        <v>27</v>
      </c>
      <c r="I223" s="8"/>
      <c r="J223" s="8"/>
      <c r="K223" s="10"/>
      <c r="L223" s="11">
        <f>L225</f>
        <v>201628000</v>
      </c>
      <c r="M223" s="37">
        <f t="shared" si="17"/>
        <v>-81912000</v>
      </c>
    </row>
    <row r="224" spans="1:13" x14ac:dyDescent="0.3">
      <c r="A224" s="8"/>
      <c r="B224" s="9" t="s">
        <v>17</v>
      </c>
      <c r="C224" s="8"/>
      <c r="D224" s="8"/>
      <c r="E224" s="10"/>
      <c r="F224" s="10"/>
      <c r="G224" s="8"/>
      <c r="H224" s="9" t="s">
        <v>17</v>
      </c>
      <c r="I224" s="8"/>
      <c r="J224" s="8"/>
      <c r="K224" s="10"/>
      <c r="L224" s="10"/>
      <c r="M224" s="37">
        <f t="shared" si="17"/>
        <v>0</v>
      </c>
    </row>
    <row r="225" spans="1:13" x14ac:dyDescent="0.3">
      <c r="A225" s="8"/>
      <c r="B225" s="9" t="s">
        <v>75</v>
      </c>
      <c r="C225" s="8">
        <v>45</v>
      </c>
      <c r="D225" s="8" t="s">
        <v>19</v>
      </c>
      <c r="E225" s="11">
        <v>6300889</v>
      </c>
      <c r="F225" s="11">
        <v>283540000</v>
      </c>
      <c r="G225" s="8"/>
      <c r="H225" s="9" t="s">
        <v>75</v>
      </c>
      <c r="I225" s="8">
        <v>32</v>
      </c>
      <c r="J225" s="8" t="s">
        <v>19</v>
      </c>
      <c r="K225" s="11">
        <v>6300889</v>
      </c>
      <c r="L225" s="11">
        <v>201628000</v>
      </c>
      <c r="M225" s="37">
        <f t="shared" si="17"/>
        <v>-81912000</v>
      </c>
    </row>
    <row r="226" spans="1:13" x14ac:dyDescent="0.3">
      <c r="A226" s="18">
        <v>302</v>
      </c>
      <c r="B226" s="19" t="s">
        <v>76</v>
      </c>
      <c r="C226" s="18">
        <v>0</v>
      </c>
      <c r="D226" s="18"/>
      <c r="E226" s="20"/>
      <c r="F226" s="21">
        <v>104311000</v>
      </c>
      <c r="G226" s="18">
        <v>302</v>
      </c>
      <c r="H226" s="19" t="s">
        <v>76</v>
      </c>
      <c r="I226" s="18">
        <v>0</v>
      </c>
      <c r="J226" s="18"/>
      <c r="K226" s="20"/>
      <c r="L226" s="21">
        <f>L227</f>
        <v>93311000</v>
      </c>
      <c r="M226" s="38">
        <f t="shared" si="17"/>
        <v>-11000000</v>
      </c>
    </row>
    <row r="227" spans="1:13" x14ac:dyDescent="0.3">
      <c r="A227" s="18" t="s">
        <v>15</v>
      </c>
      <c r="B227" s="19" t="s">
        <v>3</v>
      </c>
      <c r="C227" s="18"/>
      <c r="D227" s="18"/>
      <c r="E227" s="20"/>
      <c r="F227" s="21">
        <v>104311000</v>
      </c>
      <c r="G227" s="18" t="s">
        <v>15</v>
      </c>
      <c r="H227" s="19" t="s">
        <v>3</v>
      </c>
      <c r="I227" s="18"/>
      <c r="J227" s="18"/>
      <c r="K227" s="20"/>
      <c r="L227" s="21">
        <f>L228+L235</f>
        <v>93311000</v>
      </c>
      <c r="M227" s="38">
        <f t="shared" si="17"/>
        <v>-11000000</v>
      </c>
    </row>
    <row r="228" spans="1:13" x14ac:dyDescent="0.3">
      <c r="A228" s="8">
        <v>521211</v>
      </c>
      <c r="B228" s="9" t="s">
        <v>16</v>
      </c>
      <c r="C228" s="8"/>
      <c r="D228" s="8"/>
      <c r="E228" s="10"/>
      <c r="F228" s="11">
        <v>35500000</v>
      </c>
      <c r="G228" s="8">
        <v>521211</v>
      </c>
      <c r="H228" s="9" t="s">
        <v>16</v>
      </c>
      <c r="I228" s="8"/>
      <c r="J228" s="8"/>
      <c r="K228" s="10"/>
      <c r="L228" s="11">
        <f>SUM(L230:L234)</f>
        <v>24500000</v>
      </c>
      <c r="M228" s="37">
        <f t="shared" si="17"/>
        <v>-11000000</v>
      </c>
    </row>
    <row r="229" spans="1:13" x14ac:dyDescent="0.3">
      <c r="A229" s="8"/>
      <c r="B229" s="9" t="s">
        <v>17</v>
      </c>
      <c r="C229" s="8"/>
      <c r="D229" s="8"/>
      <c r="E229" s="10"/>
      <c r="F229" s="10"/>
      <c r="G229" s="8"/>
      <c r="H229" s="9" t="s">
        <v>17</v>
      </c>
      <c r="I229" s="8"/>
      <c r="J229" s="8"/>
      <c r="K229" s="10"/>
      <c r="L229" s="10"/>
      <c r="M229" s="37">
        <f t="shared" si="17"/>
        <v>0</v>
      </c>
    </row>
    <row r="230" spans="1:13" x14ac:dyDescent="0.3">
      <c r="A230" s="8"/>
      <c r="B230" s="9" t="s">
        <v>18</v>
      </c>
      <c r="C230" s="8">
        <v>180</v>
      </c>
      <c r="D230" s="8" t="s">
        <v>19</v>
      </c>
      <c r="E230" s="11">
        <v>75000</v>
      </c>
      <c r="F230" s="11">
        <v>13500000</v>
      </c>
      <c r="G230" s="8"/>
      <c r="H230" s="9" t="s">
        <v>18</v>
      </c>
      <c r="I230" s="8">
        <v>100</v>
      </c>
      <c r="J230" s="8" t="s">
        <v>19</v>
      </c>
      <c r="K230" s="11">
        <v>75000</v>
      </c>
      <c r="L230" s="11">
        <v>7500000</v>
      </c>
      <c r="M230" s="37">
        <f t="shared" si="17"/>
        <v>-6000000</v>
      </c>
    </row>
    <row r="231" spans="1:13" x14ac:dyDescent="0.3">
      <c r="A231" s="8"/>
      <c r="B231" s="9" t="s">
        <v>20</v>
      </c>
      <c r="C231" s="8">
        <v>4</v>
      </c>
      <c r="D231" s="8" t="s">
        <v>21</v>
      </c>
      <c r="E231" s="11">
        <v>1500000</v>
      </c>
      <c r="F231" s="11">
        <v>6000000</v>
      </c>
      <c r="G231" s="8"/>
      <c r="H231" s="9" t="s">
        <v>20</v>
      </c>
      <c r="I231" s="8">
        <v>3</v>
      </c>
      <c r="J231" s="8" t="s">
        <v>21</v>
      </c>
      <c r="K231" s="11">
        <v>1500000</v>
      </c>
      <c r="L231" s="11">
        <v>4500000</v>
      </c>
      <c r="M231" s="37">
        <f t="shared" si="17"/>
        <v>-1500000</v>
      </c>
    </row>
    <row r="232" spans="1:13" x14ac:dyDescent="0.3">
      <c r="A232" s="8"/>
      <c r="B232" s="9" t="s">
        <v>22</v>
      </c>
      <c r="C232" s="8">
        <v>4</v>
      </c>
      <c r="D232" s="8" t="s">
        <v>21</v>
      </c>
      <c r="E232" s="11">
        <v>1500000</v>
      </c>
      <c r="F232" s="11">
        <v>6000000</v>
      </c>
      <c r="G232" s="8"/>
      <c r="H232" s="9" t="s">
        <v>22</v>
      </c>
      <c r="I232" s="8">
        <v>3</v>
      </c>
      <c r="J232" s="8" t="s">
        <v>21</v>
      </c>
      <c r="K232" s="11">
        <v>1500000</v>
      </c>
      <c r="L232" s="11">
        <v>4500000</v>
      </c>
      <c r="M232" s="37">
        <f t="shared" si="17"/>
        <v>-1500000</v>
      </c>
    </row>
    <row r="233" spans="1:13" x14ac:dyDescent="0.3">
      <c r="A233" s="8"/>
      <c r="B233" s="9" t="s">
        <v>23</v>
      </c>
      <c r="C233" s="8">
        <v>4</v>
      </c>
      <c r="D233" s="8" t="s">
        <v>21</v>
      </c>
      <c r="E233" s="11">
        <v>1000000</v>
      </c>
      <c r="F233" s="11">
        <v>4000000</v>
      </c>
      <c r="G233" s="8"/>
      <c r="H233" s="9" t="s">
        <v>23</v>
      </c>
      <c r="I233" s="8">
        <v>3</v>
      </c>
      <c r="J233" s="8" t="s">
        <v>21</v>
      </c>
      <c r="K233" s="11">
        <v>1000000</v>
      </c>
      <c r="L233" s="11">
        <v>3000000</v>
      </c>
      <c r="M233" s="37">
        <f t="shared" si="17"/>
        <v>-1000000</v>
      </c>
    </row>
    <row r="234" spans="1:13" x14ac:dyDescent="0.3">
      <c r="A234" s="8"/>
      <c r="B234" s="9" t="s">
        <v>60</v>
      </c>
      <c r="C234" s="8">
        <v>12</v>
      </c>
      <c r="D234" s="8" t="s">
        <v>29</v>
      </c>
      <c r="E234" s="11">
        <v>500000</v>
      </c>
      <c r="F234" s="11">
        <v>6000000</v>
      </c>
      <c r="G234" s="8"/>
      <c r="H234" s="9" t="s">
        <v>60</v>
      </c>
      <c r="I234" s="8">
        <v>10</v>
      </c>
      <c r="J234" s="8" t="s">
        <v>29</v>
      </c>
      <c r="K234" s="11">
        <v>500000</v>
      </c>
      <c r="L234" s="11">
        <v>5000000</v>
      </c>
      <c r="M234" s="37">
        <f t="shared" si="17"/>
        <v>-1000000</v>
      </c>
    </row>
    <row r="235" spans="1:13" x14ac:dyDescent="0.3">
      <c r="A235" s="8">
        <v>524111</v>
      </c>
      <c r="B235" s="9" t="s">
        <v>27</v>
      </c>
      <c r="C235" s="8"/>
      <c r="D235" s="8"/>
      <c r="E235" s="10"/>
      <c r="F235" s="11">
        <v>68811000</v>
      </c>
      <c r="G235" s="8">
        <v>524111</v>
      </c>
      <c r="H235" s="9" t="s">
        <v>27</v>
      </c>
      <c r="I235" s="8"/>
      <c r="J235" s="8"/>
      <c r="K235" s="10"/>
      <c r="L235" s="11">
        <v>68811000</v>
      </c>
      <c r="M235" s="37">
        <f t="shared" si="17"/>
        <v>0</v>
      </c>
    </row>
    <row r="236" spans="1:13" x14ac:dyDescent="0.3">
      <c r="A236" s="8"/>
      <c r="B236" s="9" t="s">
        <v>17</v>
      </c>
      <c r="C236" s="8"/>
      <c r="D236" s="8"/>
      <c r="E236" s="10"/>
      <c r="F236" s="10"/>
      <c r="G236" s="8"/>
      <c r="H236" s="9" t="s">
        <v>17</v>
      </c>
      <c r="I236" s="8"/>
      <c r="J236" s="8"/>
      <c r="K236" s="10"/>
      <c r="L236" s="10"/>
      <c r="M236" s="37">
        <f t="shared" si="17"/>
        <v>0</v>
      </c>
    </row>
    <row r="237" spans="1:13" x14ac:dyDescent="0.3">
      <c r="A237" s="8"/>
      <c r="B237" s="9" t="s">
        <v>77</v>
      </c>
      <c r="C237" s="8">
        <v>15</v>
      </c>
      <c r="D237" s="8" t="s">
        <v>19</v>
      </c>
      <c r="E237" s="11">
        <v>4587400</v>
      </c>
      <c r="F237" s="11">
        <v>68811000</v>
      </c>
      <c r="G237" s="8"/>
      <c r="H237" s="9" t="s">
        <v>77</v>
      </c>
      <c r="I237" s="8">
        <v>15</v>
      </c>
      <c r="J237" s="8" t="s">
        <v>19</v>
      </c>
      <c r="K237" s="11">
        <v>4587400</v>
      </c>
      <c r="L237" s="11">
        <v>68811000</v>
      </c>
      <c r="M237" s="37">
        <f t="shared" si="17"/>
        <v>0</v>
      </c>
    </row>
    <row r="238" spans="1:13" x14ac:dyDescent="0.3">
      <c r="A238" s="43" t="s">
        <v>0</v>
      </c>
      <c r="B238" s="44"/>
      <c r="C238" s="18"/>
      <c r="D238" s="39"/>
      <c r="E238" s="20"/>
      <c r="F238" s="21">
        <f>F52+F7</f>
        <v>2358584000</v>
      </c>
      <c r="G238" s="20"/>
      <c r="H238" s="20"/>
      <c r="I238" s="18"/>
      <c r="J238" s="39"/>
      <c r="K238" s="20"/>
      <c r="L238" s="21">
        <f>L52+L7</f>
        <v>2358584000</v>
      </c>
      <c r="M238" s="38">
        <f t="shared" si="17"/>
        <v>0</v>
      </c>
    </row>
    <row r="240" spans="1:13" x14ac:dyDescent="0.3">
      <c r="M240" s="3"/>
    </row>
    <row r="241" spans="13:13" x14ac:dyDescent="0.3">
      <c r="M241" s="3"/>
    </row>
    <row r="243" spans="13:13" x14ac:dyDescent="0.3">
      <c r="M243" s="28"/>
    </row>
    <row r="244" spans="13:13" x14ac:dyDescent="0.3">
      <c r="M244" s="28"/>
    </row>
    <row r="245" spans="13:13" x14ac:dyDescent="0.3">
      <c r="M245" s="28"/>
    </row>
  </sheetData>
  <mergeCells count="5">
    <mergeCell ref="A5:F5"/>
    <mergeCell ref="G5:L5"/>
    <mergeCell ref="A1:L1"/>
    <mergeCell ref="A2:L2"/>
    <mergeCell ref="A238:B238"/>
  </mergeCells>
  <pageMargins left="0.23622047244094491" right="0.19685039370078741" top="0.74803149606299213" bottom="0.74803149606299213" header="0.31496062992125984" footer="0.31496062992125984"/>
  <pageSetup paperSize="5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870F-7468-4D78-9829-0B0F992B6165}">
  <dimension ref="A2:I43"/>
  <sheetViews>
    <sheetView topLeftCell="A12" workbookViewId="0">
      <selection activeCell="E32" sqref="E32"/>
    </sheetView>
  </sheetViews>
  <sheetFormatPr defaultRowHeight="14.4" x14ac:dyDescent="0.3"/>
  <cols>
    <col min="1" max="1" width="4.44140625" customWidth="1"/>
    <col min="2" max="2" width="33" customWidth="1"/>
    <col min="3" max="3" width="10.109375" bestFit="1" customWidth="1"/>
    <col min="4" max="4" width="8.88671875" bestFit="1" customWidth="1"/>
    <col min="5" max="5" width="11.44140625" customWidth="1"/>
    <col min="7" max="7" width="11.109375" bestFit="1" customWidth="1"/>
    <col min="9" max="9" width="11.109375" bestFit="1" customWidth="1"/>
  </cols>
  <sheetData>
    <row r="2" spans="1:5" x14ac:dyDescent="0.3">
      <c r="D2" s="31"/>
      <c r="E2" s="3"/>
    </row>
    <row r="3" spans="1:5" x14ac:dyDescent="0.3">
      <c r="A3" s="32" t="s">
        <v>91</v>
      </c>
    </row>
    <row r="4" spans="1:5" x14ac:dyDescent="0.3">
      <c r="A4" s="32"/>
      <c r="B4" s="32" t="s">
        <v>94</v>
      </c>
      <c r="C4" s="32"/>
      <c r="D4" s="30"/>
      <c r="E4" s="30"/>
    </row>
    <row r="5" spans="1:5" x14ac:dyDescent="0.3">
      <c r="B5" t="s">
        <v>117</v>
      </c>
      <c r="C5">
        <v>20</v>
      </c>
      <c r="D5" s="3">
        <v>822000</v>
      </c>
      <c r="E5" s="28">
        <f>C5*D5</f>
        <v>16440000</v>
      </c>
    </row>
    <row r="6" spans="1:5" x14ac:dyDescent="0.3">
      <c r="B6" t="s">
        <v>93</v>
      </c>
      <c r="C6">
        <v>6</v>
      </c>
      <c r="D6" s="3">
        <v>822000</v>
      </c>
      <c r="E6" s="28">
        <f t="shared" ref="E6:E7" si="0">C6*D6</f>
        <v>4932000</v>
      </c>
    </row>
    <row r="7" spans="1:5" x14ac:dyDescent="0.3">
      <c r="B7" t="s">
        <v>116</v>
      </c>
      <c r="C7">
        <v>56</v>
      </c>
      <c r="D7" s="3">
        <v>822000</v>
      </c>
      <c r="E7" s="28">
        <f t="shared" si="0"/>
        <v>46032000</v>
      </c>
    </row>
    <row r="8" spans="1:5" x14ac:dyDescent="0.3">
      <c r="B8" t="s">
        <v>118</v>
      </c>
      <c r="C8">
        <v>18</v>
      </c>
      <c r="D8" s="3"/>
      <c r="E8" s="28"/>
    </row>
    <row r="9" spans="1:5" x14ac:dyDescent="0.3">
      <c r="B9" t="s">
        <v>120</v>
      </c>
      <c r="C9">
        <v>4</v>
      </c>
      <c r="D9" s="3">
        <v>822000</v>
      </c>
      <c r="E9" s="28">
        <f t="shared" ref="E9" si="1">C9*D9</f>
        <v>3288000</v>
      </c>
    </row>
    <row r="10" spans="1:5" x14ac:dyDescent="0.3">
      <c r="B10" t="s">
        <v>119</v>
      </c>
      <c r="C10">
        <v>5</v>
      </c>
      <c r="D10" s="3"/>
      <c r="E10" s="28"/>
    </row>
    <row r="11" spans="1:5" x14ac:dyDescent="0.3">
      <c r="B11" s="34" t="s">
        <v>104</v>
      </c>
      <c r="C11">
        <f>SUM(C5:C10)</f>
        <v>109</v>
      </c>
      <c r="D11" s="28">
        <f>D7</f>
        <v>822000</v>
      </c>
      <c r="E11" s="28">
        <f>SUM(E5:E7)</f>
        <v>67404000</v>
      </c>
    </row>
    <row r="12" spans="1:5" x14ac:dyDescent="0.3">
      <c r="B12" s="33"/>
      <c r="E12" s="28"/>
    </row>
    <row r="13" spans="1:5" x14ac:dyDescent="0.3">
      <c r="A13" s="45" t="s">
        <v>86</v>
      </c>
      <c r="B13" s="45"/>
    </row>
    <row r="14" spans="1:5" x14ac:dyDescent="0.3">
      <c r="A14" s="1">
        <v>1</v>
      </c>
      <c r="B14" s="29" t="s">
        <v>87</v>
      </c>
      <c r="C14" s="3">
        <v>550000</v>
      </c>
      <c r="D14" s="3">
        <v>2</v>
      </c>
      <c r="E14" s="3">
        <f t="shared" ref="E14:E15" si="2">C14*D14</f>
        <v>1100000</v>
      </c>
    </row>
    <row r="15" spans="1:5" x14ac:dyDescent="0.3">
      <c r="A15" s="1">
        <v>2</v>
      </c>
      <c r="B15" s="29" t="s">
        <v>88</v>
      </c>
      <c r="C15" s="3">
        <v>600000</v>
      </c>
      <c r="D15" s="3">
        <v>1</v>
      </c>
      <c r="E15" s="3">
        <f t="shared" si="2"/>
        <v>600000</v>
      </c>
    </row>
    <row r="16" spans="1:5" x14ac:dyDescent="0.3">
      <c r="A16" s="1">
        <v>3</v>
      </c>
      <c r="B16" s="29" t="s">
        <v>89</v>
      </c>
      <c r="C16" s="3">
        <v>105000</v>
      </c>
      <c r="D16" s="3">
        <v>3</v>
      </c>
      <c r="E16" s="3">
        <f>C16*D16</f>
        <v>315000</v>
      </c>
    </row>
    <row r="17" spans="1:9" x14ac:dyDescent="0.3">
      <c r="B17" s="34" t="s">
        <v>95</v>
      </c>
      <c r="C17" s="32"/>
      <c r="D17" s="32"/>
      <c r="E17" s="30">
        <f>SUM(E14:E16)</f>
        <v>2015000</v>
      </c>
      <c r="G17" s="28"/>
    </row>
    <row r="18" spans="1:9" x14ac:dyDescent="0.3">
      <c r="A18" s="32" t="s">
        <v>100</v>
      </c>
      <c r="G18" s="28"/>
      <c r="I18" s="28"/>
    </row>
    <row r="19" spans="1:9" x14ac:dyDescent="0.3">
      <c r="A19" s="32"/>
      <c r="B19" s="32" t="s">
        <v>103</v>
      </c>
    </row>
    <row r="20" spans="1:9" x14ac:dyDescent="0.3">
      <c r="B20" s="29" t="s">
        <v>87</v>
      </c>
      <c r="C20" s="3">
        <v>600000</v>
      </c>
      <c r="D20" s="3">
        <v>2</v>
      </c>
      <c r="E20" s="3">
        <f t="shared" ref="E20:E21" si="3">C20*D20</f>
        <v>1200000</v>
      </c>
    </row>
    <row r="21" spans="1:9" x14ac:dyDescent="0.3">
      <c r="B21" s="29" t="s">
        <v>88</v>
      </c>
      <c r="C21" s="3">
        <v>500000</v>
      </c>
      <c r="D21" s="3">
        <v>1</v>
      </c>
      <c r="E21" s="3">
        <f t="shared" si="3"/>
        <v>500000</v>
      </c>
    </row>
    <row r="22" spans="1:9" x14ac:dyDescent="0.3">
      <c r="B22" s="29" t="s">
        <v>102</v>
      </c>
      <c r="C22" s="3">
        <v>430000</v>
      </c>
      <c r="D22" s="3">
        <v>3</v>
      </c>
      <c r="E22" s="3">
        <f>C22*D22</f>
        <v>1290000</v>
      </c>
    </row>
    <row r="23" spans="1:9" x14ac:dyDescent="0.3">
      <c r="B23" s="29" t="s">
        <v>101</v>
      </c>
      <c r="C23" s="3">
        <v>2200000</v>
      </c>
      <c r="D23" s="3">
        <v>1</v>
      </c>
      <c r="E23" s="3">
        <f>C23*D23</f>
        <v>2200000</v>
      </c>
    </row>
    <row r="24" spans="1:9" x14ac:dyDescent="0.3">
      <c r="B24" s="16" t="s">
        <v>105</v>
      </c>
      <c r="E24" s="30">
        <f>SUM(E20:E23)</f>
        <v>5190000</v>
      </c>
    </row>
    <row r="25" spans="1:9" x14ac:dyDescent="0.3">
      <c r="B25" s="32" t="s">
        <v>106</v>
      </c>
    </row>
    <row r="26" spans="1:9" x14ac:dyDescent="0.3">
      <c r="B26" s="29" t="s">
        <v>87</v>
      </c>
      <c r="C26" s="3">
        <v>600000</v>
      </c>
      <c r="D26" s="3">
        <v>2</v>
      </c>
      <c r="E26" s="3">
        <f t="shared" ref="E26:E27" si="4">C26*D26</f>
        <v>1200000</v>
      </c>
    </row>
    <row r="27" spans="1:9" x14ac:dyDescent="0.3">
      <c r="B27" s="29" t="s">
        <v>88</v>
      </c>
      <c r="C27" s="3">
        <v>500000</v>
      </c>
      <c r="D27" s="3">
        <v>1</v>
      </c>
      <c r="E27" s="3">
        <f t="shared" si="4"/>
        <v>500000</v>
      </c>
    </row>
    <row r="28" spans="1:9" x14ac:dyDescent="0.3">
      <c r="B28" s="29" t="s">
        <v>102</v>
      </c>
      <c r="C28" s="3">
        <v>370000</v>
      </c>
      <c r="D28" s="3">
        <v>3</v>
      </c>
      <c r="E28" s="3">
        <f>C28*D28</f>
        <v>1110000</v>
      </c>
    </row>
    <row r="29" spans="1:9" x14ac:dyDescent="0.3">
      <c r="B29" s="29" t="s">
        <v>101</v>
      </c>
      <c r="C29" s="3">
        <v>5800000</v>
      </c>
      <c r="D29" s="3">
        <v>1</v>
      </c>
      <c r="E29" s="3">
        <f>C29*D29</f>
        <v>5800000</v>
      </c>
    </row>
    <row r="30" spans="1:9" x14ac:dyDescent="0.3">
      <c r="B30" s="16" t="s">
        <v>105</v>
      </c>
      <c r="E30" s="30">
        <f>SUM(E26:E29)</f>
        <v>8610000</v>
      </c>
    </row>
    <row r="31" spans="1:9" x14ac:dyDescent="0.3">
      <c r="B31" s="1" t="s">
        <v>0</v>
      </c>
      <c r="E31" s="30">
        <f>E24+E30</f>
        <v>13800000</v>
      </c>
    </row>
    <row r="32" spans="1:9" x14ac:dyDescent="0.3">
      <c r="B32" s="34" t="s">
        <v>107</v>
      </c>
      <c r="E32" s="30">
        <f>E31/2</f>
        <v>6900000</v>
      </c>
    </row>
    <row r="33" spans="1:5" x14ac:dyDescent="0.3">
      <c r="A33" s="32" t="s">
        <v>108</v>
      </c>
    </row>
    <row r="34" spans="1:5" x14ac:dyDescent="0.3">
      <c r="B34" t="s">
        <v>109</v>
      </c>
      <c r="C34">
        <v>20</v>
      </c>
    </row>
    <row r="35" spans="1:5" x14ac:dyDescent="0.3">
      <c r="B35" t="s">
        <v>92</v>
      </c>
      <c r="C35">
        <v>15</v>
      </c>
    </row>
    <row r="36" spans="1:5" x14ac:dyDescent="0.3">
      <c r="B36" t="s">
        <v>110</v>
      </c>
      <c r="C36">
        <v>5</v>
      </c>
    </row>
    <row r="37" spans="1:5" x14ac:dyDescent="0.3">
      <c r="C37">
        <f>SUM(C34:C36)</f>
        <v>40</v>
      </c>
    </row>
    <row r="38" spans="1:5" x14ac:dyDescent="0.3">
      <c r="B38" s="32" t="s">
        <v>94</v>
      </c>
      <c r="C38" s="32"/>
      <c r="D38" s="30"/>
      <c r="E38" s="30"/>
    </row>
    <row r="39" spans="1:5" x14ac:dyDescent="0.3">
      <c r="B39" t="s">
        <v>112</v>
      </c>
      <c r="C39">
        <v>15</v>
      </c>
      <c r="D39" s="3">
        <v>822000</v>
      </c>
      <c r="E39" s="28">
        <f>C39*D39</f>
        <v>12330000</v>
      </c>
    </row>
    <row r="40" spans="1:5" x14ac:dyDescent="0.3">
      <c r="B40" t="s">
        <v>110</v>
      </c>
      <c r="C40">
        <v>5</v>
      </c>
      <c r="D40" s="3">
        <v>822000</v>
      </c>
      <c r="E40" s="28">
        <f>C40*D40</f>
        <v>4110000</v>
      </c>
    </row>
    <row r="41" spans="1:5" x14ac:dyDescent="0.3">
      <c r="B41" t="s">
        <v>111</v>
      </c>
      <c r="C41">
        <v>20</v>
      </c>
      <c r="D41" s="3">
        <v>822000</v>
      </c>
      <c r="E41" s="28">
        <f>C41*D41</f>
        <v>16440000</v>
      </c>
    </row>
    <row r="42" spans="1:5" x14ac:dyDescent="0.3">
      <c r="B42" t="s">
        <v>114</v>
      </c>
      <c r="C42">
        <v>6</v>
      </c>
      <c r="D42" s="3">
        <v>822000</v>
      </c>
      <c r="E42" s="28">
        <f>C42*D42</f>
        <v>4932000</v>
      </c>
    </row>
    <row r="43" spans="1:5" x14ac:dyDescent="0.3">
      <c r="B43" s="1" t="s">
        <v>0</v>
      </c>
      <c r="C43">
        <f>SUM(C39:C42)</f>
        <v>46</v>
      </c>
      <c r="D43" s="3">
        <v>822000</v>
      </c>
      <c r="E43" s="28">
        <f>SUM(E39:E42)</f>
        <v>37812000</v>
      </c>
    </row>
  </sheetData>
  <mergeCells count="1"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</vt:lpstr>
      <vt:lpstr>rincian</vt:lpstr>
      <vt:lpstr>SM!Print_Area</vt:lpstr>
      <vt:lpstr>SM!Print_Titles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PUSDIK 136</dc:creator>
  <cp:lastModifiedBy>lenovo</cp:lastModifiedBy>
  <cp:lastPrinted>2023-03-17T03:32:12Z</cp:lastPrinted>
  <dcterms:created xsi:type="dcterms:W3CDTF">2022-10-11T01:15:46Z</dcterms:created>
  <dcterms:modified xsi:type="dcterms:W3CDTF">2023-03-20T16:17:07Z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b77c6957-4b1e-4515-b920-893310910cb8</vt:lpwstr>
  </property>
</Properties>
</file>