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\PUSDIK\2023\Github\TA.2023\Revisi Anggaran\Revisi Anggaran 1\"/>
    </mc:Choice>
  </mc:AlternateContent>
  <xr:revisionPtr revIDLastSave="0" documentId="13_ncr:1_{CA0FFB37-1870-4B09-A224-F438320B7E6E}" xr6:coauthVersionLast="47" xr6:coauthVersionMax="47" xr10:uidLastSave="{00000000-0000-0000-0000-000000000000}"/>
  <bookViews>
    <workbookView xWindow="-108" yWindow="-108" windowWidth="23256" windowHeight="12576" xr2:uid="{F3A169AD-2BE3-4056-9065-3A813A817472}"/>
  </bookViews>
  <sheets>
    <sheet name="Matrik Semula Menjadi (Rev TU)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'Matrik Semula Menjadi (Rev TU)'!$B$7:$O$583</definedName>
    <definedName name="Belanja_Perjalanan_Dinas_Paket_Meeting_Dalam_Kota._Uang_Saku_RDK_dalam__Verifikasi_dan_Pembuatan_Format_Standart_Data_BKU_Satker_Pusat_Pendidikan_KP___tgl.__27__Februari__2020">#REF!</definedName>
    <definedName name="cAkun">#REF!</definedName>
    <definedName name="Cetak_dinamis">OFFSET('[1]DASHBOARD SP2D'!$B$1,0,0,COUNTA('[1]DASHBOARD SP2D'!$G:$G),6)</definedName>
    <definedName name="chkAkun">#REF!</definedName>
    <definedName name="chkKegiatan">#REF!</definedName>
    <definedName name="chkKomponen">#REF!</definedName>
    <definedName name="chkKRO">#REF!</definedName>
    <definedName name="chkProgram">#REF!</definedName>
    <definedName name="chkRO">#REF!</definedName>
    <definedName name="chksKomponen">#REF!</definedName>
    <definedName name="cKegiatan">#REF!</definedName>
    <definedName name="cKomponen">#REF!</definedName>
    <definedName name="cKRO">#REF!</definedName>
    <definedName name="cProgram">#REF!</definedName>
    <definedName name="cRO">#REF!</definedName>
    <definedName name="cSKomponen">#REF!</definedName>
    <definedName name="Entri_Es2">#REF!</definedName>
    <definedName name="Entri_Es3">#REF!</definedName>
    <definedName name="Entri_Es4">#REF!</definedName>
    <definedName name="Eselon3">[2]eselon3_4!$A$2:$A$7</definedName>
    <definedName name="Eselon4">[2]eselon3_4!$B$2:$B$11</definedName>
    <definedName name="FILTER_LAP">'[1]DASHBOARD SP2D'!#REF!</definedName>
    <definedName name="kegiatan">#REF!</definedName>
    <definedName name="_xlnm.Print_Area" localSheetId="0">'Matrik Semula Menjadi (Rev TU)'!$B$1:$N$595</definedName>
    <definedName name="_xlnm.Print_Titles" localSheetId="0">'Matrik Semula Menjadi (Rev TU)'!$6:$7</definedName>
    <definedName name="rngSP2D">'[3]Tambahan Realisasi'!$C$2</definedName>
    <definedName name="rowEselon2">#REF!</definedName>
    <definedName name="rowKoord">#REF!</definedName>
    <definedName name="rowSelect">#REF!</definedName>
    <definedName name="rowSubKoord">#REF!</definedName>
    <definedName name="SSBP">[1]SSBP!#REF!</definedName>
    <definedName name="Start_Jadi">#REF!</definedName>
    <definedName name="TGL_SP2D">[1]DASHBOARD!$I$1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4" i="2" l="1"/>
  <c r="N174" i="2" s="1"/>
  <c r="M582" i="2"/>
  <c r="M580" i="2"/>
  <c r="M579" i="2"/>
  <c r="M578" i="2"/>
  <c r="M577" i="2"/>
  <c r="M573" i="2"/>
  <c r="M571" i="2"/>
  <c r="M569" i="2"/>
  <c r="M568" i="2"/>
  <c r="M567" i="2"/>
  <c r="M564" i="2"/>
  <c r="M563" i="2"/>
  <c r="M562" i="2"/>
  <c r="M560" i="2"/>
  <c r="M559" i="2"/>
  <c r="M557" i="2"/>
  <c r="M555" i="2"/>
  <c r="M554" i="2"/>
  <c r="M552" i="2"/>
  <c r="M551" i="2"/>
  <c r="M550" i="2"/>
  <c r="M549" i="2"/>
  <c r="M548" i="2"/>
  <c r="M547" i="2"/>
  <c r="M544" i="2"/>
  <c r="M543" i="2"/>
  <c r="M541" i="2"/>
  <c r="M539" i="2"/>
  <c r="M537" i="2"/>
  <c r="M536" i="2"/>
  <c r="M534" i="2"/>
  <c r="M533" i="2"/>
  <c r="M532" i="2"/>
  <c r="M531" i="2"/>
  <c r="M530" i="2"/>
  <c r="M529" i="2"/>
  <c r="M512" i="2"/>
  <c r="M511" i="2" s="1"/>
  <c r="M510" i="2"/>
  <c r="M508" i="2"/>
  <c r="M507" i="2"/>
  <c r="M506" i="2"/>
  <c r="M505" i="2"/>
  <c r="M502" i="2"/>
  <c r="M500" i="2"/>
  <c r="M499" i="2" s="1"/>
  <c r="M498" i="2"/>
  <c r="M497" i="2"/>
  <c r="M496" i="2"/>
  <c r="M495" i="2"/>
  <c r="M492" i="2"/>
  <c r="M490" i="2"/>
  <c r="M488" i="2"/>
  <c r="M487" i="2"/>
  <c r="M486" i="2"/>
  <c r="M485" i="2"/>
  <c r="M482" i="2"/>
  <c r="M480" i="2"/>
  <c r="M479" i="2" s="1"/>
  <c r="M478" i="2"/>
  <c r="M477" i="2"/>
  <c r="M476" i="2"/>
  <c r="M475" i="2"/>
  <c r="M472" i="2"/>
  <c r="M470" i="2"/>
  <c r="M468" i="2"/>
  <c r="M467" i="2"/>
  <c r="M466" i="2"/>
  <c r="M465" i="2"/>
  <c r="M464" i="2"/>
  <c r="M461" i="2"/>
  <c r="M459" i="2"/>
  <c r="M457" i="2"/>
  <c r="M456" i="2"/>
  <c r="M455" i="2"/>
  <c r="M454" i="2"/>
  <c r="M451" i="2"/>
  <c r="M449" i="2"/>
  <c r="M447" i="2"/>
  <c r="M446" i="2"/>
  <c r="M445" i="2"/>
  <c r="M444" i="2"/>
  <c r="M439" i="2"/>
  <c r="M437" i="2"/>
  <c r="M436" i="2"/>
  <c r="M435" i="2"/>
  <c r="M434" i="2"/>
  <c r="M433" i="2"/>
  <c r="M429" i="2"/>
  <c r="M427" i="2"/>
  <c r="M425" i="2"/>
  <c r="M424" i="2"/>
  <c r="M423" i="2"/>
  <c r="M422" i="2"/>
  <c r="M421" i="2"/>
  <c r="M418" i="2"/>
  <c r="M416" i="2"/>
  <c r="M415" i="2" s="1"/>
  <c r="M414" i="2"/>
  <c r="M413" i="2"/>
  <c r="M411" i="2"/>
  <c r="M410" i="2"/>
  <c r="M409" i="2"/>
  <c r="M408" i="2"/>
  <c r="M407" i="2"/>
  <c r="M404" i="2"/>
  <c r="M402" i="2"/>
  <c r="M400" i="2"/>
  <c r="M399" i="2"/>
  <c r="M398" i="2"/>
  <c r="M397" i="2"/>
  <c r="M396" i="2"/>
  <c r="M391" i="2"/>
  <c r="M390" i="2"/>
  <c r="M389" i="2"/>
  <c r="M387" i="2"/>
  <c r="M386" i="2" s="1"/>
  <c r="M385" i="2"/>
  <c r="M383" i="2"/>
  <c r="M382" i="2"/>
  <c r="M381" i="2"/>
  <c r="M380" i="2"/>
  <c r="M379" i="2"/>
  <c r="M378" i="2"/>
  <c r="M375" i="2"/>
  <c r="M373" i="2"/>
  <c r="M372" i="2"/>
  <c r="M371" i="2"/>
  <c r="M370" i="2"/>
  <c r="M367" i="2"/>
  <c r="M365" i="2"/>
  <c r="M364" i="2"/>
  <c r="M363" i="2"/>
  <c r="M362" i="2"/>
  <c r="M359" i="2"/>
  <c r="M357" i="2"/>
  <c r="M355" i="2"/>
  <c r="M353" i="2"/>
  <c r="M352" i="2"/>
  <c r="M351" i="2"/>
  <c r="M350" i="2"/>
  <c r="M349" i="2"/>
  <c r="M346" i="2"/>
  <c r="M344" i="2"/>
  <c r="M342" i="2"/>
  <c r="M340" i="2"/>
  <c r="M339" i="2"/>
  <c r="M338" i="2"/>
  <c r="M337" i="2"/>
  <c r="M336" i="2"/>
  <c r="M333" i="2"/>
  <c r="M331" i="2"/>
  <c r="M329" i="2"/>
  <c r="M328" i="2"/>
  <c r="M327" i="2"/>
  <c r="M326" i="2"/>
  <c r="M325" i="2"/>
  <c r="M319" i="2"/>
  <c r="M313" i="2"/>
  <c r="M312" i="2"/>
  <c r="M311" i="2"/>
  <c r="M310" i="2"/>
  <c r="M309" i="2"/>
  <c r="M308" i="2"/>
  <c r="M307" i="2"/>
  <c r="M306" i="2"/>
  <c r="M305" i="2"/>
  <c r="M304" i="2"/>
  <c r="M302" i="2"/>
  <c r="M299" i="2"/>
  <c r="M298" i="2" s="1"/>
  <c r="M297" i="2"/>
  <c r="M296" i="2"/>
  <c r="M295" i="2"/>
  <c r="M294" i="2"/>
  <c r="M293" i="2"/>
  <c r="M292" i="2"/>
  <c r="M291" i="2"/>
  <c r="M290" i="2"/>
  <c r="M289" i="2"/>
  <c r="M286" i="2"/>
  <c r="M285" i="2"/>
  <c r="M283" i="2"/>
  <c r="M280" i="2"/>
  <c r="M279" i="2"/>
  <c r="M278" i="2"/>
  <c r="M277" i="2"/>
  <c r="M276" i="2"/>
  <c r="M275" i="2"/>
  <c r="M274" i="2"/>
  <c r="M273" i="2"/>
  <c r="M272" i="2"/>
  <c r="M270" i="2"/>
  <c r="M255" i="2"/>
  <c r="M254" i="2" s="1"/>
  <c r="M253" i="2"/>
  <c r="M251" i="2"/>
  <c r="M249" i="2"/>
  <c r="M247" i="2"/>
  <c r="M246" i="2" s="1"/>
  <c r="M245" i="2"/>
  <c r="M243" i="2"/>
  <c r="M241" i="2"/>
  <c r="M239" i="2"/>
  <c r="M238" i="2" s="1"/>
  <c r="M237" i="2"/>
  <c r="M235" i="2"/>
  <c r="M233" i="2"/>
  <c r="M214" i="2"/>
  <c r="M213" i="2" s="1"/>
  <c r="M212" i="2"/>
  <c r="M211" i="2"/>
  <c r="M210" i="2"/>
  <c r="M209" i="2"/>
  <c r="M206" i="2"/>
  <c r="M204" i="2"/>
  <c r="M203" i="2"/>
  <c r="M202" i="2"/>
  <c r="M201" i="2"/>
  <c r="M198" i="2"/>
  <c r="M196" i="2"/>
  <c r="M194" i="2"/>
  <c r="M193" i="2"/>
  <c r="M192" i="2"/>
  <c r="M191" i="2"/>
  <c r="M188" i="2"/>
  <c r="M187" i="2" s="1"/>
  <c r="M186" i="2"/>
  <c r="M184" i="2"/>
  <c r="M183" i="2" s="1"/>
  <c r="M182" i="2"/>
  <c r="M181" i="2"/>
  <c r="M180" i="2"/>
  <c r="M179" i="2"/>
  <c r="M176" i="2"/>
  <c r="M173" i="2"/>
  <c r="M171" i="2"/>
  <c r="M169" i="2"/>
  <c r="M168" i="2"/>
  <c r="M167" i="2"/>
  <c r="M166" i="2"/>
  <c r="M163" i="2"/>
  <c r="M162" i="2" s="1"/>
  <c r="M161" i="2"/>
  <c r="M159" i="2"/>
  <c r="M158" i="2"/>
  <c r="M157" i="2"/>
  <c r="M156" i="2"/>
  <c r="M153" i="2"/>
  <c r="M152" i="2" s="1"/>
  <c r="M151" i="2"/>
  <c r="M149" i="2"/>
  <c r="M147" i="2"/>
  <c r="M146" i="2"/>
  <c r="M145" i="2"/>
  <c r="M144" i="2"/>
  <c r="M141" i="2"/>
  <c r="M140" i="2"/>
  <c r="M138" i="2"/>
  <c r="M136" i="2"/>
  <c r="M135" i="2"/>
  <c r="M132" i="2"/>
  <c r="M130" i="2"/>
  <c r="M128" i="2"/>
  <c r="M127" i="2"/>
  <c r="M126" i="2"/>
  <c r="M125" i="2"/>
  <c r="M120" i="2"/>
  <c r="M118" i="2"/>
  <c r="M116" i="2"/>
  <c r="M115" i="2"/>
  <c r="M113" i="2"/>
  <c r="M112" i="2"/>
  <c r="M111" i="2"/>
  <c r="M110" i="2"/>
  <c r="M104" i="2"/>
  <c r="M103" i="2" s="1"/>
  <c r="M102" i="2" s="1"/>
  <c r="M101" i="2" s="1"/>
  <c r="M100" i="2" s="1"/>
  <c r="M99" i="2" s="1"/>
  <c r="M96" i="2"/>
  <c r="M94" i="2"/>
  <c r="M93" i="2" s="1"/>
  <c r="M92" i="2"/>
  <c r="M91" i="2"/>
  <c r="M90" i="2"/>
  <c r="M89" i="2"/>
  <c r="M88" i="2"/>
  <c r="M85" i="2"/>
  <c r="M84" i="2" s="1"/>
  <c r="M83" i="2"/>
  <c r="M82" i="2"/>
  <c r="M81" i="2"/>
  <c r="M80" i="2"/>
  <c r="M76" i="2"/>
  <c r="M74" i="2"/>
  <c r="M73" i="2" s="1"/>
  <c r="M72" i="2"/>
  <c r="M71" i="2"/>
  <c r="M70" i="2"/>
  <c r="M69" i="2"/>
  <c r="M66" i="2"/>
  <c r="M64" i="2"/>
  <c r="M63" i="2" s="1"/>
  <c r="M62" i="2"/>
  <c r="M60" i="2"/>
  <c r="M59" i="2"/>
  <c r="M58" i="2"/>
  <c r="M57" i="2"/>
  <c r="M56" i="2"/>
  <c r="M52" i="2"/>
  <c r="M50" i="2"/>
  <c r="M49" i="2" s="1"/>
  <c r="M48" i="2"/>
  <c r="M47" i="2"/>
  <c r="M46" i="2"/>
  <c r="M45" i="2"/>
  <c r="M42" i="2"/>
  <c r="M40" i="2"/>
  <c r="M39" i="2"/>
  <c r="M38" i="2"/>
  <c r="M37" i="2"/>
  <c r="M33" i="2"/>
  <c r="M31" i="2"/>
  <c r="M29" i="2"/>
  <c r="M28" i="2"/>
  <c r="M27" i="2"/>
  <c r="M26" i="2"/>
  <c r="M23" i="2"/>
  <c r="M22" i="2" s="1"/>
  <c r="M21" i="2"/>
  <c r="M20" i="2" s="1"/>
  <c r="M19" i="2"/>
  <c r="M18" i="2"/>
  <c r="M17" i="2"/>
  <c r="M16" i="2"/>
  <c r="G582" i="2"/>
  <c r="G580" i="2"/>
  <c r="G579" i="2"/>
  <c r="G578" i="2"/>
  <c r="N578" i="2" s="1"/>
  <c r="G577" i="2"/>
  <c r="G573" i="2"/>
  <c r="G571" i="2"/>
  <c r="G569" i="2"/>
  <c r="N569" i="2" s="1"/>
  <c r="G568" i="2"/>
  <c r="G567" i="2"/>
  <c r="G564" i="2"/>
  <c r="G563" i="2"/>
  <c r="N563" i="2" s="1"/>
  <c r="G562" i="2"/>
  <c r="G560" i="2"/>
  <c r="G559" i="2"/>
  <c r="G557" i="2"/>
  <c r="G555" i="2"/>
  <c r="G554" i="2"/>
  <c r="G552" i="2"/>
  <c r="G551" i="2"/>
  <c r="N551" i="2" s="1"/>
  <c r="G550" i="2"/>
  <c r="G549" i="2"/>
  <c r="G548" i="2"/>
  <c r="G547" i="2"/>
  <c r="N547" i="2" s="1"/>
  <c r="G544" i="2"/>
  <c r="G543" i="2"/>
  <c r="G541" i="2"/>
  <c r="G539" i="2"/>
  <c r="G537" i="2"/>
  <c r="G536" i="2"/>
  <c r="G534" i="2"/>
  <c r="G533" i="2"/>
  <c r="N533" i="2" s="1"/>
  <c r="G532" i="2"/>
  <c r="G531" i="2"/>
  <c r="G530" i="2"/>
  <c r="G529" i="2"/>
  <c r="N529" i="2" s="1"/>
  <c r="G512" i="2"/>
  <c r="G510" i="2"/>
  <c r="G508" i="2"/>
  <c r="G507" i="2"/>
  <c r="N507" i="2" s="1"/>
  <c r="G506" i="2"/>
  <c r="G505" i="2"/>
  <c r="G502" i="2"/>
  <c r="G500" i="2"/>
  <c r="G498" i="2"/>
  <c r="G497" i="2"/>
  <c r="G496" i="2"/>
  <c r="G495" i="2"/>
  <c r="N495" i="2" s="1"/>
  <c r="G492" i="2"/>
  <c r="G490" i="2"/>
  <c r="G488" i="2"/>
  <c r="G487" i="2"/>
  <c r="N487" i="2" s="1"/>
  <c r="G486" i="2"/>
  <c r="G485" i="2"/>
  <c r="G482" i="2"/>
  <c r="G480" i="2"/>
  <c r="G478" i="2"/>
  <c r="G477" i="2"/>
  <c r="G476" i="2"/>
  <c r="G475" i="2"/>
  <c r="N475" i="2" s="1"/>
  <c r="G472" i="2"/>
  <c r="G470" i="2"/>
  <c r="G468" i="2"/>
  <c r="G467" i="2"/>
  <c r="N467" i="2" s="1"/>
  <c r="G466" i="2"/>
  <c r="G465" i="2"/>
  <c r="G464" i="2"/>
  <c r="G461" i="2"/>
  <c r="G459" i="2"/>
  <c r="G457" i="2"/>
  <c r="G456" i="2"/>
  <c r="G455" i="2"/>
  <c r="N455" i="2" s="1"/>
  <c r="G454" i="2"/>
  <c r="G451" i="2"/>
  <c r="G449" i="2"/>
  <c r="G447" i="2"/>
  <c r="N447" i="2" s="1"/>
  <c r="G446" i="2"/>
  <c r="G445" i="2"/>
  <c r="G444" i="2"/>
  <c r="G439" i="2"/>
  <c r="G437" i="2"/>
  <c r="G436" i="2"/>
  <c r="G435" i="2"/>
  <c r="G434" i="2"/>
  <c r="N434" i="2" s="1"/>
  <c r="G433" i="2"/>
  <c r="G429" i="2"/>
  <c r="G427" i="2"/>
  <c r="G425" i="2"/>
  <c r="N425" i="2" s="1"/>
  <c r="G424" i="2"/>
  <c r="G423" i="2"/>
  <c r="G422" i="2"/>
  <c r="G421" i="2"/>
  <c r="N421" i="2" s="1"/>
  <c r="G418" i="2"/>
  <c r="G416" i="2"/>
  <c r="G414" i="2"/>
  <c r="G413" i="2"/>
  <c r="N413" i="2" s="1"/>
  <c r="G411" i="2"/>
  <c r="G410" i="2"/>
  <c r="G409" i="2"/>
  <c r="G408" i="2"/>
  <c r="N408" i="2" s="1"/>
  <c r="G407" i="2"/>
  <c r="G404" i="2"/>
  <c r="G402" i="2"/>
  <c r="G400" i="2"/>
  <c r="N400" i="2" s="1"/>
  <c r="G399" i="2"/>
  <c r="G398" i="2"/>
  <c r="G397" i="2"/>
  <c r="G396" i="2"/>
  <c r="N396" i="2" s="1"/>
  <c r="G391" i="2"/>
  <c r="G390" i="2"/>
  <c r="G389" i="2"/>
  <c r="G387" i="2"/>
  <c r="G385" i="2"/>
  <c r="G383" i="2"/>
  <c r="G382" i="2"/>
  <c r="G381" i="2"/>
  <c r="N381" i="2" s="1"/>
  <c r="G380" i="2"/>
  <c r="G379" i="2"/>
  <c r="G378" i="2"/>
  <c r="G375" i="2"/>
  <c r="G373" i="2"/>
  <c r="G372" i="2"/>
  <c r="G371" i="2"/>
  <c r="G370" i="2"/>
  <c r="N370" i="2" s="1"/>
  <c r="G367" i="2"/>
  <c r="G365" i="2"/>
  <c r="G364" i="2"/>
  <c r="G363" i="2"/>
  <c r="N363" i="2" s="1"/>
  <c r="G362" i="2"/>
  <c r="G359" i="2"/>
  <c r="G357" i="2"/>
  <c r="G355" i="2"/>
  <c r="G353" i="2"/>
  <c r="G352" i="2"/>
  <c r="G351" i="2"/>
  <c r="G350" i="2"/>
  <c r="N350" i="2" s="1"/>
  <c r="G349" i="2"/>
  <c r="G346" i="2"/>
  <c r="G344" i="2"/>
  <c r="G342" i="2"/>
  <c r="G340" i="2"/>
  <c r="G339" i="2"/>
  <c r="G338" i="2"/>
  <c r="G337" i="2"/>
  <c r="N337" i="2" s="1"/>
  <c r="G336" i="2"/>
  <c r="G333" i="2"/>
  <c r="G331" i="2"/>
  <c r="G329" i="2"/>
  <c r="N329" i="2" s="1"/>
  <c r="G328" i="2"/>
  <c r="G327" i="2"/>
  <c r="G326" i="2"/>
  <c r="G325" i="2"/>
  <c r="N325" i="2" s="1"/>
  <c r="G319" i="2"/>
  <c r="G313" i="2"/>
  <c r="G312" i="2"/>
  <c r="G311" i="2"/>
  <c r="N311" i="2" s="1"/>
  <c r="G310" i="2"/>
  <c r="G309" i="2"/>
  <c r="G308" i="2"/>
  <c r="G307" i="2"/>
  <c r="N307" i="2" s="1"/>
  <c r="G306" i="2"/>
  <c r="G305" i="2"/>
  <c r="G304" i="2"/>
  <c r="G302" i="2"/>
  <c r="G299" i="2"/>
  <c r="G297" i="2"/>
  <c r="G296" i="2"/>
  <c r="G295" i="2"/>
  <c r="N295" i="2" s="1"/>
  <c r="G294" i="2"/>
  <c r="G293" i="2"/>
  <c r="G292" i="2"/>
  <c r="G291" i="2"/>
  <c r="N291" i="2" s="1"/>
  <c r="G290" i="2"/>
  <c r="G289" i="2"/>
  <c r="G286" i="2"/>
  <c r="G285" i="2"/>
  <c r="N285" i="2" s="1"/>
  <c r="G283" i="2"/>
  <c r="G280" i="2"/>
  <c r="G279" i="2"/>
  <c r="G278" i="2"/>
  <c r="N278" i="2" s="1"/>
  <c r="G277" i="2"/>
  <c r="G276" i="2"/>
  <c r="G275" i="2"/>
  <c r="G274" i="2"/>
  <c r="N274" i="2" s="1"/>
  <c r="G273" i="2"/>
  <c r="G272" i="2"/>
  <c r="G270" i="2"/>
  <c r="G268" i="2"/>
  <c r="G267" i="2"/>
  <c r="G266" i="2"/>
  <c r="G265" i="2"/>
  <c r="G264" i="2"/>
  <c r="G263" i="2"/>
  <c r="G262" i="2"/>
  <c r="G261" i="2"/>
  <c r="G260" i="2"/>
  <c r="G259" i="2"/>
  <c r="G255" i="2"/>
  <c r="N255" i="2" s="1"/>
  <c r="G253" i="2"/>
  <c r="N253" i="2" s="1"/>
  <c r="N252" i="2" s="1"/>
  <c r="G251" i="2"/>
  <c r="G249" i="2"/>
  <c r="G247" i="2"/>
  <c r="G245" i="2"/>
  <c r="N245" i="2" s="1"/>
  <c r="G243" i="2"/>
  <c r="G241" i="2"/>
  <c r="G239" i="2"/>
  <c r="G237" i="2"/>
  <c r="N237" i="2" s="1"/>
  <c r="G235" i="2"/>
  <c r="G233" i="2"/>
  <c r="G214" i="2"/>
  <c r="G212" i="2"/>
  <c r="N212" i="2" s="1"/>
  <c r="G211" i="2"/>
  <c r="G210" i="2"/>
  <c r="G209" i="2"/>
  <c r="G206" i="2"/>
  <c r="G204" i="2"/>
  <c r="G203" i="2"/>
  <c r="G202" i="2"/>
  <c r="G201" i="2"/>
  <c r="N201" i="2" s="1"/>
  <c r="G198" i="2"/>
  <c r="G196" i="2"/>
  <c r="G194" i="2"/>
  <c r="G193" i="2"/>
  <c r="N193" i="2" s="1"/>
  <c r="G192" i="2"/>
  <c r="G191" i="2"/>
  <c r="G188" i="2"/>
  <c r="G186" i="2"/>
  <c r="N186" i="2" s="1"/>
  <c r="G184" i="2"/>
  <c r="G182" i="2"/>
  <c r="G181" i="2"/>
  <c r="G180" i="2"/>
  <c r="N180" i="2" s="1"/>
  <c r="G179" i="2"/>
  <c r="G176" i="2"/>
  <c r="G173" i="2"/>
  <c r="N173" i="2" s="1"/>
  <c r="N172" i="2" s="1"/>
  <c r="G171" i="2"/>
  <c r="N171" i="2" s="1"/>
  <c r="G169" i="2"/>
  <c r="G168" i="2"/>
  <c r="G167" i="2"/>
  <c r="G166" i="2"/>
  <c r="N166" i="2" s="1"/>
  <c r="G163" i="2"/>
  <c r="G161" i="2"/>
  <c r="G159" i="2"/>
  <c r="N159" i="2" s="1"/>
  <c r="G158" i="2"/>
  <c r="G157" i="2"/>
  <c r="N157" i="2" s="1"/>
  <c r="G156" i="2"/>
  <c r="G153" i="2"/>
  <c r="G152" i="2" s="1"/>
  <c r="G151" i="2"/>
  <c r="G149" i="2"/>
  <c r="N149" i="2" s="1"/>
  <c r="G147" i="2"/>
  <c r="G146" i="2"/>
  <c r="N146" i="2" s="1"/>
  <c r="G145" i="2"/>
  <c r="G144" i="2"/>
  <c r="N144" i="2" s="1"/>
  <c r="G141" i="2"/>
  <c r="G140" i="2"/>
  <c r="N140" i="2" s="1"/>
  <c r="G138" i="2"/>
  <c r="G136" i="2"/>
  <c r="N136" i="2" s="1"/>
  <c r="G135" i="2"/>
  <c r="G132" i="2"/>
  <c r="N132" i="2" s="1"/>
  <c r="G130" i="2"/>
  <c r="G128" i="2"/>
  <c r="N128" i="2" s="1"/>
  <c r="G127" i="2"/>
  <c r="G126" i="2"/>
  <c r="N126" i="2" s="1"/>
  <c r="G125" i="2"/>
  <c r="G120" i="2"/>
  <c r="N120" i="2" s="1"/>
  <c r="G118" i="2"/>
  <c r="G116" i="2"/>
  <c r="N116" i="2" s="1"/>
  <c r="G115" i="2"/>
  <c r="G113" i="2"/>
  <c r="N113" i="2" s="1"/>
  <c r="G112" i="2"/>
  <c r="G111" i="2"/>
  <c r="N111" i="2" s="1"/>
  <c r="G110" i="2"/>
  <c r="G104" i="2"/>
  <c r="N104" i="2" s="1"/>
  <c r="N103" i="2" s="1"/>
  <c r="N102" i="2" s="1"/>
  <c r="N101" i="2" s="1"/>
  <c r="N100" i="2" s="1"/>
  <c r="N99" i="2" s="1"/>
  <c r="G96" i="2"/>
  <c r="G94" i="2"/>
  <c r="N94" i="2" s="1"/>
  <c r="N93" i="2" s="1"/>
  <c r="G92" i="2"/>
  <c r="G91" i="2"/>
  <c r="N91" i="2" s="1"/>
  <c r="G90" i="2"/>
  <c r="G89" i="2"/>
  <c r="N89" i="2" s="1"/>
  <c r="G88" i="2"/>
  <c r="G85" i="2"/>
  <c r="N85" i="2" s="1"/>
  <c r="N84" i="2" s="1"/>
  <c r="G83" i="2"/>
  <c r="G82" i="2"/>
  <c r="N82" i="2" s="1"/>
  <c r="G81" i="2"/>
  <c r="G80" i="2"/>
  <c r="N80" i="2" s="1"/>
  <c r="G76" i="2"/>
  <c r="G74" i="2"/>
  <c r="N74" i="2" s="1"/>
  <c r="N73" i="2" s="1"/>
  <c r="G72" i="2"/>
  <c r="G71" i="2"/>
  <c r="N71" i="2" s="1"/>
  <c r="G70" i="2"/>
  <c r="G69" i="2"/>
  <c r="N69" i="2" s="1"/>
  <c r="G66" i="2"/>
  <c r="G64" i="2"/>
  <c r="N64" i="2" s="1"/>
  <c r="N63" i="2" s="1"/>
  <c r="G62" i="2"/>
  <c r="G60" i="2"/>
  <c r="N60" i="2" s="1"/>
  <c r="G59" i="2"/>
  <c r="G58" i="2"/>
  <c r="N58" i="2" s="1"/>
  <c r="G57" i="2"/>
  <c r="G56" i="2"/>
  <c r="N56" i="2" s="1"/>
  <c r="G52" i="2"/>
  <c r="G50" i="2"/>
  <c r="N50" i="2" s="1"/>
  <c r="N49" i="2" s="1"/>
  <c r="G48" i="2"/>
  <c r="G47" i="2"/>
  <c r="N47" i="2" s="1"/>
  <c r="G46" i="2"/>
  <c r="G45" i="2"/>
  <c r="N45" i="2" s="1"/>
  <c r="G42" i="2"/>
  <c r="G40" i="2"/>
  <c r="N40" i="2" s="1"/>
  <c r="G39" i="2"/>
  <c r="G38" i="2"/>
  <c r="N38" i="2" s="1"/>
  <c r="G37" i="2"/>
  <c r="G33" i="2"/>
  <c r="G32" i="2" s="1"/>
  <c r="G31" i="2"/>
  <c r="G29" i="2"/>
  <c r="N29" i="2" s="1"/>
  <c r="G28" i="2"/>
  <c r="G27" i="2"/>
  <c r="N27" i="2" s="1"/>
  <c r="G26" i="2"/>
  <c r="G23" i="2"/>
  <c r="N23" i="2" s="1"/>
  <c r="G21" i="2"/>
  <c r="G19" i="2"/>
  <c r="N19" i="2" s="1"/>
  <c r="G18" i="2"/>
  <c r="G17" i="2"/>
  <c r="N17" i="2" s="1"/>
  <c r="G16" i="2"/>
  <c r="N418" i="2" l="1"/>
  <c r="N417" i="2" s="1"/>
  <c r="N424" i="2"/>
  <c r="N433" i="2"/>
  <c r="N437" i="2"/>
  <c r="N446" i="2"/>
  <c r="N454" i="2"/>
  <c r="N459" i="2"/>
  <c r="N458" i="2" s="1"/>
  <c r="N466" i="2"/>
  <c r="N472" i="2"/>
  <c r="N478" i="2"/>
  <c r="N486" i="2"/>
  <c r="N492" i="2"/>
  <c r="N491" i="2" s="1"/>
  <c r="N498" i="2"/>
  <c r="N532" i="2"/>
  <c r="N537" i="2"/>
  <c r="N544" i="2"/>
  <c r="N550" i="2"/>
  <c r="N555" i="2"/>
  <c r="N562" i="2"/>
  <c r="N568" i="2"/>
  <c r="N577" i="2"/>
  <c r="N582" i="2"/>
  <c r="N506" i="2"/>
  <c r="N512" i="2"/>
  <c r="N511" i="2" s="1"/>
  <c r="N272" i="2"/>
  <c r="N276" i="2"/>
  <c r="N280" i="2"/>
  <c r="N289" i="2"/>
  <c r="N293" i="2"/>
  <c r="N297" i="2"/>
  <c r="N305" i="2"/>
  <c r="N309" i="2"/>
  <c r="N313" i="2"/>
  <c r="N327" i="2"/>
  <c r="N333" i="2"/>
  <c r="N332" i="2" s="1"/>
  <c r="N339" i="2"/>
  <c r="N346" i="2"/>
  <c r="N345" i="2" s="1"/>
  <c r="N352" i="2"/>
  <c r="N359" i="2"/>
  <c r="N358" i="2" s="1"/>
  <c r="N365" i="2"/>
  <c r="N372" i="2"/>
  <c r="N379" i="2"/>
  <c r="N383" i="2"/>
  <c r="N390" i="2"/>
  <c r="N398" i="2"/>
  <c r="N404" i="2"/>
  <c r="N403" i="2" s="1"/>
  <c r="N410" i="2"/>
  <c r="N429" i="2"/>
  <c r="N428" i="2" s="1"/>
  <c r="N436" i="2"/>
  <c r="N445" i="2"/>
  <c r="N451" i="2"/>
  <c r="N450" i="2" s="1"/>
  <c r="N457" i="2"/>
  <c r="N465" i="2"/>
  <c r="N470" i="2"/>
  <c r="N469" i="2" s="1"/>
  <c r="N477" i="2"/>
  <c r="N485" i="2"/>
  <c r="N490" i="2"/>
  <c r="N489" i="2" s="1"/>
  <c r="N497" i="2"/>
  <c r="N505" i="2"/>
  <c r="N510" i="2"/>
  <c r="N509" i="2" s="1"/>
  <c r="N531" i="2"/>
  <c r="N536" i="2"/>
  <c r="N543" i="2"/>
  <c r="N549" i="2"/>
  <c r="N554" i="2"/>
  <c r="N560" i="2"/>
  <c r="N567" i="2"/>
  <c r="N566" i="2" s="1"/>
  <c r="N573" i="2"/>
  <c r="N572" i="2" s="1"/>
  <c r="N580" i="2"/>
  <c r="N168" i="2"/>
  <c r="N176" i="2"/>
  <c r="N182" i="2"/>
  <c r="N191" i="2"/>
  <c r="N196" i="2"/>
  <c r="N195" i="2" s="1"/>
  <c r="N203" i="2"/>
  <c r="N210" i="2"/>
  <c r="N163" i="2"/>
  <c r="N162" i="2" s="1"/>
  <c r="N169" i="2"/>
  <c r="N179" i="2"/>
  <c r="N192" i="2"/>
  <c r="N204" i="2"/>
  <c r="N211" i="2"/>
  <c r="N167" i="2"/>
  <c r="N18" i="2"/>
  <c r="N26" i="2"/>
  <c r="N31" i="2"/>
  <c r="N30" i="2" s="1"/>
  <c r="N39" i="2"/>
  <c r="N46" i="2"/>
  <c r="N59" i="2"/>
  <c r="N66" i="2"/>
  <c r="N65" i="2" s="1"/>
  <c r="N72" i="2"/>
  <c r="N81" i="2"/>
  <c r="N88" i="2"/>
  <c r="N92" i="2"/>
  <c r="N110" i="2"/>
  <c r="N115" i="2"/>
  <c r="N114" i="2" s="1"/>
  <c r="N125" i="2"/>
  <c r="N130" i="2"/>
  <c r="N129" i="2" s="1"/>
  <c r="N138" i="2"/>
  <c r="N145" i="2"/>
  <c r="N151" i="2"/>
  <c r="N150" i="2" s="1"/>
  <c r="N158" i="2"/>
  <c r="N270" i="2"/>
  <c r="N275" i="2"/>
  <c r="N279" i="2"/>
  <c r="N286" i="2"/>
  <c r="N284" i="2" s="1"/>
  <c r="N292" i="2"/>
  <c r="N296" i="2"/>
  <c r="N304" i="2"/>
  <c r="N308" i="2"/>
  <c r="N312" i="2"/>
  <c r="N326" i="2"/>
  <c r="N331" i="2"/>
  <c r="N330" i="2" s="1"/>
  <c r="N338" i="2"/>
  <c r="N344" i="2"/>
  <c r="N343" i="2" s="1"/>
  <c r="N351" i="2"/>
  <c r="N357" i="2"/>
  <c r="N356" i="2" s="1"/>
  <c r="N364" i="2"/>
  <c r="N371" i="2"/>
  <c r="N378" i="2"/>
  <c r="N382" i="2"/>
  <c r="N389" i="2"/>
  <c r="N397" i="2"/>
  <c r="N402" i="2"/>
  <c r="N401" i="2" s="1"/>
  <c r="N409" i="2"/>
  <c r="N414" i="2"/>
  <c r="N412" i="2" s="1"/>
  <c r="N422" i="2"/>
  <c r="N444" i="2"/>
  <c r="N449" i="2"/>
  <c r="N448" i="2" s="1"/>
  <c r="N456" i="2"/>
  <c r="N464" i="2"/>
  <c r="N468" i="2"/>
  <c r="N476" i="2"/>
  <c r="N482" i="2"/>
  <c r="N481" i="2" s="1"/>
  <c r="N488" i="2"/>
  <c r="N496" i="2"/>
  <c r="N502" i="2"/>
  <c r="N501" i="2" s="1"/>
  <c r="N508" i="2"/>
  <c r="N530" i="2"/>
  <c r="N534" i="2"/>
  <c r="N541" i="2"/>
  <c r="N540" i="2" s="1"/>
  <c r="N548" i="2"/>
  <c r="N552" i="2"/>
  <c r="N559" i="2"/>
  <c r="N564" i="2"/>
  <c r="N571" i="2"/>
  <c r="N570" i="2" s="1"/>
  <c r="N579" i="2"/>
  <c r="N33" i="2"/>
  <c r="N32" i="2" s="1"/>
  <c r="N153" i="2"/>
  <c r="N152" i="2" s="1"/>
  <c r="G197" i="2"/>
  <c r="N198" i="2"/>
  <c r="N197" i="2" s="1"/>
  <c r="G234" i="2"/>
  <c r="N235" i="2"/>
  <c r="N234" i="2" s="1"/>
  <c r="G51" i="2"/>
  <c r="N52" i="2"/>
  <c r="N51" i="2" s="1"/>
  <c r="G205" i="2"/>
  <c r="N206" i="2"/>
  <c r="N205" i="2" s="1"/>
  <c r="N427" i="2"/>
  <c r="N426" i="2" s="1"/>
  <c r="N435" i="2"/>
  <c r="G250" i="2"/>
  <c r="N251" i="2"/>
  <c r="N250" i="2" s="1"/>
  <c r="G301" i="2"/>
  <c r="N302" i="2"/>
  <c r="N301" i="2" s="1"/>
  <c r="G479" i="2"/>
  <c r="N480" i="2"/>
  <c r="N479" i="2" s="1"/>
  <c r="G499" i="2"/>
  <c r="N500" i="2"/>
  <c r="N499" i="2" s="1"/>
  <c r="G538" i="2"/>
  <c r="N539" i="2"/>
  <c r="N538" i="2" s="1"/>
  <c r="G556" i="2"/>
  <c r="N557" i="2"/>
  <c r="N556" i="2" s="1"/>
  <c r="N181" i="2"/>
  <c r="N188" i="2"/>
  <c r="N187" i="2" s="1"/>
  <c r="N194" i="2"/>
  <c r="N202" i="2"/>
  <c r="N209" i="2"/>
  <c r="N214" i="2"/>
  <c r="N213" i="2" s="1"/>
  <c r="N239" i="2"/>
  <c r="N238" i="2" s="1"/>
  <c r="N247" i="2"/>
  <c r="N246" i="2" s="1"/>
  <c r="N416" i="2"/>
  <c r="N415" i="2" s="1"/>
  <c r="N423" i="2"/>
  <c r="G183" i="2"/>
  <c r="N184" i="2"/>
  <c r="N183" i="2" s="1"/>
  <c r="G242" i="2"/>
  <c r="N243" i="2"/>
  <c r="N242" i="2" s="1"/>
  <c r="G341" i="2"/>
  <c r="N342" i="2"/>
  <c r="N341" i="2" s="1"/>
  <c r="G354" i="2"/>
  <c r="N355" i="2"/>
  <c r="N354" i="2" s="1"/>
  <c r="G374" i="2"/>
  <c r="N375" i="2"/>
  <c r="N374" i="2" s="1"/>
  <c r="G386" i="2"/>
  <c r="N387" i="2"/>
  <c r="N386" i="2" s="1"/>
  <c r="G438" i="2"/>
  <c r="N439" i="2"/>
  <c r="N438" i="2" s="1"/>
  <c r="G460" i="2"/>
  <c r="N461" i="2"/>
  <c r="N460" i="2" s="1"/>
  <c r="N16" i="2"/>
  <c r="G20" i="2"/>
  <c r="N21" i="2"/>
  <c r="N20" i="2" s="1"/>
  <c r="N28" i="2"/>
  <c r="N37" i="2"/>
  <c r="G41" i="2"/>
  <c r="N42" i="2"/>
  <c r="N41" i="2" s="1"/>
  <c r="N48" i="2"/>
  <c r="N57" i="2"/>
  <c r="G61" i="2"/>
  <c r="N62" i="2"/>
  <c r="N61" i="2" s="1"/>
  <c r="N70" i="2"/>
  <c r="G75" i="2"/>
  <c r="N76" i="2"/>
  <c r="N75" i="2" s="1"/>
  <c r="N83" i="2"/>
  <c r="N90" i="2"/>
  <c r="G95" i="2"/>
  <c r="N96" i="2"/>
  <c r="N95" i="2" s="1"/>
  <c r="N112" i="2"/>
  <c r="G117" i="2"/>
  <c r="N118" i="2"/>
  <c r="N117" i="2" s="1"/>
  <c r="N127" i="2"/>
  <c r="N135" i="2"/>
  <c r="N134" i="2" s="1"/>
  <c r="N141" i="2"/>
  <c r="N139" i="2" s="1"/>
  <c r="N147" i="2"/>
  <c r="N156" i="2"/>
  <c r="N161" i="2"/>
  <c r="N160" i="2" s="1"/>
  <c r="G232" i="2"/>
  <c r="N233" i="2"/>
  <c r="N232" i="2" s="1"/>
  <c r="G240" i="2"/>
  <c r="N241" i="2"/>
  <c r="N240" i="2" s="1"/>
  <c r="G248" i="2"/>
  <c r="N249" i="2"/>
  <c r="N248" i="2" s="1"/>
  <c r="N273" i="2"/>
  <c r="N277" i="2"/>
  <c r="N283" i="2"/>
  <c r="N282" i="2" s="1"/>
  <c r="N290" i="2"/>
  <c r="N294" i="2"/>
  <c r="N299" i="2"/>
  <c r="N298" i="2" s="1"/>
  <c r="N306" i="2"/>
  <c r="N310" i="2"/>
  <c r="N319" i="2"/>
  <c r="N318" i="2" s="1"/>
  <c r="N317" i="2" s="1"/>
  <c r="N316" i="2" s="1"/>
  <c r="N315" i="2" s="1"/>
  <c r="N314" i="2" s="1"/>
  <c r="N328" i="2"/>
  <c r="N336" i="2"/>
  <c r="N340" i="2"/>
  <c r="N349" i="2"/>
  <c r="N353" i="2"/>
  <c r="N362" i="2"/>
  <c r="N367" i="2"/>
  <c r="N366" i="2" s="1"/>
  <c r="N373" i="2"/>
  <c r="N380" i="2"/>
  <c r="N385" i="2"/>
  <c r="N384" i="2" s="1"/>
  <c r="N391" i="2"/>
  <c r="N399" i="2"/>
  <c r="N407" i="2"/>
  <c r="N411" i="2"/>
  <c r="N170" i="2"/>
  <c r="M426" i="2"/>
  <c r="M438" i="2"/>
  <c r="N148" i="2"/>
  <c r="N175" i="2"/>
  <c r="N254" i="2"/>
  <c r="M234" i="2"/>
  <c r="M269" i="2"/>
  <c r="N269" i="2"/>
  <c r="M32" i="2"/>
  <c r="M131" i="2"/>
  <c r="N131" i="2"/>
  <c r="M185" i="2"/>
  <c r="N185" i="2"/>
  <c r="M236" i="2"/>
  <c r="N236" i="2"/>
  <c r="M244" i="2"/>
  <c r="N244" i="2"/>
  <c r="M358" i="2"/>
  <c r="M471" i="2"/>
  <c r="N471" i="2"/>
  <c r="M581" i="2"/>
  <c r="N581" i="2"/>
  <c r="M330" i="2"/>
  <c r="M450" i="2"/>
  <c r="M41" i="2"/>
  <c r="M61" i="2"/>
  <c r="M75" i="2"/>
  <c r="M117" i="2"/>
  <c r="M139" i="2"/>
  <c r="M119" i="2"/>
  <c r="N119" i="2"/>
  <c r="M538" i="2"/>
  <c r="N22" i="2"/>
  <c r="M137" i="2"/>
  <c r="N137" i="2"/>
  <c r="M540" i="2"/>
  <c r="M518" i="2"/>
  <c r="N518" i="2" s="1"/>
  <c r="G30" i="2"/>
  <c r="G65" i="2"/>
  <c r="G129" i="2"/>
  <c r="G137" i="2"/>
  <c r="G150" i="2"/>
  <c r="G170" i="2"/>
  <c r="G185" i="2"/>
  <c r="G236" i="2"/>
  <c r="G244" i="2"/>
  <c r="G252" i="2"/>
  <c r="G269" i="2"/>
  <c r="G330" i="2"/>
  <c r="G343" i="2"/>
  <c r="G356" i="2"/>
  <c r="G401" i="2"/>
  <c r="G426" i="2"/>
  <c r="G448" i="2"/>
  <c r="G481" i="2"/>
  <c r="G501" i="2"/>
  <c r="G540" i="2"/>
  <c r="G570" i="2"/>
  <c r="M403" i="2"/>
  <c r="G73" i="2"/>
  <c r="G93" i="2"/>
  <c r="G131" i="2"/>
  <c r="G238" i="2"/>
  <c r="G254" i="2"/>
  <c r="M481" i="2"/>
  <c r="G172" i="2"/>
  <c r="G187" i="2"/>
  <c r="G213" i="2"/>
  <c r="G246" i="2"/>
  <c r="M197" i="2"/>
  <c r="G332" i="2"/>
  <c r="G345" i="2"/>
  <c r="G403" i="2"/>
  <c r="G415" i="2"/>
  <c r="G428" i="2"/>
  <c r="G469" i="2"/>
  <c r="G489" i="2"/>
  <c r="G542" i="2"/>
  <c r="G553" i="2"/>
  <c r="G572" i="2"/>
  <c r="G160" i="2"/>
  <c r="G175" i="2"/>
  <c r="G195" i="2"/>
  <c r="G282" i="2"/>
  <c r="G298" i="2"/>
  <c r="G318" i="2"/>
  <c r="G317" i="2" s="1"/>
  <c r="G316" i="2" s="1"/>
  <c r="G315" i="2" s="1"/>
  <c r="G314" i="2" s="1"/>
  <c r="G366" i="2"/>
  <c r="G384" i="2"/>
  <c r="G417" i="2"/>
  <c r="G458" i="2"/>
  <c r="G471" i="2"/>
  <c r="G491" i="2"/>
  <c r="G511" i="2"/>
  <c r="G581" i="2"/>
  <c r="G358" i="2"/>
  <c r="G450" i="2"/>
  <c r="G509" i="2"/>
  <c r="G22" i="2"/>
  <c r="G49" i="2"/>
  <c r="G63" i="2"/>
  <c r="G84" i="2"/>
  <c r="G103" i="2"/>
  <c r="G102" i="2" s="1"/>
  <c r="G101" i="2" s="1"/>
  <c r="G100" i="2" s="1"/>
  <c r="G99" i="2" s="1"/>
  <c r="G119" i="2"/>
  <c r="G148" i="2"/>
  <c r="G162" i="2"/>
  <c r="M354" i="2"/>
  <c r="M366" i="2"/>
  <c r="M377" i="2"/>
  <c r="M384" i="2"/>
  <c r="M232" i="2"/>
  <c r="M252" i="2"/>
  <c r="M343" i="2"/>
  <c r="M30" i="2"/>
  <c r="M51" i="2"/>
  <c r="M65" i="2"/>
  <c r="M79" i="2"/>
  <c r="M78" i="2" s="1"/>
  <c r="M95" i="2"/>
  <c r="M150" i="2"/>
  <c r="M175" i="2"/>
  <c r="M318" i="2"/>
  <c r="M317" i="2" s="1"/>
  <c r="M316" i="2" s="1"/>
  <c r="M315" i="2" s="1"/>
  <c r="M314" i="2" s="1"/>
  <c r="M332" i="2"/>
  <c r="M509" i="2"/>
  <c r="M572" i="2"/>
  <c r="M491" i="2"/>
  <c r="M205" i="2"/>
  <c r="M240" i="2"/>
  <c r="M345" i="2"/>
  <c r="M356" i="2"/>
  <c r="M374" i="2"/>
  <c r="M469" i="2"/>
  <c r="M170" i="2"/>
  <c r="M195" i="2"/>
  <c r="M242" i="2"/>
  <c r="M248" i="2"/>
  <c r="M282" i="2"/>
  <c r="M341" i="2"/>
  <c r="M458" i="2"/>
  <c r="M489" i="2"/>
  <c r="M494" i="2"/>
  <c r="M501" i="2"/>
  <c r="M556" i="2"/>
  <c r="M129" i="2"/>
  <c r="M148" i="2"/>
  <c r="M160" i="2"/>
  <c r="M172" i="2"/>
  <c r="M250" i="2"/>
  <c r="M284" i="2"/>
  <c r="M301" i="2"/>
  <c r="M401" i="2"/>
  <c r="M417" i="2"/>
  <c r="M428" i="2"/>
  <c r="M448" i="2"/>
  <c r="M460" i="2"/>
  <c r="M558" i="2"/>
  <c r="M570" i="2"/>
  <c r="M36" i="2"/>
  <c r="M369" i="2"/>
  <c r="M406" i="2"/>
  <c r="M561" i="2"/>
  <c r="G412" i="2"/>
  <c r="M87" i="2"/>
  <c r="M190" i="2"/>
  <c r="M208" i="2"/>
  <c r="M207" i="2" s="1"/>
  <c r="M303" i="2"/>
  <c r="M324" i="2"/>
  <c r="M535" i="2"/>
  <c r="M542" i="2"/>
  <c r="N265" i="2"/>
  <c r="M266" i="2"/>
  <c r="N266" i="2" s="1"/>
  <c r="M263" i="2"/>
  <c r="N263" i="2" s="1"/>
  <c r="M268" i="2"/>
  <c r="N268" i="2" s="1"/>
  <c r="M218" i="2"/>
  <c r="N218" i="2" s="1"/>
  <c r="M222" i="2"/>
  <c r="M226" i="2"/>
  <c r="M217" i="2"/>
  <c r="M219" i="2"/>
  <c r="N219" i="2" s="1"/>
  <c r="M220" i="2"/>
  <c r="N220" i="2" s="1"/>
  <c r="M224" i="2"/>
  <c r="M228" i="2"/>
  <c r="N228" i="2" s="1"/>
  <c r="M68" i="2"/>
  <c r="M443" i="2"/>
  <c r="M474" i="2"/>
  <c r="M528" i="2"/>
  <c r="M44" i="2"/>
  <c r="M114" i="2"/>
  <c r="M134" i="2"/>
  <c r="M155" i="2"/>
  <c r="M178" i="2"/>
  <c r="M200" i="2"/>
  <c r="M395" i="2"/>
  <c r="M504" i="2"/>
  <c r="M553" i="2"/>
  <c r="M566" i="2"/>
  <c r="M576" i="2"/>
  <c r="M348" i="2"/>
  <c r="M420" i="2"/>
  <c r="M15" i="2"/>
  <c r="M14" i="2" s="1"/>
  <c r="M55" i="2"/>
  <c r="M124" i="2"/>
  <c r="M288" i="2"/>
  <c r="M287" i="2" s="1"/>
  <c r="M361" i="2"/>
  <c r="M412" i="2"/>
  <c r="M453" i="2"/>
  <c r="M463" i="2"/>
  <c r="M165" i="2"/>
  <c r="M143" i="2"/>
  <c r="M25" i="2"/>
  <c r="M109" i="2"/>
  <c r="M271" i="2"/>
  <c r="M335" i="2"/>
  <c r="M388" i="2"/>
  <c r="M432" i="2"/>
  <c r="M484" i="2"/>
  <c r="M546" i="2"/>
  <c r="G348" i="2"/>
  <c r="G284" i="2"/>
  <c r="G139" i="2"/>
  <c r="G558" i="2"/>
  <c r="G377" i="2"/>
  <c r="G566" i="2"/>
  <c r="G114" i="2"/>
  <c r="G535" i="2"/>
  <c r="G134" i="2"/>
  <c r="G463" i="2"/>
  <c r="G87" i="2"/>
  <c r="G288" i="2"/>
  <c r="G453" i="2"/>
  <c r="G494" i="2"/>
  <c r="G44" i="2"/>
  <c r="G155" i="2"/>
  <c r="G200" i="2"/>
  <c r="G361" i="2"/>
  <c r="G369" i="2"/>
  <c r="G15" i="2"/>
  <c r="G55" i="2"/>
  <c r="G68" i="2"/>
  <c r="G79" i="2"/>
  <c r="G109" i="2"/>
  <c r="G165" i="2"/>
  <c r="G208" i="2"/>
  <c r="G258" i="2"/>
  <c r="G303" i="2"/>
  <c r="G395" i="2"/>
  <c r="G504" i="2"/>
  <c r="G576" i="2"/>
  <c r="G25" i="2"/>
  <c r="G178" i="2"/>
  <c r="G324" i="2"/>
  <c r="G335" i="2"/>
  <c r="G388" i="2"/>
  <c r="G443" i="2"/>
  <c r="G474" i="2"/>
  <c r="G528" i="2"/>
  <c r="G546" i="2"/>
  <c r="G561" i="2"/>
  <c r="G36" i="2"/>
  <c r="G124" i="2"/>
  <c r="G143" i="2"/>
  <c r="G190" i="2"/>
  <c r="G271" i="2"/>
  <c r="G406" i="2"/>
  <c r="G420" i="2"/>
  <c r="G432" i="2"/>
  <c r="G484" i="2"/>
  <c r="N432" i="2" l="1"/>
  <c r="N109" i="2"/>
  <c r="N108" i="2" s="1"/>
  <c r="N107" i="2" s="1"/>
  <c r="N106" i="2" s="1"/>
  <c r="N542" i="2"/>
  <c r="N395" i="2"/>
  <c r="N504" i="2"/>
  <c r="N503" i="2" s="1"/>
  <c r="N535" i="2"/>
  <c r="N561" i="2"/>
  <c r="N553" i="2"/>
  <c r="N155" i="2"/>
  <c r="N576" i="2"/>
  <c r="N575" i="2" s="1"/>
  <c r="N574" i="2" s="1"/>
  <c r="N165" i="2"/>
  <c r="N164" i="2" s="1"/>
  <c r="N484" i="2"/>
  <c r="N483" i="2" s="1"/>
  <c r="N55" i="2"/>
  <c r="N54" i="2" s="1"/>
  <c r="G368" i="2"/>
  <c r="N200" i="2"/>
  <c r="N494" i="2"/>
  <c r="N443" i="2"/>
  <c r="N442" i="2" s="1"/>
  <c r="N208" i="2"/>
  <c r="N207" i="2" s="1"/>
  <c r="N453" i="2"/>
  <c r="N452" i="2" s="1"/>
  <c r="G431" i="2"/>
  <c r="G430" i="2" s="1"/>
  <c r="G189" i="2"/>
  <c r="N369" i="2"/>
  <c r="N368" i="2" s="1"/>
  <c r="N190" i="2"/>
  <c r="N189" i="2" s="1"/>
  <c r="N558" i="2"/>
  <c r="N361" i="2"/>
  <c r="N360" i="2" s="1"/>
  <c r="N288" i="2"/>
  <c r="N287" i="2" s="1"/>
  <c r="M431" i="2"/>
  <c r="M430" i="2" s="1"/>
  <c r="M300" i="2"/>
  <c r="N377" i="2"/>
  <c r="N79" i="2"/>
  <c r="N78" i="2" s="1"/>
  <c r="N406" i="2"/>
  <c r="N405" i="2" s="1"/>
  <c r="N565" i="2"/>
  <c r="M133" i="2"/>
  <c r="M189" i="2"/>
  <c r="N546" i="2"/>
  <c r="N528" i="2"/>
  <c r="N463" i="2"/>
  <c r="N462" i="2" s="1"/>
  <c r="N420" i="2"/>
  <c r="N419" i="2" s="1"/>
  <c r="G483" i="2"/>
  <c r="G35" i="2"/>
  <c r="G323" i="2"/>
  <c r="G360" i="2"/>
  <c r="G493" i="2"/>
  <c r="G462" i="2"/>
  <c r="N388" i="2"/>
  <c r="N36" i="2"/>
  <c r="N35" i="2" s="1"/>
  <c r="N474" i="2"/>
  <c r="N473" i="2" s="1"/>
  <c r="M473" i="2"/>
  <c r="N68" i="2"/>
  <c r="N67" i="2" s="1"/>
  <c r="N324" i="2"/>
  <c r="N323" i="2" s="1"/>
  <c r="M154" i="2"/>
  <c r="N271" i="2"/>
  <c r="N178" i="2"/>
  <c r="N177" i="2" s="1"/>
  <c r="N154" i="2"/>
  <c r="N348" i="2"/>
  <c r="N347" i="2" s="1"/>
  <c r="G300" i="2"/>
  <c r="M177" i="2"/>
  <c r="M67" i="2"/>
  <c r="M35" i="2"/>
  <c r="N493" i="2"/>
  <c r="N303" i="2"/>
  <c r="N300" i="2" s="1"/>
  <c r="N143" i="2"/>
  <c r="N142" i="2" s="1"/>
  <c r="N15" i="2"/>
  <c r="N14" i="2" s="1"/>
  <c r="N199" i="2"/>
  <c r="G199" i="2"/>
  <c r="N124" i="2"/>
  <c r="N123" i="2" s="1"/>
  <c r="N281" i="2"/>
  <c r="N87" i="2"/>
  <c r="N86" i="2" s="1"/>
  <c r="N44" i="2"/>
  <c r="N43" i="2" s="1"/>
  <c r="N25" i="2"/>
  <c r="N24" i="2" s="1"/>
  <c r="N224" i="2"/>
  <c r="N223" i="2" s="1"/>
  <c r="G177" i="2"/>
  <c r="N222" i="2"/>
  <c r="N221" i="2" s="1"/>
  <c r="N335" i="2"/>
  <c r="N334" i="2" s="1"/>
  <c r="N226" i="2"/>
  <c r="N431" i="2"/>
  <c r="N430" i="2" s="1"/>
  <c r="N217" i="2"/>
  <c r="N216" i="2" s="1"/>
  <c r="N231" i="2"/>
  <c r="N230" i="2" s="1"/>
  <c r="N394" i="2"/>
  <c r="N133" i="2"/>
  <c r="M123" i="2"/>
  <c r="G231" i="2"/>
  <c r="G230" i="2" s="1"/>
  <c r="G405" i="2"/>
  <c r="G123" i="2"/>
  <c r="G334" i="2"/>
  <c r="M483" i="2"/>
  <c r="M575" i="2"/>
  <c r="M574" i="2" s="1"/>
  <c r="G347" i="2"/>
  <c r="G376" i="2"/>
  <c r="G24" i="2"/>
  <c r="M462" i="2"/>
  <c r="M442" i="2"/>
  <c r="M323" i="2"/>
  <c r="M493" i="2"/>
  <c r="G575" i="2"/>
  <c r="G574" i="2" s="1"/>
  <c r="G78" i="2"/>
  <c r="G43" i="2"/>
  <c r="G86" i="2"/>
  <c r="M522" i="2"/>
  <c r="N522" i="2" s="1"/>
  <c r="M520" i="2"/>
  <c r="N520" i="2" s="1"/>
  <c r="M517" i="2"/>
  <c r="N517" i="2" s="1"/>
  <c r="M516" i="2"/>
  <c r="N516" i="2" s="1"/>
  <c r="M515" i="2"/>
  <c r="M231" i="2"/>
  <c r="M230" i="2" s="1"/>
  <c r="M281" i="2"/>
  <c r="G67" i="2"/>
  <c r="M368" i="2"/>
  <c r="G442" i="2"/>
  <c r="G394" i="2"/>
  <c r="G164" i="2"/>
  <c r="G54" i="2"/>
  <c r="G452" i="2"/>
  <c r="G565" i="2"/>
  <c r="G281" i="2"/>
  <c r="M142" i="2"/>
  <c r="M452" i="2"/>
  <c r="M347" i="2"/>
  <c r="M503" i="2"/>
  <c r="M43" i="2"/>
  <c r="G473" i="2"/>
  <c r="G503" i="2"/>
  <c r="G207" i="2"/>
  <c r="G419" i="2"/>
  <c r="G142" i="2"/>
  <c r="G14" i="2"/>
  <c r="G13" i="2" s="1"/>
  <c r="G154" i="2"/>
  <c r="G287" i="2"/>
  <c r="M394" i="2"/>
  <c r="M565" i="2"/>
  <c r="M405" i="2"/>
  <c r="M376" i="2"/>
  <c r="M24" i="2"/>
  <c r="M13" i="2" s="1"/>
  <c r="M164" i="2"/>
  <c r="M360" i="2"/>
  <c r="M216" i="2"/>
  <c r="M221" i="2"/>
  <c r="M54" i="2"/>
  <c r="M86" i="2"/>
  <c r="M77" i="2" s="1"/>
  <c r="M334" i="2"/>
  <c r="M419" i="2"/>
  <c r="M199" i="2"/>
  <c r="M223" i="2"/>
  <c r="M527" i="2"/>
  <c r="M108" i="2"/>
  <c r="M107" i="2" s="1"/>
  <c r="M106" i="2" s="1"/>
  <c r="M545" i="2"/>
  <c r="G133" i="2"/>
  <c r="M264" i="2"/>
  <c r="N264" i="2" s="1"/>
  <c r="M261" i="2"/>
  <c r="N261" i="2" s="1"/>
  <c r="M267" i="2"/>
  <c r="N267" i="2" s="1"/>
  <c r="M262" i="2"/>
  <c r="N262" i="2" s="1"/>
  <c r="M259" i="2"/>
  <c r="M260" i="2"/>
  <c r="N260" i="2" s="1"/>
  <c r="M227" i="2"/>
  <c r="N227" i="2" s="1"/>
  <c r="G108" i="2"/>
  <c r="G107" i="2" s="1"/>
  <c r="G106" i="2" s="1"/>
  <c r="G545" i="2"/>
  <c r="G527" i="2"/>
  <c r="G257" i="2"/>
  <c r="N527" i="2" l="1"/>
  <c r="N545" i="2"/>
  <c r="N77" i="2"/>
  <c r="G34" i="2"/>
  <c r="N34" i="2"/>
  <c r="N225" i="2"/>
  <c r="N215" i="2" s="1"/>
  <c r="N122" i="2" s="1"/>
  <c r="N121" i="2" s="1"/>
  <c r="N376" i="2"/>
  <c r="N322" i="2" s="1"/>
  <c r="N321" i="2" s="1"/>
  <c r="M34" i="2"/>
  <c r="N393" i="2"/>
  <c r="N392" i="2" s="1"/>
  <c r="N13" i="2"/>
  <c r="M393" i="2"/>
  <c r="M392" i="2" s="1"/>
  <c r="M53" i="2"/>
  <c r="G441" i="2"/>
  <c r="G440" i="2" s="1"/>
  <c r="N259" i="2"/>
  <c r="N258" i="2" s="1"/>
  <c r="N257" i="2" s="1"/>
  <c r="N256" i="2" s="1"/>
  <c r="N229" i="2" s="1"/>
  <c r="N515" i="2"/>
  <c r="N514" i="2" s="1"/>
  <c r="G77" i="2"/>
  <c r="G322" i="2"/>
  <c r="G321" i="2" s="1"/>
  <c r="N53" i="2"/>
  <c r="M526" i="2"/>
  <c r="M525" i="2" s="1"/>
  <c r="M524" i="2" s="1"/>
  <c r="M523" i="2" s="1"/>
  <c r="G393" i="2"/>
  <c r="G392" i="2" s="1"/>
  <c r="M521" i="2"/>
  <c r="N521" i="2"/>
  <c r="G53" i="2"/>
  <c r="M519" i="2"/>
  <c r="N519" i="2"/>
  <c r="M514" i="2"/>
  <c r="G122" i="2"/>
  <c r="G121" i="2" s="1"/>
  <c r="M322" i="2"/>
  <c r="M321" i="2" s="1"/>
  <c r="G256" i="2"/>
  <c r="G229" i="2" s="1"/>
  <c r="M225" i="2"/>
  <c r="M215" i="2" s="1"/>
  <c r="M122" i="2" s="1"/>
  <c r="M121" i="2" s="1"/>
  <c r="M258" i="2"/>
  <c r="M257" i="2" s="1"/>
  <c r="M256" i="2" s="1"/>
  <c r="M229" i="2" s="1"/>
  <c r="G526" i="2"/>
  <c r="G525" i="2" s="1"/>
  <c r="G524" i="2" s="1"/>
  <c r="G523" i="2" s="1"/>
  <c r="N526" i="2" l="1"/>
  <c r="N525" i="2" s="1"/>
  <c r="N524" i="2" s="1"/>
  <c r="N523" i="2" s="1"/>
  <c r="G320" i="2"/>
  <c r="N12" i="2"/>
  <c r="N11" i="2" s="1"/>
  <c r="N10" i="2" s="1"/>
  <c r="N9" i="2" s="1"/>
  <c r="M12" i="2"/>
  <c r="M11" i="2" s="1"/>
  <c r="M10" i="2" s="1"/>
  <c r="M9" i="2" s="1"/>
  <c r="G12" i="2"/>
  <c r="G11" i="2" s="1"/>
  <c r="G10" i="2" s="1"/>
  <c r="G9" i="2" s="1"/>
  <c r="G105" i="2"/>
  <c r="G98" i="2" s="1"/>
  <c r="G97" i="2" s="1"/>
  <c r="M513" i="2"/>
  <c r="M441" i="2" s="1"/>
  <c r="M440" i="2" s="1"/>
  <c r="M320" i="2" s="1"/>
  <c r="N513" i="2"/>
  <c r="N441" i="2" s="1"/>
  <c r="N440" i="2" s="1"/>
  <c r="N320" i="2" s="1"/>
  <c r="N105" i="2"/>
  <c r="M105" i="2"/>
  <c r="G8" i="2" l="1"/>
  <c r="M98" i="2"/>
  <c r="M97" i="2" s="1"/>
  <c r="M8" i="2" s="1"/>
  <c r="N98" i="2"/>
  <c r="N97" i="2" s="1"/>
  <c r="N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tc={80281351-5BB0-43B9-A673-8023635F5ADB}</author>
    <author>tc={8FA888E0-9EC6-4188-9242-EEA8DCAE3BA8}</author>
    <author>tc={B5FF01C3-9093-4B0D-8340-8B3390620E42}</author>
    <author>tc={A45A716C-5E5B-444A-94F2-A2CAB3203F80}</author>
  </authors>
  <commentList>
    <comment ref="C268" authorId="0" shapeId="0" xr:uid="{80281351-5BB0-43B9-A673-8023635F5ADB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dengan urutan di Laporan Cetak POK</t>
      </text>
    </comment>
    <comment ref="I268" authorId="1" shapeId="0" xr:uid="{8FA888E0-9EC6-4188-9242-EEA8DCAE3BA8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dengan urutan di Laporan Cetak POK</t>
      </text>
    </comment>
    <comment ref="C313" authorId="2" shapeId="0" xr:uid="{B5FF01C3-9093-4B0D-8340-8B3390620E42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urutan laporan cetak POK dari SAKTI</t>
      </text>
    </comment>
    <comment ref="I313" authorId="3" shapeId="0" xr:uid="{A45A716C-5E5B-444A-94F2-A2CAB3203F80}">
      <text>
        <t>[Threaded comment]
Your version of Excel allows you to read this threaded comment; however, any edits to it will get removed if the file is opened in a newer version of Excel. Learn more: https://go.microsoft.com/fwlink/?linkid=870924
Comment:
    Tidak sesuai urutan laporan cetak POK dari SAKTI</t>
      </text>
    </comment>
  </commentList>
</comments>
</file>

<file path=xl/sharedStrings.xml><?xml version="1.0" encoding="utf-8"?>
<sst xmlns="http://schemas.openxmlformats.org/spreadsheetml/2006/main" count="3119" uniqueCount="956">
  <si>
    <t>Matrik Semula Menjadi</t>
  </si>
  <si>
    <t>Berdasarkan DIPA Awal TA. 2023 (Tanggal 30 November 2022)</t>
  </si>
  <si>
    <t>Semula</t>
  </si>
  <si>
    <t>Menjadi</t>
  </si>
  <si>
    <t>KODE</t>
  </si>
  <si>
    <t>URAIAN</t>
  </si>
  <si>
    <t>VOL</t>
  </si>
  <si>
    <t>SATUAN</t>
  </si>
  <si>
    <t>H. SATUAN</t>
  </si>
  <si>
    <t>JUMLAH</t>
  </si>
  <si>
    <t>+/-</t>
  </si>
  <si>
    <t>Status Revisi</t>
  </si>
  <si>
    <t>PUSAT PENDIDIKAN KELAUTAN DAN PERIKANAN</t>
  </si>
  <si>
    <t>032.12.DL</t>
  </si>
  <si>
    <t>Program Pendidikan dan Pelatihan Vokasi</t>
  </si>
  <si>
    <t>DL.2376</t>
  </si>
  <si>
    <t>2376</t>
  </si>
  <si>
    <t>Pendidikan Kelautan dan Perikanan</t>
  </si>
  <si>
    <t>DL.2376.AFA</t>
  </si>
  <si>
    <t>2376.AFA</t>
  </si>
  <si>
    <t>Norma, Standard, Prosedur dan Kriteria[Base Line]</t>
  </si>
  <si>
    <t>NSPK, Rancangan Standar, Pedoman, Standar</t>
  </si>
  <si>
    <t>DL.2376.AFA.001</t>
  </si>
  <si>
    <t>2376.AFA.001</t>
  </si>
  <si>
    <t>Norma, Standard, Prosedur dan Kriteria Pendidikan Kelautan dan Perikanan</t>
  </si>
  <si>
    <t>NSPK</t>
  </si>
  <si>
    <t>DL.2376.AFA.001.051</t>
  </si>
  <si>
    <t>051</t>
  </si>
  <si>
    <t>NSPK Metode dan Kurikulum Pendidikan KP</t>
  </si>
  <si>
    <t/>
  </si>
  <si>
    <t>DL.2376.AFA.001.051.A</t>
  </si>
  <si>
    <t>A</t>
  </si>
  <si>
    <t>Bimbingan dan Pembinaan Metode dan Kurikulum</t>
  </si>
  <si>
    <t>DL.2376.AFA.001.051.A.521211</t>
  </si>
  <si>
    <t>521211</t>
  </si>
  <si>
    <t>Belanja Bahan</t>
  </si>
  <si>
    <t>DL.2376.AFA.001.051.A.521211.1</t>
  </si>
  <si>
    <t>01 - Konsumsi/bahan makanan</t>
  </si>
  <si>
    <t>OK</t>
  </si>
  <si>
    <t>DL.2376.AFA.001.051.A.521211.2</t>
  </si>
  <si>
    <t>02 - Penggadaan</t>
  </si>
  <si>
    <t>PKT</t>
  </si>
  <si>
    <t>DL.2376.AFA.001.051.A.521211.3</t>
  </si>
  <si>
    <t>03 - Bahan Komputer</t>
  </si>
  <si>
    <t>DL.2376.AFA.001.051.A.521211.4</t>
  </si>
  <si>
    <t>04 - ATK</t>
  </si>
  <si>
    <t>DL.2376.AFA.001.051.A.522151</t>
  </si>
  <si>
    <t>522151</t>
  </si>
  <si>
    <t>Belanja Jasa Profesi</t>
  </si>
  <si>
    <t>DL.2376.AFA.001.051.A.522151.1</t>
  </si>
  <si>
    <t>01 - Narasumber/Pembahas</t>
  </si>
  <si>
    <t>OJ</t>
  </si>
  <si>
    <t>DL.2376.AFA.001.051.A.524111</t>
  </si>
  <si>
    <t>524111</t>
  </si>
  <si>
    <t>Belanja Perjalanan Dinas Biasa</t>
  </si>
  <si>
    <t>DL.2376.AFA.001.051.A.524111.1</t>
  </si>
  <si>
    <t>01 - Perjalanan Bimbingan dan Pembinaan Metode dan Kurikulum</t>
  </si>
  <si>
    <t>OH</t>
  </si>
  <si>
    <t>DL.2376.AFA.001.051.B</t>
  </si>
  <si>
    <t>B</t>
  </si>
  <si>
    <t>Penyusunan NSPK Metode dan Kurikulum</t>
  </si>
  <si>
    <t>DL.2376.AFA.001.051.B.521211</t>
  </si>
  <si>
    <t>DL.2376.AFA.001.051.B.521211.1</t>
  </si>
  <si>
    <t>DL.2376.AFA.001.051.B.521211.2</t>
  </si>
  <si>
    <t>DL.2376.AFA.001.051.B.521211.3</t>
  </si>
  <si>
    <t>DL.2376.AFA.001.051.B.521211.4</t>
  </si>
  <si>
    <t>DL.2376.AFA.001.051.B.522151</t>
  </si>
  <si>
    <t>DL.2376.AFA.001.051.B.522151.1</t>
  </si>
  <si>
    <t>DL.2376.AFA.001.051.B.524111</t>
  </si>
  <si>
    <t>DL.2376.AFA.001.051.B.524111.1</t>
  </si>
  <si>
    <t>01 - Perjalanan Fasilitasi/koordinasi Penyusunan NSPK</t>
  </si>
  <si>
    <t>DL.2376.AFA.001.052</t>
  </si>
  <si>
    <t>052</t>
  </si>
  <si>
    <t>NSPK Peserta Didik Sarana dan Prasarana Pendidikan KP</t>
  </si>
  <si>
    <t>DL.2376.AFA.001.052.A</t>
  </si>
  <si>
    <t>NSPK Peserta Didik</t>
  </si>
  <si>
    <t>DL.2376.AFA.001.052.A.521211</t>
  </si>
  <si>
    <t>DL.2376.AFA.001.052.A.521211.1</t>
  </si>
  <si>
    <t>DL.2376.AFA.001.052.A.521211.2</t>
  </si>
  <si>
    <t>02 - Bahan Komputer</t>
  </si>
  <si>
    <t>DL.2376.AFA.001.052.A.521211.3</t>
  </si>
  <si>
    <t>03 - ATK</t>
  </si>
  <si>
    <t>DL.2376.AFA.001.052.A.521211.4</t>
  </si>
  <si>
    <t>04 - Cetak</t>
  </si>
  <si>
    <t>Ekspl</t>
  </si>
  <si>
    <t>521219</t>
  </si>
  <si>
    <t>Belanja Barang Non Operasional Lainnya</t>
  </si>
  <si>
    <t>DL.2376.AFA.001.052.A.524111</t>
  </si>
  <si>
    <t>DL.2376.AFA.001.052.A.524111.1</t>
  </si>
  <si>
    <t>01 - NSPK Peserta Didik Standar Sarana dan Prasarana Pendidikan KP</t>
  </si>
  <si>
    <t>DL.2376.AFA.001.052.B</t>
  </si>
  <si>
    <t>Pengendalian Sarana Prasarana</t>
  </si>
  <si>
    <t>DL.2376.AFA.001.052.B.521211</t>
  </si>
  <si>
    <t>DL.2376.AFA.001.052.B.521211.1</t>
  </si>
  <si>
    <t>DL.2376.AFA.001.052.B.521211.2</t>
  </si>
  <si>
    <t>DL.2376.AFA.001.052.B.521211.3</t>
  </si>
  <si>
    <t>DL.2376.AFA.001.052.B.521211.4</t>
  </si>
  <si>
    <t>04 - Cetakan</t>
  </si>
  <si>
    <t>DL.2376.AFA.001.052.B.522151</t>
  </si>
  <si>
    <t>DL.2376.AFA.001.052.B.522151.1</t>
  </si>
  <si>
    <t>DL.2376.AFA.001.052.B.524111</t>
  </si>
  <si>
    <t>DL.2376.AFA.001.052.B.524111.1</t>
  </si>
  <si>
    <t>01 - Perjalanan Pengendalian Sarana Prasarana</t>
  </si>
  <si>
    <t>DL.2376.AFA.001.053</t>
  </si>
  <si>
    <t>053</t>
  </si>
  <si>
    <t>NSPK Kelembagaan Pendidikan KP</t>
  </si>
  <si>
    <t>DL.2376.AFA.001.053.A</t>
  </si>
  <si>
    <t>Pengembangan Kelembagaan Pendidikan KP</t>
  </si>
  <si>
    <t>DL.2376.AFA.001.053.A.521211</t>
  </si>
  <si>
    <t>DL.2376.AFA.001.053.A.521211.1</t>
  </si>
  <si>
    <t>DL.2376.AFA.001.053.A.521211.2</t>
  </si>
  <si>
    <t>DL.2376.AFA.001.053.A.521211.3</t>
  </si>
  <si>
    <t>DL.2376.AFA.001.053.A.521211.4</t>
  </si>
  <si>
    <t>DL.2376.AFA.001.053.A.521211.5</t>
  </si>
  <si>
    <t>05 - Cetakan Kelembagaan Pendidikan Vokasi</t>
  </si>
  <si>
    <t>Ekpl</t>
  </si>
  <si>
    <t>DL.2376.AFA.001.053.A.522151</t>
  </si>
  <si>
    <t>DL.2376.AFA.001.053.A.522151.1</t>
  </si>
  <si>
    <t>DL.2376.AFA.001.053.A.524111</t>
  </si>
  <si>
    <t>DL.2376.AFA.001.053.A.524111.1</t>
  </si>
  <si>
    <t>01 - Perjalanan Pembentukan Kelembagaan Pendidikan KP</t>
  </si>
  <si>
    <t>DL.2376.AFA.001.053.A.524113</t>
  </si>
  <si>
    <t>524113</t>
  </si>
  <si>
    <t>Belanja Perjalanan Dinas Dalam Kota</t>
  </si>
  <si>
    <t>DL.2376.AFA.001.053.A.524113.1</t>
  </si>
  <si>
    <t>01 - Transport lokal</t>
  </si>
  <si>
    <t>DL.2376.AFA.001.053.B</t>
  </si>
  <si>
    <t>Penyusunan NSPK Kelembagaan Pendidikan</t>
  </si>
  <si>
    <t>DL.2376.AFA.001.053.B.521211</t>
  </si>
  <si>
    <t>DL.2376.AFA.001.053.B.521211.1</t>
  </si>
  <si>
    <t>DL.2376.AFA.001.053.B.521211.2</t>
  </si>
  <si>
    <t>DL.2376.AFA.001.053.B.521211.3</t>
  </si>
  <si>
    <t>DL.2376.AFA.001.053.B.521211.4</t>
  </si>
  <si>
    <t>DL.2376.AFA.001.053.B.522151</t>
  </si>
  <si>
    <t>DL.2376.AFA.001.053.B.522151.1</t>
  </si>
  <si>
    <t>DL.2376.AFA.001.053.B.524111</t>
  </si>
  <si>
    <t>DL.2376.AFA.001.053.B.524111.1</t>
  </si>
  <si>
    <t>01 - Penyusunan NSPK Kelembagaan Pendidikan</t>
  </si>
  <si>
    <t>DL.2376.AFA.001.054</t>
  </si>
  <si>
    <t>054</t>
  </si>
  <si>
    <t>NSPK Ketenagaan Pendidikan KP</t>
  </si>
  <si>
    <t>DL.2376.AFA.001.054.A</t>
  </si>
  <si>
    <t>Penyiapan Pendidik dan Tenaga Kependidikan</t>
  </si>
  <si>
    <t>DL.2376.AFA.001.054.A.521211</t>
  </si>
  <si>
    <t>DL.2376.AFA.001.054.A.521211.1</t>
  </si>
  <si>
    <t>DL.2376.AFA.001.054.A.521211.2</t>
  </si>
  <si>
    <t>DL.2376.AFA.001.054.A.521211.3</t>
  </si>
  <si>
    <t>DL.2376.AFA.001.054.A.521211.4</t>
  </si>
  <si>
    <t>DL.2376.AFA.001.054.A.524111</t>
  </si>
  <si>
    <t>DL.2376.AFA.001.054.A.524111.1</t>
  </si>
  <si>
    <t>01 - Perjalanan Penyiapan Pendidik dan Tenaga Kependidikan</t>
  </si>
  <si>
    <t>DL.2376.AFA.001.054.B</t>
  </si>
  <si>
    <t>Evaluasi Beban Kerja Guru dan Dosen</t>
  </si>
  <si>
    <t>DL.2376.AFA.001.054.B.521211</t>
  </si>
  <si>
    <t>DL.2376.AFA.001.054.B.521211.1</t>
  </si>
  <si>
    <t>DL.2376.AFA.001.054.B.521211.2</t>
  </si>
  <si>
    <t>DL.2376.AFA.001.054.B.521211.3</t>
  </si>
  <si>
    <t>DL.2376.AFA.001.054.B.521211.4</t>
  </si>
  <si>
    <t>DL.2376.AFA.001.054.B.521211.5</t>
  </si>
  <si>
    <t>05 - Perlengkapan Kegiatan Beban Kerja Guru dan Dosen</t>
  </si>
  <si>
    <t>DL.2376.AFA.001.054.B.522151</t>
  </si>
  <si>
    <t>DL.2376.AFA.001.054.B.522151.1</t>
  </si>
  <si>
    <t>DL.2376.AFA.001.054.B.524111</t>
  </si>
  <si>
    <t>DL.2376.AFA.001.054.B.524111.1</t>
  </si>
  <si>
    <t>01 - Perjalanan Evaluasi Beban Kerja Guru dan Dosen</t>
  </si>
  <si>
    <t>032.12.WA</t>
  </si>
  <si>
    <t>Program Dukungan Manajemen</t>
  </si>
  <si>
    <t>WA.2378</t>
  </si>
  <si>
    <t>2378</t>
  </si>
  <si>
    <t>Dukungan Manajemen Internal Lingkup Badan Riset dan Sumber Daya Manusia Kelautan dan Perikanan</t>
  </si>
  <si>
    <t>WA.2378.CAN</t>
  </si>
  <si>
    <t>2378.CAN</t>
  </si>
  <si>
    <t>Sarana Bidang Teknologi Informasi dan Komunikasi[Base Line]</t>
  </si>
  <si>
    <t>Unit</t>
  </si>
  <si>
    <t>WA.2378.CAN.001</t>
  </si>
  <si>
    <t>2378.CAN.001</t>
  </si>
  <si>
    <t>Sarana Teknologi Informasi dan Komunikasi Bidang Riset dan SDM KP</t>
  </si>
  <si>
    <t>WA.2378.CAN.001.301</t>
  </si>
  <si>
    <t>301</t>
  </si>
  <si>
    <t>Sarana Teknologi Informasi dan Komunikasi (TIK) Pendidikan Kelautan dan Perikanan</t>
  </si>
  <si>
    <t>WA.2378.CAN.001.301.A</t>
  </si>
  <si>
    <t>Sarana Teknologi Informasi dan Komunikasi</t>
  </si>
  <si>
    <t>WA.2378.CAN.001.301.A.532111</t>
  </si>
  <si>
    <t>532111</t>
  </si>
  <si>
    <t>Belanja Modal Peralatan dan Mesin</t>
  </si>
  <si>
    <t>WA.2378.CAN.001.301.A.532111.1</t>
  </si>
  <si>
    <t>01 - Peralatan Teknologi Informasi dan Komunikasi Pusdik KP</t>
  </si>
  <si>
    <t>WA.2378.EBA</t>
  </si>
  <si>
    <t>2378.EBA</t>
  </si>
  <si>
    <t>Layanan Dukungan Manajemen Internal[Base Line]</t>
  </si>
  <si>
    <t>Layanan, Laporan, Dokumen, Rekomendasi, Unit</t>
  </si>
  <si>
    <t>WA.2378.EBA.958</t>
  </si>
  <si>
    <t>2378.EBA.958</t>
  </si>
  <si>
    <t>Layanan Hubungan Masyarakat</t>
  </si>
  <si>
    <t>Layanan</t>
  </si>
  <si>
    <t>WA.2378.EBA.958.306</t>
  </si>
  <si>
    <t>306</t>
  </si>
  <si>
    <t>Pelayanan Kerja Sama Pendidikan Kelautan dan Perikanan</t>
  </si>
  <si>
    <t>WA.2378.EBA.958.306.A</t>
  </si>
  <si>
    <t>Kerjasama Pendidikan KP</t>
  </si>
  <si>
    <t>WA.2378.EBA.958.306.A.521211</t>
  </si>
  <si>
    <t>WA.2378.EBA.958.306.A.521211.1</t>
  </si>
  <si>
    <t>WA.2378.EBA.958.306.A.521211.2</t>
  </si>
  <si>
    <t>WA.2378.EBA.958.306.A.521211.3</t>
  </si>
  <si>
    <t>WA.2378.EBA.958.306.A.521211.4</t>
  </si>
  <si>
    <t>WA.2378.EBA.958.306.A.521219</t>
  </si>
  <si>
    <t>WA.2378.EBA.958.306.A.521219.1</t>
  </si>
  <si>
    <t>01 - Langganan biaya video conference</t>
  </si>
  <si>
    <t>WA.2378.EBA.958.306.A.521219.2</t>
  </si>
  <si>
    <t>02 - Dukungan Kerjasama Pendidikan KP</t>
  </si>
  <si>
    <t>WA.2378.EBA.958.306.A.522151</t>
  </si>
  <si>
    <t>WA.2378.EBA.958.306.A.522151.1</t>
  </si>
  <si>
    <t>WA.2378.EBA.958.306.A.524111</t>
  </si>
  <si>
    <t>WA.2378.EBA.958.306.A.524111.1</t>
  </si>
  <si>
    <t>01 - Perjalanan Kerjasama Pendidikan KP</t>
  </si>
  <si>
    <t>WA.2378.EBA.962</t>
  </si>
  <si>
    <t>2378.EBA.962</t>
  </si>
  <si>
    <t>Layanan Umum</t>
  </si>
  <si>
    <t>WA.2378.EBA.962.301</t>
  </si>
  <si>
    <t>Pelayanan Tata Usaha dan Kerumahtanggaan Pendidikan Kelautan dan Perikanan</t>
  </si>
  <si>
    <t>WA.2378.EBA.962.301.A</t>
  </si>
  <si>
    <t>Pengelolaan dan Implementasi BMN</t>
  </si>
  <si>
    <t>WA.2378.EBA.962.301.A.521211</t>
  </si>
  <si>
    <t>WA.2378.EBA.962.301.A.521211.1</t>
  </si>
  <si>
    <t>01 - Penggadaan</t>
  </si>
  <si>
    <t>WA.2378.EBA.962.301.A.521211.2</t>
  </si>
  <si>
    <t>WA.2378.EBA.962.301.A.521211.3</t>
  </si>
  <si>
    <t>WA.2378.EBA.962.301.A.521211.4</t>
  </si>
  <si>
    <t>04 - Cetakan Kegiatan Administrasi SIMAK BMN</t>
  </si>
  <si>
    <t>Ekplr</t>
  </si>
  <si>
    <t>WA.2378.EBA.962.301.A.524111</t>
  </si>
  <si>
    <t>WA.2378.EBA.962.301.A.524111.1</t>
  </si>
  <si>
    <t>01 - Perjalanan Implementasi SIMAK - BMN</t>
  </si>
  <si>
    <t>WA.2378.EBA.962.301.A.524113</t>
  </si>
  <si>
    <t>WA.2378.EBA.962.301.A.524113.1</t>
  </si>
  <si>
    <t>01 - Koordinasi Implementasi SIMAK - BMN</t>
  </si>
  <si>
    <t>WA.2378.EBA.962.301.B</t>
  </si>
  <si>
    <t>Pembinaan dan Koordinasi Kepala Pusdik KP</t>
  </si>
  <si>
    <t>WA.2378.EBA.962.301.B.521211</t>
  </si>
  <si>
    <t>WA.2378.EBA.962.301.B.521211.1</t>
  </si>
  <si>
    <t>01 - Bahan Komputer</t>
  </si>
  <si>
    <t>WA.2378.EBA.962.301.B.521211.2</t>
  </si>
  <si>
    <t>02 - ATK</t>
  </si>
  <si>
    <t>WA.2378.EBA.962.301.B.521219</t>
  </si>
  <si>
    <t>WA.2378.EBA.962.301.B.521219.1</t>
  </si>
  <si>
    <t>01 - Langganan biaya Aplikasi</t>
  </si>
  <si>
    <t>WA.2378.EBA.962.301.B.524111</t>
  </si>
  <si>
    <t>WA.2378.EBA.962.301.B.524111.1</t>
  </si>
  <si>
    <t>01 - Perjalanan Pembinaan dan Wisuda Kepala Pusdik KP</t>
  </si>
  <si>
    <t>01 - Perjalanan Pembinaan Pimpinan</t>
  </si>
  <si>
    <t>WA.2378.EBA.962.301.B.524111.2</t>
  </si>
  <si>
    <t>02 - Perjalanan Koordinasi, Sinkronisasi, Wisuda dan Pendampingan Kepala Pusdik KP</t>
  </si>
  <si>
    <t>02 - Perjalanan Koordinasi dan Pendampingan Pimpinan</t>
  </si>
  <si>
    <t>WA.2378.EBA.962.301.C</t>
  </si>
  <si>
    <t>C</t>
  </si>
  <si>
    <t>Pengelolaan Kearsipan, Tata Naskah Dinas dan Persuratan Pusat Pendidikan KP</t>
  </si>
  <si>
    <t>WA.2378.EBA.962.301.C.521211</t>
  </si>
  <si>
    <t>WA.2378.EBA.962.301.C.521211.1</t>
  </si>
  <si>
    <t>WA.2378.EBA.962.301.C.521211.2</t>
  </si>
  <si>
    <t>WA.2378.EBA.962.301.C.521211.3</t>
  </si>
  <si>
    <t>WA.2378.EBA.962.301.C.521211.4</t>
  </si>
  <si>
    <t>04 - Cetakan Kegiatan dan Laporan</t>
  </si>
  <si>
    <t>WA.2378.EBA.962.301.C.522141</t>
  </si>
  <si>
    <t>522141</t>
  </si>
  <si>
    <t>Belanja Sewa</t>
  </si>
  <si>
    <t>WA.2378.EBA.962.301.C.522141.1</t>
  </si>
  <si>
    <t>01 - Sewa Kendaraan / Mobil (2 kali)</t>
  </si>
  <si>
    <t>UH</t>
  </si>
  <si>
    <t>WA.2378.EBA.962.301.C.524111</t>
  </si>
  <si>
    <t>WA.2378.EBA.962.301.C.524111.1</t>
  </si>
  <si>
    <t>01 - Perjalanan Pengelolaan Penatausahaan Arsip dan Sinkronisasi Tata Naskah dan Persuratan</t>
  </si>
  <si>
    <t>WA.2378.EBA.962.301.C.524113</t>
  </si>
  <si>
    <t>WA.2378.EBA.962.301.C.524113.1</t>
  </si>
  <si>
    <t>01 - Perjalanan Koordinasi</t>
  </si>
  <si>
    <t>WA.2378.EBA.962.301.D</t>
  </si>
  <si>
    <t>D</t>
  </si>
  <si>
    <t>Penyusunan Bahan Tindak Lanjut dan Pemutakhiran Data</t>
  </si>
  <si>
    <t>WA.2378.EBA.962.301.D.521211</t>
  </si>
  <si>
    <t>WA.2378.EBA.962.301.D.521211.1</t>
  </si>
  <si>
    <t>WA.2378.EBA.962.301.D.521211.2</t>
  </si>
  <si>
    <t>WA.2378.EBA.962.301.D.521211.3</t>
  </si>
  <si>
    <t>WA.2378.EBA.962.301.D.521211.4</t>
  </si>
  <si>
    <t>WA.2378.EBA.962.301.D.524111</t>
  </si>
  <si>
    <t>WA.2378.EBA.962.301.D.524111.1</t>
  </si>
  <si>
    <t>01 - Perjalanan Penyusunan Bahan Tindak Lanjut dan Pemutakhiran Data</t>
  </si>
  <si>
    <t>WA.2378.EBA.962.301.D.524113</t>
  </si>
  <si>
    <t>WA.2378.EBA.962.301.D.524113.1</t>
  </si>
  <si>
    <t>WA.2378.EBA.962.301.E</t>
  </si>
  <si>
    <t>E</t>
  </si>
  <si>
    <t>Pengelolaan Administrasi Kepegawaian Pusdik KP</t>
  </si>
  <si>
    <t>WA.2378.EBA.962.301.E.521211</t>
  </si>
  <si>
    <t>WA.2378.EBA.962.301.E.521211.1</t>
  </si>
  <si>
    <t>WA.2378.EBA.962.301.E.521211.2</t>
  </si>
  <si>
    <t>WA.2378.EBA.962.301.E.521211.3</t>
  </si>
  <si>
    <t>WA.2378.EBA.962.301.E.521211.4</t>
  </si>
  <si>
    <t>WA.2378.EBA.962.301.E.521219</t>
  </si>
  <si>
    <t>WA.2378.EBA.962.301.E.521219.1</t>
  </si>
  <si>
    <t>01 - Peningkatan Kapasitas Pegawai</t>
  </si>
  <si>
    <t>WA.2378.EBA.962.301.E.524111</t>
  </si>
  <si>
    <t>WA.2378.EBA.962.301.E.524111.1</t>
  </si>
  <si>
    <t>01 - Perjalanan Pengelolaan SDM Aparatur</t>
  </si>
  <si>
    <t>02 - Perjalanan Dukungan WBK Satuan Pendidikan KP (5 Lokasi x 3 Kali)</t>
  </si>
  <si>
    <t>WA.2378.EBA.962.301.E.524113</t>
  </si>
  <si>
    <t>WA.2378.EBA.962.301.E.524113.1</t>
  </si>
  <si>
    <t>WA.2378.EBA.962.301.F</t>
  </si>
  <si>
    <t>F</t>
  </si>
  <si>
    <t>Penjaminan Mutu Kelembagaan</t>
  </si>
  <si>
    <t>WA.2378.EBA.962.301.F.521211</t>
  </si>
  <si>
    <t>WA.2378.EBA.962.301.F.521211.1</t>
  </si>
  <si>
    <t>WA.2378.EBA.962.301.F.521211.2</t>
  </si>
  <si>
    <t>WA.2378.EBA.962.301.F.521211.3</t>
  </si>
  <si>
    <t>WA.2378.EBA.962.301.F.521211.4</t>
  </si>
  <si>
    <t>WA.2378.EBA.962.301.F.521219</t>
  </si>
  <si>
    <t>WA.2378.EBA.962.301.F.521219.1</t>
  </si>
  <si>
    <t>WA.2378.EBA.962.301.F.522151</t>
  </si>
  <si>
    <t>WA.2378.EBA.962.301.F.522151.1</t>
  </si>
  <si>
    <t>WA.2378.EBA.962.301.F.524111</t>
  </si>
  <si>
    <t>WA.2378.EBA.962.301.F.524111.1</t>
  </si>
  <si>
    <t>01 - Perjalanan Penjaminan mutu pendidikan KP</t>
  </si>
  <si>
    <t>WA.2378.EBA.962.301.G</t>
  </si>
  <si>
    <t>G</t>
  </si>
  <si>
    <t>Bimbingan Penelitian Dan Pengabdian Kepada Masyarakat</t>
  </si>
  <si>
    <t>WA.2378.EBA.962.301.G.521211</t>
  </si>
  <si>
    <t>WA.2378.EBA.962.301.G.521211.1</t>
  </si>
  <si>
    <t>WA.2378.EBA.962.301.G.521211.2</t>
  </si>
  <si>
    <t>WA.2378.EBA.962.301.G.521211.3</t>
  </si>
  <si>
    <t>WA.2378.EBA.962.301.G.521211.4</t>
  </si>
  <si>
    <t>WA.2378.EBA.962.301.G.521219</t>
  </si>
  <si>
    <t>WA.2378.EBA.962.301.G.521219.1</t>
  </si>
  <si>
    <t>WA.2378.EBA.962.301.G.524111</t>
  </si>
  <si>
    <t>WA.2378.EBA.962.301.G.524111.1</t>
  </si>
  <si>
    <t>01 - Perjalanan Bimbingan Penelitian dan Pengabdian Kepada Masyarakat</t>
  </si>
  <si>
    <t>WA.2378.EBA.962.301.H</t>
  </si>
  <si>
    <t>H</t>
  </si>
  <si>
    <t>Serapan  Lulusan Pendidikan KP</t>
  </si>
  <si>
    <t>WA.2378.EBA.962.301.H.521211</t>
  </si>
  <si>
    <t>WA.2378.EBA.962.301.H.521211.1</t>
  </si>
  <si>
    <t>WA.2378.EBA.962.301.H.521211.2</t>
  </si>
  <si>
    <t>WA.2378.EBA.962.301.H.521211.3</t>
  </si>
  <si>
    <t>WA.2378.EBA.962.301.H.521211.4</t>
  </si>
  <si>
    <t>WA.2378.EBA.962.301.H.524111</t>
  </si>
  <si>
    <t>WA.2378.EBA.962.301.H.524111.1</t>
  </si>
  <si>
    <t>01 - Perjalanan Serapan Lulusan Pendidikan KP</t>
  </si>
  <si>
    <t>WA.2378.EBA.962.301.I</t>
  </si>
  <si>
    <t>I</t>
  </si>
  <si>
    <t>Publikasi dan Kehumasan Pusat Pendidikan KP  (OII)</t>
  </si>
  <si>
    <t>WA.2378.EBA.962.301.I.521211</t>
  </si>
  <si>
    <t>WA.2378.EBA.962.301.I.521211.1</t>
  </si>
  <si>
    <t>WA.2378.EBA.962.301.I.521211.2</t>
  </si>
  <si>
    <t>WA.2378.EBA.962.301.I.521211.3</t>
  </si>
  <si>
    <t>WA.2378.EBA.962.301.I.521211.4</t>
  </si>
  <si>
    <t>WA.2378.EBA.962.301.I.524111</t>
  </si>
  <si>
    <t>WA.2378.EBA.962.301.I.524111.1</t>
  </si>
  <si>
    <t>01 - Perjalanan Kehumasan Pusat Pendidikan KP</t>
  </si>
  <si>
    <t>J</t>
  </si>
  <si>
    <t>Jiwa Korsa Pegawai Pusdik KP</t>
  </si>
  <si>
    <t>01 - Perlengkapan Peserta</t>
  </si>
  <si>
    <t>Belanja Jasa Lainnya</t>
  </si>
  <si>
    <t>01 - Jasa Pandu Jiwa Korsa</t>
  </si>
  <si>
    <t>01 - Perjalanan  Survey Lokasi Jiwa Korsa Pusdik KP</t>
  </si>
  <si>
    <t>524119</t>
  </si>
  <si>
    <t>Belanja Perjalanan Dinas Paket Meeting Luar Kota</t>
  </si>
  <si>
    <t>01 - Paket Fullboard Meeting (65 Org X 1 Hari)</t>
  </si>
  <si>
    <t>02 - Uang Harian Fullboard Meeting (65 orang x 2 Hari)</t>
  </si>
  <si>
    <t>03 - Perjalanan Fullboard Meeting</t>
  </si>
  <si>
    <t>02 - Penggandaan/Penjilidan</t>
  </si>
  <si>
    <t>WA.2378.EBA.994</t>
  </si>
  <si>
    <t>2378.EBA.994</t>
  </si>
  <si>
    <t>Layanan Perkantoran</t>
  </si>
  <si>
    <t>WA.2378.EBA.994.001</t>
  </si>
  <si>
    <t>001</t>
  </si>
  <si>
    <t>Gaji dan Tunjangan</t>
  </si>
  <si>
    <t>WA.2378.EBA.994.001.DB</t>
  </si>
  <si>
    <t>DB</t>
  </si>
  <si>
    <t>Gaji dan Tunjangan Pusat Pendidikan KP</t>
  </si>
  <si>
    <t>WA.2378.EBA.994.001.DB.511111</t>
  </si>
  <si>
    <t>511111</t>
  </si>
  <si>
    <t>Belanja Gaji Pokok PNS</t>
  </si>
  <si>
    <t>WA.2378.EBA.994.001.DB.511111.1</t>
  </si>
  <si>
    <t>01 - Belanja Gaji Pokok PNS</t>
  </si>
  <si>
    <t>bln</t>
  </si>
  <si>
    <t>WA.2378.EBA.994.001.DB.511119</t>
  </si>
  <si>
    <t>511119</t>
  </si>
  <si>
    <t>Belanja Pembulatan Gaji PNS</t>
  </si>
  <si>
    <t>WA.2378.EBA.994.001.DB.511119.1</t>
  </si>
  <si>
    <t>01 - Belanja Pembulatan Gaji PNS</t>
  </si>
  <si>
    <t>WA.2378.EBA.994.001.DB.511121</t>
  </si>
  <si>
    <t>511121</t>
  </si>
  <si>
    <t>Belanja Tunj. Suami/Istri PNS</t>
  </si>
  <si>
    <t>WA.2378.EBA.994.001.DB.511121.1</t>
  </si>
  <si>
    <t>01 - Belanja Tunj. Suami/Istri PNS</t>
  </si>
  <si>
    <t>WA.2378.EBA.994.001.DB.511122</t>
  </si>
  <si>
    <t>511122</t>
  </si>
  <si>
    <t>Belanja Tunj. Anak PNS</t>
  </si>
  <si>
    <t>WA.2378.EBA.994.001.DB.511122.1</t>
  </si>
  <si>
    <t>01 - Belanja Tunj. Anak PNS</t>
  </si>
  <si>
    <t>WA.2378.EBA.994.001.DB.511123</t>
  </si>
  <si>
    <t>511123</t>
  </si>
  <si>
    <t>Belanja Tunj. Struktural PNS</t>
  </si>
  <si>
    <t>WA.2378.EBA.994.001.DB.511123.1</t>
  </si>
  <si>
    <t>01 - Belanja Tunj. Struktural PNS</t>
  </si>
  <si>
    <t>WA.2378.EBA.994.001.DB.511124</t>
  </si>
  <si>
    <t>511124</t>
  </si>
  <si>
    <t>Belanja Tunj. Fungsional PNS</t>
  </si>
  <si>
    <t>WA.2378.EBA.994.001.DB.511124.1</t>
  </si>
  <si>
    <t>01 - Belanja Tunj. Fungsional PNS</t>
  </si>
  <si>
    <t>WA.2378.EBA.994.001.DB.511125</t>
  </si>
  <si>
    <t>511125</t>
  </si>
  <si>
    <t>Belanja Tunj. PPh PNS</t>
  </si>
  <si>
    <t>WA.2378.EBA.994.001.DB.511125.1</t>
  </si>
  <si>
    <t>01 - Belanja Tunj. PPh PNS</t>
  </si>
  <si>
    <t>WA.2378.EBA.994.001.DB.511126</t>
  </si>
  <si>
    <t>511126</t>
  </si>
  <si>
    <t>Belanja Tunj. Beras PNS</t>
  </si>
  <si>
    <t>WA.2378.EBA.994.001.DB.511126.1</t>
  </si>
  <si>
    <t>01 - Belanja Tunj. Beras PNS</t>
  </si>
  <si>
    <t>thn</t>
  </si>
  <si>
    <t>WA.2378.EBA.994.001.DB.511129</t>
  </si>
  <si>
    <t>511129</t>
  </si>
  <si>
    <t>Belanja Uang Makan PNS</t>
  </si>
  <si>
    <t>WA.2378.EBA.994.001.DB.511129.1</t>
  </si>
  <si>
    <t>01 - Belanja Uang Makan PNS</t>
  </si>
  <si>
    <t>WA.2378.EBA.994.001.DB.511151</t>
  </si>
  <si>
    <t>511151</t>
  </si>
  <si>
    <t>Belanja Tunjangan Umum PNS</t>
  </si>
  <si>
    <t>WA.2378.EBA.994.001.DB.511151.1</t>
  </si>
  <si>
    <t>01 - Belanja Tunjangan Umum PNS</t>
  </si>
  <si>
    <t>WA.2378.EBA.994.001.DB.512211</t>
  </si>
  <si>
    <t>512211</t>
  </si>
  <si>
    <t>Belanja Uang Lembur</t>
  </si>
  <si>
    <t>WA.2378.EBA.994.001.DB.512211.1</t>
  </si>
  <si>
    <t>01 - Uang Lembur dan Uang Makan Lembur</t>
  </si>
  <si>
    <t>WA.2378.EBA.994.001.DB.512411</t>
  </si>
  <si>
    <t>512411</t>
  </si>
  <si>
    <t>Belanja Pegawai (Tunjangan Khusus/Kegiatan/Kinerja)</t>
  </si>
  <si>
    <t>WA.2378.EBA.994.001.DB.512411.1</t>
  </si>
  <si>
    <t>01 - Belanja Pegawai (Tunjangan Khusus/Kegiatan/Kinerja)</t>
  </si>
  <si>
    <t>WA.2378.EBA.994.002</t>
  </si>
  <si>
    <t>002</t>
  </si>
  <si>
    <t>Operasional dan Pemeliharaan Kantor</t>
  </si>
  <si>
    <t>WA.2378.EBA.994.002.GA</t>
  </si>
  <si>
    <t>GA</t>
  </si>
  <si>
    <t>Operasional dan Pemeliharaan Kantor Pusat Pendidikan KP</t>
  </si>
  <si>
    <t>WA.2378.EBA.994.002.GA.521111</t>
  </si>
  <si>
    <t>521111</t>
  </si>
  <si>
    <t>Belanja Keperluan Perkantoran</t>
  </si>
  <si>
    <t>WA.2378.EBA.994.002.GA.521111.1</t>
  </si>
  <si>
    <t>01 - Keperluan sehari hari perkantoran</t>
  </si>
  <si>
    <t>OT</t>
  </si>
  <si>
    <t>WA.2378.EBA.994.002.GA.521111.2</t>
  </si>
  <si>
    <t>02 - Jamuan</t>
  </si>
  <si>
    <t>THN</t>
  </si>
  <si>
    <t>WA.2378.EBA.994.002.GA.521111.3</t>
  </si>
  <si>
    <t>03 - Pramubakti (12 org x 12 bulan)</t>
  </si>
  <si>
    <t>OB</t>
  </si>
  <si>
    <t>03 - Pramubakti (12 org x 13 bulan)</t>
  </si>
  <si>
    <t>WA.2378.EBA.994.002.GA.521111.4</t>
  </si>
  <si>
    <t>04 - Pengemudi (1 org x 12 bulan)</t>
  </si>
  <si>
    <t>04 - Pengemudi (1 org x 13 bulan)</t>
  </si>
  <si>
    <t>WA.2378.EBA.994.002.GA.521111.5</t>
  </si>
  <si>
    <t>05 - BPJS Ketenagakerjaan Pengemudi dan Pramubhakti</t>
  </si>
  <si>
    <t>Bulan</t>
  </si>
  <si>
    <t>WA.2378.EBA.994.002.GA.521111.6</t>
  </si>
  <si>
    <t>06 - Pencetakan/Publikasi</t>
  </si>
  <si>
    <t>06 - Pencetakan/Publikasi (Buku Kerja, Kalender, Buku)</t>
  </si>
  <si>
    <t>WA.2378.EBA.994.002.GA.521111.7</t>
  </si>
  <si>
    <t>07 - Langganan Majalah dan Surat Kabar</t>
  </si>
  <si>
    <t>WA.2378.EBA.994.002.GA.521111.8</t>
  </si>
  <si>
    <t>08 - Langganan biaya video conference dan Zoho</t>
  </si>
  <si>
    <t>WA.2378.EBA.994.002.GA.521111.9</t>
  </si>
  <si>
    <t>09 - Estetika Kantor dan Pengharum Ruangan</t>
  </si>
  <si>
    <t>WA.2378.EBA.994.002.GA.521111.10</t>
  </si>
  <si>
    <t>10 - Uang Lembur PPNPN</t>
  </si>
  <si>
    <t>Thn</t>
  </si>
  <si>
    <t>WA.2378.EBA.994.002.GA.521131</t>
  </si>
  <si>
    <t>521131</t>
  </si>
  <si>
    <t>Belanja Barang Operasional - Penanganan Pandemi COVID-19</t>
  </si>
  <si>
    <t>WA.2378.EBA.994.002.GA.521131.1</t>
  </si>
  <si>
    <t>01 - Masker, hand sanitizer, desinfektan, multivitami/suplemen (59 peg x 7 kali)</t>
  </si>
  <si>
    <t>01 - Masker, hand sanitizer (58 peg x 12 bln)</t>
  </si>
  <si>
    <t>WA.2378.EBA.994.002.GA.521811</t>
  </si>
  <si>
    <t>521811</t>
  </si>
  <si>
    <t>Belanja Barang Persediaan Barang Konsumsi</t>
  </si>
  <si>
    <t>WA.2378.EBA.994.002.GA.521811.1</t>
  </si>
  <si>
    <t>01 - ATK</t>
  </si>
  <si>
    <t>WA.2378.EBA.994.002.GA.521811.2</t>
  </si>
  <si>
    <t>WA.2378.EBA.994.002.GA.521811.3</t>
  </si>
  <si>
    <t>03 - Kertas Fotocopy A4</t>
  </si>
  <si>
    <t>WA.2378.EBA.994.002.GA.521811.4</t>
  </si>
  <si>
    <t>04 - Kertas Fotocopy F4</t>
  </si>
  <si>
    <t>WA.2378.EBA.994.002.GA.521811.5</t>
  </si>
  <si>
    <t>05 - Kertas Kop A4 (4 warna)</t>
  </si>
  <si>
    <t>rim</t>
  </si>
  <si>
    <t>WA.2378.EBA.994.002.GA.521811.6</t>
  </si>
  <si>
    <t>06 - Kertas Kop F4 (4 warna)</t>
  </si>
  <si>
    <t>WA.2378.EBA.994.002.GA.521811.7</t>
  </si>
  <si>
    <t>07 - Amplop Kop Besar</t>
  </si>
  <si>
    <t>LBR</t>
  </si>
  <si>
    <t>WA.2378.EBA.994.002.GA.521811.8</t>
  </si>
  <si>
    <t>08 - Amplop Kop Kecil</t>
  </si>
  <si>
    <t>box</t>
  </si>
  <si>
    <t>WA.2378.EBA.994.002.GA.521811.9</t>
  </si>
  <si>
    <t>09 - Map Pusdik KP</t>
  </si>
  <si>
    <t>Lbr</t>
  </si>
  <si>
    <t>WA.2378.EBA.994.002.GB</t>
  </si>
  <si>
    <t>GB</t>
  </si>
  <si>
    <t>Langganan Daya dan Jasa Pusat Pendidikan KP</t>
  </si>
  <si>
    <t>WA.2378.EBA.994.002.GB.521114</t>
  </si>
  <si>
    <t>521114</t>
  </si>
  <si>
    <t>Belanja Pengiriman Surat Dinas Pos Pusat</t>
  </si>
  <si>
    <t>WA.2378.EBA.994.002.GB.521114.1</t>
  </si>
  <si>
    <t>01 - Pengiriman surat dan dokumen/barang lainnya</t>
  </si>
  <si>
    <t>WA.2378.EBA.994.002.GB.522141</t>
  </si>
  <si>
    <t>WA.2378.EBA.994.002.GB.522141.1</t>
  </si>
  <si>
    <t>01 - Sewa Mesin Photocopy</t>
  </si>
  <si>
    <t>WA.2378.EBA.994.002.GB.522141.2</t>
  </si>
  <si>
    <t>02 - Sewa Ruang Arsip dan Penyimpanan BMN</t>
  </si>
  <si>
    <t>WA.2378.EBA.994.002.GC</t>
  </si>
  <si>
    <t>GC</t>
  </si>
  <si>
    <t>Pemeliharaan Kantor Pusat Pendidikan KP</t>
  </si>
  <si>
    <t>WA.2378.EBA.994.002.GC.523121</t>
  </si>
  <si>
    <t>523121</t>
  </si>
  <si>
    <t>Belanja Pemeliharaan Peralatan dan Mesin</t>
  </si>
  <si>
    <t>WA.2378.EBA.994.002.GC.523121.1</t>
  </si>
  <si>
    <t>01 - Pemeliharaan dan Operasional Kendaraan Pejabat Eselon II</t>
  </si>
  <si>
    <t>WA.2378.EBA.994.002.GC.523121.2</t>
  </si>
  <si>
    <t>02 - Pemeliharaan dan Operasional Kendaraan Roda 4</t>
  </si>
  <si>
    <t xml:space="preserve"> Unit</t>
  </si>
  <si>
    <t>WA.2378.EBA.994.002.GC.523121.3</t>
  </si>
  <si>
    <t>03 - Pemeliharaan dan Operasional Kendaraan Roda Dua</t>
  </si>
  <si>
    <t>WA.2378.EBA.994.002.GC.523121.4</t>
  </si>
  <si>
    <t>04 - Laptop/Notebook</t>
  </si>
  <si>
    <t>WA.2378.EBA.994.002.GC.523121.5</t>
  </si>
  <si>
    <t>05 - Komputer PC</t>
  </si>
  <si>
    <t>WA.2378.EBA.994.002.GC.523121.6</t>
  </si>
  <si>
    <t>06 - Printer</t>
  </si>
  <si>
    <t>WA.2378.EBA.994.002.GC.523121.7</t>
  </si>
  <si>
    <t>07 - LCD</t>
  </si>
  <si>
    <t>WA.2378.EBA.994.002.GC.523121.8</t>
  </si>
  <si>
    <t>08 - Kamera</t>
  </si>
  <si>
    <t>WA.2378.EBA.994.002.GC.523121.9</t>
  </si>
  <si>
    <t>09 - Perawatan Barang Inventaris Kantor</t>
  </si>
  <si>
    <t>WA.2378.EBA.994.002.GC.523199</t>
  </si>
  <si>
    <t>523199</t>
  </si>
  <si>
    <t>Belanja Pemeliharaan Lainnya</t>
  </si>
  <si>
    <t>WA.2378.EBA.994.002.GC.523199.1</t>
  </si>
  <si>
    <t>01 - Pemeliharaan Aquarium (2 unit)</t>
  </si>
  <si>
    <t>UB</t>
  </si>
  <si>
    <t>WA.2378.EBA.994.002.GD</t>
  </si>
  <si>
    <t>GD</t>
  </si>
  <si>
    <t>Pembayaran Pelaksanaan Operasional Kantor Pusat Pendidikan KP</t>
  </si>
  <si>
    <t>WA.2378.EBA.994.002.GD.521111</t>
  </si>
  <si>
    <t>WA.2378.EBA.994.002.GD.521111.1</t>
  </si>
  <si>
    <t>01 - Pakaian Dinas Pegawai (59 orang x 2 stell)</t>
  </si>
  <si>
    <t>Stel</t>
  </si>
  <si>
    <t>WA.2378.EBA.994.002.GD.521115</t>
  </si>
  <si>
    <t>521115</t>
  </si>
  <si>
    <t>Belanja Honor Operasional Satuan Kerja</t>
  </si>
  <si>
    <t>WA.2378.EBA.994.002.GD.521115.1</t>
  </si>
  <si>
    <t>01 - PPK Pusat Pendiidikan</t>
  </si>
  <si>
    <t>WA.2378.EBA.994.002.GD.521115.2</t>
  </si>
  <si>
    <t>02 - Bendahara Pengeluaran Pembantu (1 ORG x 12 BLN)</t>
  </si>
  <si>
    <t>WA.2378.EBA.994.002.GD.521115.3</t>
  </si>
  <si>
    <t>03 - Staf Pengelola Keuangan KPA ( 1 ORG x 12 BLN)</t>
  </si>
  <si>
    <t>WA.2378.EBA.994.002.GD.521115.4</t>
  </si>
  <si>
    <t>04 - Pejabat Pengadaan Barang dan Jasa (1 ORG x 12 BLN)</t>
  </si>
  <si>
    <t>WA.2378.EBA.994.002.GD.521115.5</t>
  </si>
  <si>
    <t>05 - Penyimpan BMN Pembantu (1 ORG x 12 BLN)</t>
  </si>
  <si>
    <t>WA.2378.EBA.994.002.GD.521115.6</t>
  </si>
  <si>
    <t>06 - Pengelola SAK Pembantu (1 ORG x 12 BLN)</t>
  </si>
  <si>
    <t>WA.2378.EBA.994.002.GD.521115.7</t>
  </si>
  <si>
    <t>07 - Pengelola BMN Pembantu (1 ORG x 12 BLN)</t>
  </si>
  <si>
    <t>WA.2378.EBA.994.002.GD.521115.8</t>
  </si>
  <si>
    <t>08 - Ketua Tim Penghapusan BMN</t>
  </si>
  <si>
    <t>WA.2378.EBA.994.002.GD.521115.9</t>
  </si>
  <si>
    <t>09 - Sekretaris Tim Penghapusan BMN</t>
  </si>
  <si>
    <t>WA.2378.EBA.994.002.GD.521115.10</t>
  </si>
  <si>
    <t>10 - Anggota Tim Penghapusan BMN (3 ORANG x 1 KEG)</t>
  </si>
  <si>
    <t>WA.2378.EBB</t>
  </si>
  <si>
    <t>2378.EBB</t>
  </si>
  <si>
    <t>Layanan Sarana dan Prasarana Internal[Base Line]</t>
  </si>
  <si>
    <t>Unit, m2, Paket</t>
  </si>
  <si>
    <t>WA.2378.EBB.951</t>
  </si>
  <si>
    <t>2378.EBB.951</t>
  </si>
  <si>
    <t>Layanan Sarana Internal</t>
  </si>
  <si>
    <t>WA.2378.EBB.951.303</t>
  </si>
  <si>
    <t>303</t>
  </si>
  <si>
    <t>Peralatan Fasilitas Perkantoran Pendidikan Kelautan dan Perikanan</t>
  </si>
  <si>
    <t>WA.2378.EBB.951.303.A</t>
  </si>
  <si>
    <t>WA.2378.EBB.951.303.A.532111</t>
  </si>
  <si>
    <t>WA.2378.EBB.951.303.A.532111.1</t>
  </si>
  <si>
    <t>01 - Peralatan dan Meubelair Pusdik</t>
  </si>
  <si>
    <t>WA.2378.EBD</t>
  </si>
  <si>
    <t>2378.EBD</t>
  </si>
  <si>
    <t>Layanan Manajemen Kinerja Internal[Base Line]</t>
  </si>
  <si>
    <t>Dokumen, Layanan, Laporan, Rekomendasi</t>
  </si>
  <si>
    <t>WA.2378.EBD.952</t>
  </si>
  <si>
    <t>2378.EBD.952</t>
  </si>
  <si>
    <t>Layanan Perencanaan dan Penganggaran</t>
  </si>
  <si>
    <t>Dokumen</t>
  </si>
  <si>
    <t>WA.2378.EBD.952.301</t>
  </si>
  <si>
    <t>Pelayanan Perencanaan dan Penganggaran Internal Pendidikan Kelautan</t>
  </si>
  <si>
    <t>WA.2378.EBD.952.301.A</t>
  </si>
  <si>
    <t>Perencanaan Kinerja Pendidikan KP</t>
  </si>
  <si>
    <t>WA.2378.EBD.952.301.A.521211</t>
  </si>
  <si>
    <t>WA.2378.EBD.952.301.A.521211.1</t>
  </si>
  <si>
    <t>WA.2378.EBD.952.301.A.521211.2</t>
  </si>
  <si>
    <t>WA.2378.EBD.952.301.A.521211.3</t>
  </si>
  <si>
    <t>WA.2378.EBD.952.301.A.521211.4</t>
  </si>
  <si>
    <t>WA.2378.EBD.952.301.A.521211.5</t>
  </si>
  <si>
    <t>05 - Pencetakan</t>
  </si>
  <si>
    <t>WA.2378.EBD.952.301.A.521219</t>
  </si>
  <si>
    <t>WA.2378.EBD.952.301.A.521219.1</t>
  </si>
  <si>
    <t>WA.2378.EBD.952.301.A.524111</t>
  </si>
  <si>
    <t>WA.2378.EBD.952.301.A.524111.1</t>
  </si>
  <si>
    <t>01 - Perjalanan Penyusunan Perencanaan Kinerja Pendidikan KP</t>
  </si>
  <si>
    <t>WA.2378.EBD.952.301.B</t>
  </si>
  <si>
    <t>Sinkronisasi Kegiatan Pendidikan KP</t>
  </si>
  <si>
    <t>WA.2378.EBD.952.301.B.521211</t>
  </si>
  <si>
    <t>WA.2378.EBD.952.301.B.521211.1</t>
  </si>
  <si>
    <t>WA.2378.EBD.952.301.B.521211.2</t>
  </si>
  <si>
    <t>WA.2378.EBD.952.301.B.521211.3</t>
  </si>
  <si>
    <t>WA.2378.EBD.952.301.B.521211.4</t>
  </si>
  <si>
    <t>WA.2378.EBD.952.301.B.521211.5</t>
  </si>
  <si>
    <t>WA.2378.EBD.952.301.B.521219</t>
  </si>
  <si>
    <t>WA.2378.EBD.952.301.B.521219.1</t>
  </si>
  <si>
    <t>WA.2378.EBD.952.301.B.522151</t>
  </si>
  <si>
    <t>WA.2378.EBD.952.301.B.522151.1</t>
  </si>
  <si>
    <t>WA.2378.EBD.952.301.B.524111</t>
  </si>
  <si>
    <t>WA.2378.EBD.952.301.B.524111.1</t>
  </si>
  <si>
    <t>01 - Perjalanan Sinkronisasi Kegiatan Pendidikan KP</t>
  </si>
  <si>
    <t>WA.2378.EBD.952.301.C</t>
  </si>
  <si>
    <t>Penyusunan Anggaran Pendidikan KP</t>
  </si>
  <si>
    <t>WA.2378.EBD.952.301.C.521211</t>
  </si>
  <si>
    <t>WA.2378.EBD.952.301.C.521211.1</t>
  </si>
  <si>
    <t>WA.2378.EBD.952.301.C.521211.2</t>
  </si>
  <si>
    <t>WA.2378.EBD.952.301.C.521211.3</t>
  </si>
  <si>
    <t>WA.2378.EBD.952.301.C.521211.4</t>
  </si>
  <si>
    <t>WA.2378.EBD.952.301.C.521211.5</t>
  </si>
  <si>
    <t>WA.2378.EBD.952.301.C.521219</t>
  </si>
  <si>
    <t>WA.2378.EBD.952.301.C.521219.1</t>
  </si>
  <si>
    <t>WA.2378.EBD.952.301.C.522151</t>
  </si>
  <si>
    <t>WA.2378.EBD.952.301.C.522151.1</t>
  </si>
  <si>
    <t>WA.2378.EBD.952.301.C.524111</t>
  </si>
  <si>
    <t>WA.2378.EBD.952.301.C.524111.1</t>
  </si>
  <si>
    <t>01 - Perjalanan Penyusunan Anggaran Pendidikan KP</t>
  </si>
  <si>
    <t>WA.2378.EBD.952.301.D</t>
  </si>
  <si>
    <t>Rencana Kerja Pendidikan KP</t>
  </si>
  <si>
    <t>WA.2378.EBD.952.301.D.521211</t>
  </si>
  <si>
    <t>WA.2378.EBD.952.301.D.521211.1</t>
  </si>
  <si>
    <t>WA.2378.EBD.952.301.D.521211.2</t>
  </si>
  <si>
    <t>WA.2378.EBD.952.301.D.521211.3</t>
  </si>
  <si>
    <t>WA.2378.EBD.952.301.D.521211.4</t>
  </si>
  <si>
    <t>WA.2378.EBD.952.301.D.524111</t>
  </si>
  <si>
    <t>WA.2378.EBD.952.301.D.524111.1</t>
  </si>
  <si>
    <t>01 - Perjalanan Penyusunan Rencana Kerja Pendidikan KP</t>
  </si>
  <si>
    <t>WA.2378.EBD.952.301.E</t>
  </si>
  <si>
    <t>Revisi Anggaran Pendidikan KP</t>
  </si>
  <si>
    <t>WA.2378.EBD.952.301.E.521211</t>
  </si>
  <si>
    <t>WA.2378.EBD.952.301.E.521211.1</t>
  </si>
  <si>
    <t>WA.2378.EBD.952.301.E.521211.2</t>
  </si>
  <si>
    <t>WA.2378.EBD.952.301.E.521211.3</t>
  </si>
  <si>
    <t>WA.2378.EBD.952.301.E.521211.4</t>
  </si>
  <si>
    <t>WA.2378.EBD.952.301.E.524111</t>
  </si>
  <si>
    <t>WA.2378.EBD.952.301.E.524111.1</t>
  </si>
  <si>
    <t>01 - Perjalanan Revisi Anggaran Pendidikan KP</t>
  </si>
  <si>
    <t>WA.2378.EBD.952.301.F</t>
  </si>
  <si>
    <t>Rapat Kerja Teknis Pendidikan KP</t>
  </si>
  <si>
    <t>WA.2378.EBD.952.301.F.521211</t>
  </si>
  <si>
    <t>WA.2378.EBD.952.301.F.521211.1</t>
  </si>
  <si>
    <t>WA.2378.EBD.952.301.F.521211.2</t>
  </si>
  <si>
    <t>WA.2378.EBD.952.301.F.521211.3</t>
  </si>
  <si>
    <t>WA.2378.EBD.952.301.F.521211.4</t>
  </si>
  <si>
    <t>WA.2378.EBD.952.301.F.521211.5</t>
  </si>
  <si>
    <t>05 - Cetakan</t>
  </si>
  <si>
    <t>WA.2378.EBD.952.301.F.521211.6</t>
  </si>
  <si>
    <t>06 - Perlengkapan Peserta</t>
  </si>
  <si>
    <t>WA.2378.EBD.952.301.F.522151</t>
  </si>
  <si>
    <t>WA.2378.EBD.952.301.F.522151.1</t>
  </si>
  <si>
    <t>WA.2378.EBD.952.301.F.524111</t>
  </si>
  <si>
    <t>WA.2378.EBD.952.301.F.524111.1</t>
  </si>
  <si>
    <t>01 - Perjalanan Persiapan Rateknis Pendidikan KP</t>
  </si>
  <si>
    <t>WA.2378.EBD.952.301.F.524119</t>
  </si>
  <si>
    <t>WA.2378.EBD.952.301.F.524119.1</t>
  </si>
  <si>
    <t>01 - Paket Fullboard Meeting (80 Org X 2 Hari)</t>
  </si>
  <si>
    <t>WA.2378.EBD.952.301.F.524119.2</t>
  </si>
  <si>
    <t>02 - Uang Harian Fullboard Meeting (80 orang x 3 Hari)</t>
  </si>
  <si>
    <t>WA.2378.EBD.952.301.F.524119.3</t>
  </si>
  <si>
    <t>WA.2378.EBD.953</t>
  </si>
  <si>
    <t>2378.EBD.953</t>
  </si>
  <si>
    <t>Layanan Pemantauan dan Evaluasi</t>
  </si>
  <si>
    <t>WA.2378.EBD.953.301</t>
  </si>
  <si>
    <t>Pelayanan Monitoring dan Evaluasi Pendidikan Kelautan dan Perikanan</t>
  </si>
  <si>
    <t>WA.2378.EBD.953.301.A</t>
  </si>
  <si>
    <t>Monitoring Evaluasi Kinerja Pendidikan KP</t>
  </si>
  <si>
    <t>WA.2378.EBD.953.301.A.521211</t>
  </si>
  <si>
    <t>WA.2378.EBD.953.301.A.521211.1</t>
  </si>
  <si>
    <t>WA.2378.EBD.953.301.A.521211.2</t>
  </si>
  <si>
    <t>WA.2378.EBD.953.301.A.521211.3</t>
  </si>
  <si>
    <t>WA.2378.EBD.953.301.A.521211.4</t>
  </si>
  <si>
    <t>WA.2378.EBD.953.301.A.521211.5</t>
  </si>
  <si>
    <t>WA.2378.EBD.953.301.A.521219</t>
  </si>
  <si>
    <t>WA.2378.EBD.953.301.A.521219.1</t>
  </si>
  <si>
    <t>01 - Langganan biaya aplikasi komunikasi daring (zoom/linktree/zoho)</t>
  </si>
  <si>
    <t>WA.2378.EBD.953.301.A.524111</t>
  </si>
  <si>
    <t>WA.2378.EBD.953.301.A.524111.1</t>
  </si>
  <si>
    <t>01 - Perjalanan Monitoring Evaluasi Kinerja Pendidikan KP</t>
  </si>
  <si>
    <t>WA.2378.EBD.953.301.B</t>
  </si>
  <si>
    <t>Monitoring Evaluasi Kegiatan dan Anggaran Pendidikan KP dan OII</t>
  </si>
  <si>
    <t>WA.2378.EBD.953.301.B.521211</t>
  </si>
  <si>
    <t>WA.2378.EBD.953.301.B.521211.1</t>
  </si>
  <si>
    <t>WA.2378.EBD.953.301.B.521211.2</t>
  </si>
  <si>
    <t>WA.2378.EBD.953.301.B.521211.3</t>
  </si>
  <si>
    <t>WA.2378.EBD.953.301.B.521211.4</t>
  </si>
  <si>
    <t>WA.2378.EBD.953.301.B.521211.5</t>
  </si>
  <si>
    <t>05 - Cetakan Buku Pusat Pendidikan Dalam Angka</t>
  </si>
  <si>
    <t>WA.2378.EBD.953.301.B.521219</t>
  </si>
  <si>
    <t>WA.2378.EBD.953.301.B.521219.1</t>
  </si>
  <si>
    <t>WA.2378.EBD.953.301.B.521219.2</t>
  </si>
  <si>
    <t>02 - Dukungan Kegiatan Data dan Informasi Pendidikan KP</t>
  </si>
  <si>
    <t>WA.2378.EBD.953.301.B.522151</t>
  </si>
  <si>
    <t>WA.2378.EBD.953.301.B.522151.1</t>
  </si>
  <si>
    <t>WA.2378.EBD.953.301.B.524111</t>
  </si>
  <si>
    <t>WA.2378.EBD.953.301.B.524111.1</t>
  </si>
  <si>
    <t>01 - Perjalanan Monitoring Evaluasi Kegiatan dan Anggaran Pendidikan KP</t>
  </si>
  <si>
    <t>WA.2378.EBD.953.301.C</t>
  </si>
  <si>
    <t>Monitoring Evaluasi Penyelenggaraan Pendidikan KP</t>
  </si>
  <si>
    <t>WA.2378.EBD.953.301.C.521211</t>
  </si>
  <si>
    <t>WA.2378.EBD.953.301.C.521211.1</t>
  </si>
  <si>
    <t>WA.2378.EBD.953.301.C.521211.2</t>
  </si>
  <si>
    <t>WA.2378.EBD.953.301.C.521211.3</t>
  </si>
  <si>
    <t>WA.2378.EBD.953.301.C.521211.4</t>
  </si>
  <si>
    <t>WA.2378.EBD.953.301.C.521211.5</t>
  </si>
  <si>
    <t>WA.2378.EBD.953.301.C.521219</t>
  </si>
  <si>
    <t>WA.2378.EBD.953.301.C.521219.1</t>
  </si>
  <si>
    <t>WA.2378.EBD.953.301.C.524111</t>
  </si>
  <si>
    <t>WA.2378.EBD.953.301.C.524111.1</t>
  </si>
  <si>
    <t>01 - Perjalanan Monitoring Evaluasi Pendidikan KP</t>
  </si>
  <si>
    <t>WA.2378.EBD.953.302</t>
  </si>
  <si>
    <t>302</t>
  </si>
  <si>
    <t>Pelayanan Pelaporan Kinerja Pendidikan Kelautan dan Perikanan</t>
  </si>
  <si>
    <t>WA.2378.EBD.953.302.A</t>
  </si>
  <si>
    <t>Laporan Kinerja Lingkup Pendidikan KP</t>
  </si>
  <si>
    <t>WA.2378.EBD.953.302.A.521211</t>
  </si>
  <si>
    <t>WA.2378.EBD.953.302.A.521211.1</t>
  </si>
  <si>
    <t>WA.2378.EBD.953.302.A.521211.2</t>
  </si>
  <si>
    <t>WA.2378.EBD.953.302.A.521211.3</t>
  </si>
  <si>
    <t>WA.2378.EBD.953.302.A.521211.4</t>
  </si>
  <si>
    <t>WA.2378.EBD.953.302.A.521211.5</t>
  </si>
  <si>
    <t>WA.2378.EBD.953.302.A.524111</t>
  </si>
  <si>
    <t>WA.2378.EBD.953.302.A.524111.1</t>
  </si>
  <si>
    <t>01 - Perjalanan Penyusunan Laporan Kinerja</t>
  </si>
  <si>
    <t>WA.2378.EBD.955</t>
  </si>
  <si>
    <t>2378.EBD.955</t>
  </si>
  <si>
    <t>Layanan Manajemen Keuangan</t>
  </si>
  <si>
    <t>WA.2378.EBD.955.301</t>
  </si>
  <si>
    <t>Pelayanan Keuangan Pendidikan Kelautan dan Perikanan</t>
  </si>
  <si>
    <t>WA.2378.EBD.955.301.A</t>
  </si>
  <si>
    <t>Penyusunan Laporan Keuangan dan PIPK</t>
  </si>
  <si>
    <t>WA.2378.EBD.955.301.A.521211</t>
  </si>
  <si>
    <t>WA.2378.EBD.955.301.A.521211.1</t>
  </si>
  <si>
    <t>WA.2378.EBD.955.301.A.521211.2</t>
  </si>
  <si>
    <t>WA.2378.EBD.955.301.A.521211.3</t>
  </si>
  <si>
    <t>WA.2378.EBD.955.301.A.521211.4</t>
  </si>
  <si>
    <t>WA.2378.EBD.955.301.A.524111</t>
  </si>
  <si>
    <t>WA.2378.EBD.955.301.A.524111.1</t>
  </si>
  <si>
    <t>01 - Penyusunan Program dan Anggaran Lingkup Pusdik KP</t>
  </si>
  <si>
    <t>WA.2378.EBD.955.301.A.524113</t>
  </si>
  <si>
    <t>WA.2378.EBD.955.301.A.524113.1</t>
  </si>
  <si>
    <t>01 - Transport Lokal</t>
  </si>
  <si>
    <t>WA.2378.EBD.955.301.B</t>
  </si>
  <si>
    <t>Penyusunan Sistem Pengendalian Intern Pemerintah (SPIP)</t>
  </si>
  <si>
    <t>WA.2378.EBD.955.301.B.521211</t>
  </si>
  <si>
    <t>WA.2378.EBD.955.301.B.521211.1</t>
  </si>
  <si>
    <t>WA.2378.EBD.955.301.B.521211.2</t>
  </si>
  <si>
    <t>WA.2378.EBD.955.301.B.521211.3</t>
  </si>
  <si>
    <t>WA.2378.EBD.955.301.B.521211.4</t>
  </si>
  <si>
    <t>WA.2378.EBD.955.301.B.524111</t>
  </si>
  <si>
    <t>WA.2378.EBD.955.301.B.524111.1</t>
  </si>
  <si>
    <t>01 - Evaluasi dan Penyusunan SPIP MR</t>
  </si>
  <si>
    <t>WA.2378.EBD.955.301.B.524113</t>
  </si>
  <si>
    <t>WA.2378.EBD.955.301.B.524113.1</t>
  </si>
  <si>
    <t>WA.2378.EBD.955.301.C</t>
  </si>
  <si>
    <t>Verifikasi dan Validasi Pertanggung Jawaban Kegiatan</t>
  </si>
  <si>
    <t>WA.2378.EBD.955.301.C.521211</t>
  </si>
  <si>
    <t>WA.2378.EBD.955.301.C.521211.1</t>
  </si>
  <si>
    <t>WA.2378.EBD.955.301.C.521211.2</t>
  </si>
  <si>
    <t>02 - Cetakan formulir verifikasi SPJ</t>
  </si>
  <si>
    <t>WA.2378.EBD.955.301.C.521211.3</t>
  </si>
  <si>
    <t>03 - Penggandaan/Penjilidan</t>
  </si>
  <si>
    <t>WA.2378.EBD.955.301.C.521211.4</t>
  </si>
  <si>
    <t>04 - Bahan Komputer</t>
  </si>
  <si>
    <t>WA.2378.EBD.955.301.C.521211.5</t>
  </si>
  <si>
    <t>05 - ATK</t>
  </si>
  <si>
    <t>WA.2378.EBD.955.301.C.524111</t>
  </si>
  <si>
    <t>WA.2378.EBD.955.301.C.524111.1</t>
  </si>
  <si>
    <t>01 - Perjalanan Verifikasi dan Validasi Pertanggung Jawaban Kegiatan</t>
  </si>
  <si>
    <t>WA.2378.EBD.955.301.C.524113</t>
  </si>
  <si>
    <t>WA.2378.EBD.955.301.C.524113.1</t>
  </si>
  <si>
    <t>WA.2378.EBD.955.301.D</t>
  </si>
  <si>
    <t>Pengelolaan PNBP Lingkup Satuan Pendidikan KP</t>
  </si>
  <si>
    <t>WA.2378.EBD.955.301.D.521211</t>
  </si>
  <si>
    <t>WA.2378.EBD.955.301.D.521211.1</t>
  </si>
  <si>
    <t>WA.2378.EBD.955.301.D.521211.2</t>
  </si>
  <si>
    <t>WA.2378.EBD.955.301.D.521211.3</t>
  </si>
  <si>
    <t>WA.2378.EBD.955.301.D.521211.4</t>
  </si>
  <si>
    <t>WA.2378.EBD.955.301.D.524111</t>
  </si>
  <si>
    <t>WA.2378.EBD.955.301.D.524111.1</t>
  </si>
  <si>
    <t>01 - Perjalanan Pengelolaan PNBP Lingkup Satuan Pendidikan KP</t>
  </si>
  <si>
    <t>WA.2378.EBD.955.301.D.524113</t>
  </si>
  <si>
    <t>WA.2378.EBD.955.301.D.524113.1</t>
  </si>
  <si>
    <t>WA.2378.EBD.955.301.E</t>
  </si>
  <si>
    <t>Pemutakhiran data Administrasi Keuangan</t>
  </si>
  <si>
    <t>WA.2378.EBD.955.301.E.521211</t>
  </si>
  <si>
    <t>WA.2378.EBD.955.301.E.521211.1</t>
  </si>
  <si>
    <t>WA.2378.EBD.955.301.E.521211.2</t>
  </si>
  <si>
    <t>WA.2378.EBD.955.301.E.521211.3</t>
  </si>
  <si>
    <t>WA.2378.EBD.955.301.E.521211.4</t>
  </si>
  <si>
    <t>WA.2378.EBD.955.301.E.524111</t>
  </si>
  <si>
    <t>WA.2378.EBD.955.301.E.524111.1</t>
  </si>
  <si>
    <t>01 - Perjalanan Penyelesaian Administrasi Keuangan</t>
  </si>
  <si>
    <t>WA.2378.EBD.955.301.E.524113</t>
  </si>
  <si>
    <t>WA.2378.EBD.955.301.E.524113.1</t>
  </si>
  <si>
    <t>WA.2378.EBD.955.301.F</t>
  </si>
  <si>
    <t>Dukungan Kegiatan BRSDMKP</t>
  </si>
  <si>
    <t>WA.2378.EBD.955.301.F.521211</t>
  </si>
  <si>
    <t>WA.2378.EBD.955.301.F.521211.1</t>
  </si>
  <si>
    <t>WA.2378.EBD.955.301.F.521211.2</t>
  </si>
  <si>
    <t>WA.2378.EBD.955.301.F.521211.3</t>
  </si>
  <si>
    <t>WA.2378.EBD.955.301.F.521211.4</t>
  </si>
  <si>
    <t>WA.2378.EBD.955.301.F.522151</t>
  </si>
  <si>
    <t>WA.2378.EBD.955.301.F.522151.1</t>
  </si>
  <si>
    <t>WA.2378.EBD.955.301.F.524111</t>
  </si>
  <si>
    <t>WA.2378.EBD.955.301.F.524111.1</t>
  </si>
  <si>
    <t>01 - Perjalanan Dukungan Kegiatan BRSDMKP</t>
  </si>
  <si>
    <t>WA.2378.EBD.955.301.G</t>
  </si>
  <si>
    <t>Pembinaan Pelaksanaan Kewirausahaan dan TEFA</t>
  </si>
  <si>
    <t>WA.2378.EBD.955.301.G.521211</t>
  </si>
  <si>
    <t>WA.2378.EBD.955.301.G.521211.1</t>
  </si>
  <si>
    <t>WA.2378.EBD.955.301.G.521211.2</t>
  </si>
  <si>
    <t>WA.2378.EBD.955.301.G.521211.3</t>
  </si>
  <si>
    <t>WA.2378.EBD.955.301.G.521211.4</t>
  </si>
  <si>
    <t>WA.2378.EBD.955.301.G.522151</t>
  </si>
  <si>
    <t>WA.2378.EBD.955.301.G.522151.1</t>
  </si>
  <si>
    <t>WA.2378.EBD.955.301.G.524111</t>
  </si>
  <si>
    <t>WA.2378.EBD.955.301.G.524111.1</t>
  </si>
  <si>
    <t>01 - Perjalanan Pembinaan Kewirausahaan dan Tefa</t>
  </si>
  <si>
    <t>Penyusunan Program dan Anggaran Pusat Pendidikan KP</t>
  </si>
  <si>
    <t>WA.4345</t>
  </si>
  <si>
    <t>4345</t>
  </si>
  <si>
    <t>Pendidikan dan Pelatihan Aparatur KP</t>
  </si>
  <si>
    <t>WA.4345.EBC</t>
  </si>
  <si>
    <t>4345.EBC</t>
  </si>
  <si>
    <t>Layanan Manajemen SDM Internal[Base Line]</t>
  </si>
  <si>
    <t>Orang, Layanan, Rekomendasi</t>
  </si>
  <si>
    <t>WA.4345.EBC.996</t>
  </si>
  <si>
    <t>4345.EBC.996</t>
  </si>
  <si>
    <t>Layanan Pendidikan dan Pelatihan</t>
  </si>
  <si>
    <t>Orang</t>
  </si>
  <si>
    <t>WA.4345.EBC.996.301</t>
  </si>
  <si>
    <t>Aparatur KKP yang Diberikan Beasiswa</t>
  </si>
  <si>
    <t>WA.4345.EBC.996.301.A</t>
  </si>
  <si>
    <t>Tugas Belajar Baru</t>
  </si>
  <si>
    <t>WA.4345.EBC.996.301.A.521211</t>
  </si>
  <si>
    <t>WA.4345.EBC.996.301.A.521211.1</t>
  </si>
  <si>
    <t>WA.4345.EBC.996.301.A.521211.2</t>
  </si>
  <si>
    <t>WA.4345.EBC.996.301.A.521211.3</t>
  </si>
  <si>
    <t>WA.4345.EBC.996.301.A.521211.4</t>
  </si>
  <si>
    <t>WA.4345.EBC.996.301.A.521211.5</t>
  </si>
  <si>
    <t>05 - Perlengkapan TPA Toefl</t>
  </si>
  <si>
    <t>ok</t>
  </si>
  <si>
    <t>WA.4345.EBC.996.301.A.521211.6</t>
  </si>
  <si>
    <t>06 - Buku TPA Toefl</t>
  </si>
  <si>
    <t>WA.4345.EBC.996.301.A.521219</t>
  </si>
  <si>
    <t>WA.4345.EBC.996.301.A.521219.1</t>
  </si>
  <si>
    <t>01 - Dukungan Penyelenggaraan Tugas Belajar</t>
  </si>
  <si>
    <t>WA.4345.EBC.996.301.A.521219.2</t>
  </si>
  <si>
    <t>02 - Langganan biaya video conference</t>
  </si>
  <si>
    <t>WA.4345.EBC.996.301.A.522151</t>
  </si>
  <si>
    <t>WA.4345.EBC.996.301.A.522151.1</t>
  </si>
  <si>
    <t>WA.4345.EBC.996.301.A.522191</t>
  </si>
  <si>
    <t>522191</t>
  </si>
  <si>
    <t>WA.4345.EBC.996.301.A.522191.1</t>
  </si>
  <si>
    <t>01 - Pelaksanaan TOEFL/TPA</t>
  </si>
  <si>
    <t>WA.4345.EBC.996.301.A.524111</t>
  </si>
  <si>
    <t>WA.4345.EBC.996.301.A.524111.1</t>
  </si>
  <si>
    <t>01 - Perjalanan Koordinasi dan pengadministrasian Tugas Belajar</t>
  </si>
  <si>
    <t>WA.4345.EBC.996.301.A.524111.2</t>
  </si>
  <si>
    <t>02 - Perjalanan Peserta Tugas Belajar</t>
  </si>
  <si>
    <t>WA.4345.EBC.996.301.B</t>
  </si>
  <si>
    <t>Lanjutan Tugas Belajar</t>
  </si>
  <si>
    <t>WA.4345.EBC.996.301.B.521211</t>
  </si>
  <si>
    <t>WA.4345.EBC.996.301.B.521211.1</t>
  </si>
  <si>
    <t>WA.4345.EBC.996.301.B.521211.2</t>
  </si>
  <si>
    <t>WA.4345.EBC.996.301.B.521211.3</t>
  </si>
  <si>
    <t>WA.4345.EBC.996.301.B.521211.4</t>
  </si>
  <si>
    <t>WA.4345.EBC.996.301.B.521211.5</t>
  </si>
  <si>
    <t>WA.4345.EBC.996.301.B.521211.6</t>
  </si>
  <si>
    <t>Org</t>
  </si>
  <si>
    <t>WA.4345.EBC.996.301.B.521219</t>
  </si>
  <si>
    <t>WA.4345.EBC.996.301.B.521219.1</t>
  </si>
  <si>
    <t>WA.4345.EBC.996.301.B.521219.2</t>
  </si>
  <si>
    <t>WA.4345.EBC.996.301.B.522151</t>
  </si>
  <si>
    <t>WA.4345.EBC.996.301.B.522151.1</t>
  </si>
  <si>
    <t>WA.4345.EBC.996.301.B.524111</t>
  </si>
  <si>
    <t>WA.4345.EBC.996.301.B.524111.1</t>
  </si>
  <si>
    <t>WA.4345.EBC.996.301.B.524111.2</t>
  </si>
  <si>
    <t>WA.4345.EBC.996.301.B.524119</t>
  </si>
  <si>
    <t>WA.4345.EBC.996.301.B.524119.1</t>
  </si>
  <si>
    <t>01 - Paket meeting fullboard (54 org x 2 hari)</t>
  </si>
  <si>
    <t>WA.4345.EBC.996.301.B.524119.2</t>
  </si>
  <si>
    <t>02 - Uang harian paket meeting</t>
  </si>
  <si>
    <t>WA.4345.EBC.996.301.B.524119.3</t>
  </si>
  <si>
    <t>03 - Perjalanan peserta</t>
  </si>
  <si>
    <t>WA.4345.EBC.996.301.C</t>
  </si>
  <si>
    <t>Tugas Belajar Luar Negeri</t>
  </si>
  <si>
    <t>WA.4345.EBC.996.301.C.521211</t>
  </si>
  <si>
    <t>WA.4345.EBC.996.301.C.521211.1</t>
  </si>
  <si>
    <t>WA.4345.EBC.996.301.C.521211.2</t>
  </si>
  <si>
    <t>WA.4345.EBC.996.301.C.521211.3</t>
  </si>
  <si>
    <t>WA.4345.EBC.996.301.C.521219</t>
  </si>
  <si>
    <t>WA.4345.EBC.996.301.C.521219.1</t>
  </si>
  <si>
    <t>01 - Dukungan Penyelenggaraan Tugas Belajar Luar Negeri</t>
  </si>
  <si>
    <t>WA.4345.EBC.996.301.C.524211</t>
  </si>
  <si>
    <t>524211</t>
  </si>
  <si>
    <t>Belanja Perjalanan Dinas Biasa - Luar Negeri</t>
  </si>
  <si>
    <t>WA.4345.EBC.996.301.C.524211.1</t>
  </si>
  <si>
    <t>01 - Perjalanan peserta tugas belajar, Koordinasi dan Pendampingan tugas belajar</t>
  </si>
  <si>
    <t>WA.4345.EBC.996.302</t>
  </si>
  <si>
    <t>Aparatur KKP yang Diberikan Izin Belajar</t>
  </si>
  <si>
    <t>WA.4345.EBC.996.302.A</t>
  </si>
  <si>
    <t>WA.4345.EBC.996.302.A.521211</t>
  </si>
  <si>
    <t>WA.4345.EBC.996.302.A.521211.1</t>
  </si>
  <si>
    <t>WA.4345.EBC.996.302.A.521211.2</t>
  </si>
  <si>
    <t>WA.4345.EBC.996.302.A.521211.3</t>
  </si>
  <si>
    <t>WA.4345.EBC.996.302.A.521211.4</t>
  </si>
  <si>
    <t>WA.4345.EBC.996.302.A.524111</t>
  </si>
  <si>
    <t>WA.4345.EBC.996.302.A.524111.1</t>
  </si>
  <si>
    <t>01 - Perjalanan Koordinasi dan pengadministrasian izin Belajar</t>
  </si>
  <si>
    <t>Pusat Pendidikan KP</t>
  </si>
  <si>
    <t>01 - Penyusunan Laporan Keuangan dan PIPK</t>
  </si>
  <si>
    <t>Kegiatan Tata Usaha, Pusat Pendidikan KP</t>
  </si>
  <si>
    <t>Rev</t>
  </si>
  <si>
    <t>TU</t>
  </si>
  <si>
    <t>NIP 19700606 199803 1 004</t>
  </si>
  <si>
    <t>No.</t>
  </si>
  <si>
    <t>Lembar Pengesahan</t>
  </si>
  <si>
    <t>Paraf</t>
  </si>
  <si>
    <t>1.</t>
  </si>
  <si>
    <t>Subkoordinator Umum</t>
  </si>
  <si>
    <t xml:space="preserve"> </t>
  </si>
  <si>
    <t>2.</t>
  </si>
  <si>
    <t>Subkoordinator Keuangan</t>
  </si>
  <si>
    <t>Sutrisno, S.Pi, MM</t>
  </si>
  <si>
    <t>Koordinator Kelompok Tata Usaha</t>
  </si>
  <si>
    <t>Jakarta,  16 Januari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</si>
</sst>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_-;\-* #,##0_-;_-* &quot;-&quot;_-;_-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1"/>
      <color rgb="FFFFFFFF"/>
      <name val="Calibri"/>
      <family val="2"/>
      <scheme val="minor"/>
    </font>
    <font>
      <sz val="12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1F4E78"/>
        <bgColor rgb="FF002060"/>
      </patternFill>
    </fill>
    <fill>
      <patternFill patternType="solid">
        <fgColor rgb="FFDDEBF7"/>
        <bgColor rgb="FF8EA9DB"/>
      </patternFill>
    </fill>
    <fill>
      <patternFill patternType="solid">
        <fgColor rgb="FFC55A11"/>
        <bgColor rgb="FFC55A11"/>
      </patternFill>
    </fill>
    <fill>
      <patternFill patternType="solid">
        <fgColor rgb="FFFCE4D6"/>
        <bgColor rgb="FFF7CAAC"/>
      </patternFill>
    </fill>
    <fill>
      <patternFill patternType="solid">
        <fgColor rgb="FFFFFFFF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7CAAC"/>
      </patternFill>
    </fill>
    <fill>
      <patternFill patternType="solid">
        <fgColor rgb="FFFCE4D6"/>
        <bgColor rgb="FFCCCCCC"/>
      </patternFill>
    </fill>
    <fill>
      <patternFill patternType="solid">
        <fgColor rgb="FFC55A1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F4E78"/>
        <bgColor rgb="FFCCCCCC"/>
      </patternFill>
    </fill>
    <fill>
      <patternFill patternType="solid">
        <fgColor rgb="FFDDEBF7"/>
        <bgColor indexed="64"/>
      </patternFill>
    </fill>
    <fill>
      <patternFill patternType="solid">
        <fgColor rgb="FFC55A11"/>
        <bgColor rgb="FFCCCCCC"/>
      </patternFill>
    </fill>
    <fill>
      <patternFill patternType="solid">
        <fgColor rgb="FF1F4E78"/>
        <bgColor rgb="FF00B050"/>
      </patternFill>
    </fill>
    <fill>
      <patternFill patternType="solid">
        <fgColor rgb="FFDDEBF7"/>
        <bgColor rgb="FF92D050"/>
      </patternFill>
    </fill>
    <fill>
      <patternFill patternType="solid">
        <fgColor rgb="FFC55A11"/>
        <bgColor rgb="FF002060"/>
      </patternFill>
    </fill>
    <fill>
      <patternFill patternType="solid">
        <fgColor rgb="FFFCE4D6"/>
        <bgColor rgb="FF8EA9DB"/>
      </patternFill>
    </fill>
    <fill>
      <patternFill patternType="solid">
        <fgColor rgb="FFFFFFFF"/>
        <bgColor rgb="FFC55A11"/>
      </patternFill>
    </fill>
    <fill>
      <patternFill patternType="solid">
        <fgColor rgb="FFFFFFFF"/>
        <bgColor rgb="FF8EA9DB"/>
      </patternFill>
    </fill>
    <fill>
      <patternFill patternType="solid">
        <fgColor rgb="FFFCE4D6"/>
        <bgColor rgb="FFC55A11"/>
      </patternFill>
    </fill>
    <fill>
      <patternFill patternType="solid">
        <fgColor rgb="FFDDEBF7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FFFFFF"/>
        <bgColor rgb="FF002060"/>
      </patternFill>
    </fill>
    <fill>
      <patternFill patternType="solid">
        <fgColor rgb="FFC55A11"/>
        <bgColor rgb="FFF7CAAC"/>
      </patternFill>
    </fill>
    <fill>
      <patternFill patternType="solid">
        <fgColor rgb="FF92D050"/>
        <bgColor rgb="FFCCCCCC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5" fillId="0" borderId="0"/>
  </cellStyleXfs>
  <cellXfs count="18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left"/>
    </xf>
    <xf numFmtId="0" fontId="8" fillId="0" borderId="0" xfId="2" applyFont="1" applyAlignment="1">
      <alignment vertical="top"/>
    </xf>
    <xf numFmtId="0" fontId="5" fillId="0" borderId="0" xfId="2" applyAlignment="1">
      <alignment horizontal="center" vertical="top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164" fontId="3" fillId="2" borderId="3" xfId="2" applyNumberFormat="1" applyFont="1" applyFill="1" applyBorder="1" applyAlignment="1">
      <alignment horizontal="center" vertical="center"/>
    </xf>
    <xf numFmtId="164" fontId="3" fillId="2" borderId="4" xfId="2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center" vertical="top"/>
    </xf>
    <xf numFmtId="1" fontId="10" fillId="0" borderId="5" xfId="2" applyNumberFormat="1" applyFont="1" applyBorder="1" applyAlignment="1">
      <alignment horizontal="center" vertical="top"/>
    </xf>
    <xf numFmtId="1" fontId="10" fillId="0" borderId="6" xfId="2" applyNumberFormat="1" applyFont="1" applyBorder="1" applyAlignment="1">
      <alignment horizontal="center" vertical="top"/>
    </xf>
    <xf numFmtId="0" fontId="10" fillId="0" borderId="6" xfId="2" applyFont="1" applyBorder="1" applyAlignment="1">
      <alignment horizontal="center" vertical="top"/>
    </xf>
    <xf numFmtId="1" fontId="10" fillId="0" borderId="7" xfId="2" applyNumberFormat="1" applyFont="1" applyBorder="1" applyAlignment="1">
      <alignment horizontal="center" vertical="top"/>
    </xf>
    <xf numFmtId="0" fontId="4" fillId="0" borderId="0" xfId="2" applyFont="1" applyAlignment="1">
      <alignment horizontal="center" vertical="top"/>
    </xf>
    <xf numFmtId="0" fontId="4" fillId="0" borderId="8" xfId="2" applyFont="1" applyBorder="1" applyAlignment="1">
      <alignment vertical="top"/>
    </xf>
    <xf numFmtId="0" fontId="4" fillId="0" borderId="9" xfId="2" applyFont="1" applyBorder="1" applyAlignment="1">
      <alignment horizontal="left" vertical="top" wrapText="1"/>
    </xf>
    <xf numFmtId="0" fontId="4" fillId="0" borderId="9" xfId="2" applyFont="1" applyBorder="1" applyAlignment="1">
      <alignment horizontal="center" vertical="top"/>
    </xf>
    <xf numFmtId="164" fontId="4" fillId="0" borderId="9" xfId="2" applyNumberFormat="1" applyFont="1" applyBorder="1" applyAlignment="1">
      <alignment horizontal="center" vertical="top"/>
    </xf>
    <xf numFmtId="164" fontId="4" fillId="0" borderId="10" xfId="2" applyNumberFormat="1" applyFont="1" applyBorder="1" applyAlignment="1">
      <alignment vertical="top"/>
    </xf>
    <xf numFmtId="164" fontId="4" fillId="0" borderId="10" xfId="2" applyNumberFormat="1" applyFont="1" applyBorder="1" applyAlignment="1">
      <alignment horizontal="center" vertical="top"/>
    </xf>
    <xf numFmtId="0" fontId="2" fillId="0" borderId="0" xfId="2" applyFont="1" applyAlignment="1">
      <alignment vertical="top"/>
    </xf>
    <xf numFmtId="0" fontId="11" fillId="3" borderId="4" xfId="2" applyFont="1" applyFill="1" applyBorder="1" applyAlignment="1">
      <alignment horizontal="center" vertical="top"/>
    </xf>
    <xf numFmtId="0" fontId="11" fillId="3" borderId="4" xfId="2" applyFont="1" applyFill="1" applyBorder="1" applyAlignment="1">
      <alignment vertical="top" wrapText="1"/>
    </xf>
    <xf numFmtId="164" fontId="11" fillId="3" borderId="4" xfId="2" applyNumberFormat="1" applyFont="1" applyFill="1" applyBorder="1" applyAlignment="1">
      <alignment vertical="top"/>
    </xf>
    <xf numFmtId="164" fontId="11" fillId="3" borderId="11" xfId="2" applyNumberFormat="1" applyFont="1" applyFill="1" applyBorder="1" applyAlignment="1">
      <alignment vertical="top"/>
    </xf>
    <xf numFmtId="0" fontId="12" fillId="4" borderId="4" xfId="2" applyFont="1" applyFill="1" applyBorder="1" applyAlignment="1">
      <alignment horizontal="center" vertical="top"/>
    </xf>
    <xf numFmtId="0" fontId="12" fillId="4" borderId="4" xfId="2" applyFont="1" applyFill="1" applyBorder="1" applyAlignment="1">
      <alignment vertical="top" wrapText="1"/>
    </xf>
    <xf numFmtId="164" fontId="12" fillId="4" borderId="4" xfId="2" applyNumberFormat="1" applyFont="1" applyFill="1" applyBorder="1" applyAlignment="1">
      <alignment vertical="top"/>
    </xf>
    <xf numFmtId="164" fontId="12" fillId="4" borderId="11" xfId="2" applyNumberFormat="1" applyFont="1" applyFill="1" applyBorder="1" applyAlignment="1">
      <alignment vertical="top"/>
    </xf>
    <xf numFmtId="0" fontId="11" fillId="5" borderId="4" xfId="2" applyFont="1" applyFill="1" applyBorder="1" applyAlignment="1">
      <alignment horizontal="center" vertical="top"/>
    </xf>
    <xf numFmtId="0" fontId="11" fillId="5" borderId="4" xfId="2" applyFont="1" applyFill="1" applyBorder="1" applyAlignment="1">
      <alignment vertical="top" wrapText="1"/>
    </xf>
    <xf numFmtId="164" fontId="11" fillId="5" borderId="11" xfId="2" applyNumberFormat="1" applyFont="1" applyFill="1" applyBorder="1" applyAlignment="1">
      <alignment vertical="top"/>
    </xf>
    <xf numFmtId="164" fontId="11" fillId="5" borderId="4" xfId="2" applyNumberFormat="1" applyFont="1" applyFill="1" applyBorder="1" applyAlignment="1">
      <alignment vertical="top"/>
    </xf>
    <xf numFmtId="0" fontId="12" fillId="6" borderId="4" xfId="2" applyFont="1" applyFill="1" applyBorder="1" applyAlignment="1">
      <alignment horizontal="center" vertical="top"/>
    </xf>
    <xf numFmtId="0" fontId="12" fillId="6" borderId="4" xfId="2" applyFont="1" applyFill="1" applyBorder="1" applyAlignment="1">
      <alignment vertical="top" wrapText="1"/>
    </xf>
    <xf numFmtId="164" fontId="12" fillId="6" borderId="4" xfId="2" applyNumberFormat="1" applyFont="1" applyFill="1" applyBorder="1" applyAlignment="1">
      <alignment vertical="top"/>
    </xf>
    <xf numFmtId="164" fontId="12" fillId="6" borderId="11" xfId="2" applyNumberFormat="1" applyFont="1" applyFill="1" applyBorder="1" applyAlignment="1">
      <alignment vertical="top"/>
    </xf>
    <xf numFmtId="0" fontId="11" fillId="7" borderId="4" xfId="2" applyFont="1" applyFill="1" applyBorder="1" applyAlignment="1">
      <alignment horizontal="center" vertical="top"/>
    </xf>
    <xf numFmtId="0" fontId="11" fillId="7" borderId="4" xfId="2" applyFont="1" applyFill="1" applyBorder="1" applyAlignment="1">
      <alignment vertical="top" wrapText="1"/>
    </xf>
    <xf numFmtId="164" fontId="11" fillId="7" borderId="4" xfId="2" applyNumberFormat="1" applyFont="1" applyFill="1" applyBorder="1" applyAlignment="1">
      <alignment vertical="top"/>
    </xf>
    <xf numFmtId="164" fontId="11" fillId="7" borderId="11" xfId="2" applyNumberFormat="1" applyFont="1" applyFill="1" applyBorder="1" applyAlignment="1">
      <alignment vertical="top"/>
    </xf>
    <xf numFmtId="0" fontId="12" fillId="8" borderId="4" xfId="2" applyFont="1" applyFill="1" applyBorder="1" applyAlignment="1">
      <alignment horizontal="center" vertical="top"/>
    </xf>
    <xf numFmtId="0" fontId="12" fillId="8" borderId="4" xfId="2" applyFont="1" applyFill="1" applyBorder="1" applyAlignment="1">
      <alignment vertical="top" wrapText="1"/>
    </xf>
    <xf numFmtId="164" fontId="12" fillId="8" borderId="4" xfId="2" applyNumberFormat="1" applyFont="1" applyFill="1" applyBorder="1" applyAlignment="1">
      <alignment vertical="top"/>
    </xf>
    <xf numFmtId="164" fontId="12" fillId="8" borderId="11" xfId="2" applyNumberFormat="1" applyFont="1" applyFill="1" applyBorder="1" applyAlignment="1">
      <alignment vertical="top"/>
    </xf>
    <xf numFmtId="0" fontId="12" fillId="9" borderId="4" xfId="2" applyFont="1" applyFill="1" applyBorder="1" applyAlignment="1">
      <alignment horizontal="center" vertical="top"/>
    </xf>
    <xf numFmtId="0" fontId="12" fillId="9" borderId="4" xfId="2" applyFont="1" applyFill="1" applyBorder="1" applyAlignment="1">
      <alignment vertical="top" wrapText="1"/>
    </xf>
    <xf numFmtId="164" fontId="12" fillId="9" borderId="4" xfId="2" applyNumberFormat="1" applyFont="1" applyFill="1" applyBorder="1" applyAlignment="1">
      <alignment vertical="top"/>
    </xf>
    <xf numFmtId="164" fontId="12" fillId="9" borderId="11" xfId="2" applyNumberFormat="1" applyFont="1" applyFill="1" applyBorder="1" applyAlignment="1">
      <alignment vertical="top"/>
    </xf>
    <xf numFmtId="0" fontId="12" fillId="9" borderId="12" xfId="2" applyFont="1" applyFill="1" applyBorder="1" applyAlignment="1">
      <alignment horizontal="center" vertical="top"/>
    </xf>
    <xf numFmtId="0" fontId="8" fillId="0" borderId="4" xfId="2" applyFont="1" applyBorder="1" applyAlignment="1">
      <alignment horizontal="center" vertical="top"/>
    </xf>
    <xf numFmtId="0" fontId="8" fillId="0" borderId="4" xfId="2" applyFont="1" applyBorder="1" applyAlignment="1">
      <alignment vertical="top" wrapText="1"/>
    </xf>
    <xf numFmtId="164" fontId="8" fillId="0" borderId="4" xfId="2" applyNumberFormat="1" applyFont="1" applyBorder="1" applyAlignment="1">
      <alignment vertical="top"/>
    </xf>
    <xf numFmtId="164" fontId="8" fillId="0" borderId="11" xfId="2" applyNumberFormat="1" applyFont="1" applyBorder="1" applyAlignment="1">
      <alignment vertical="top"/>
    </xf>
    <xf numFmtId="0" fontId="8" fillId="0" borderId="12" xfId="2" applyFont="1" applyBorder="1" applyAlignment="1">
      <alignment horizontal="center" vertical="top"/>
    </xf>
    <xf numFmtId="0" fontId="12" fillId="10" borderId="12" xfId="2" applyFont="1" applyFill="1" applyBorder="1" applyAlignment="1">
      <alignment horizontal="center" vertical="top"/>
    </xf>
    <xf numFmtId="0" fontId="12" fillId="10" borderId="4" xfId="2" applyFont="1" applyFill="1" applyBorder="1" applyAlignment="1">
      <alignment vertical="top" wrapText="1"/>
    </xf>
    <xf numFmtId="0" fontId="12" fillId="10" borderId="4" xfId="2" applyFont="1" applyFill="1" applyBorder="1" applyAlignment="1">
      <alignment horizontal="center" vertical="top"/>
    </xf>
    <xf numFmtId="164" fontId="12" fillId="10" borderId="4" xfId="2" applyNumberFormat="1" applyFont="1" applyFill="1" applyBorder="1" applyAlignment="1">
      <alignment vertical="top"/>
    </xf>
    <xf numFmtId="164" fontId="12" fillId="10" borderId="11" xfId="2" applyNumberFormat="1" applyFont="1" applyFill="1" applyBorder="1" applyAlignment="1">
      <alignment vertical="top"/>
    </xf>
    <xf numFmtId="0" fontId="12" fillId="11" borderId="4" xfId="2" applyFont="1" applyFill="1" applyBorder="1" applyAlignment="1">
      <alignment vertical="top" wrapText="1"/>
    </xf>
    <xf numFmtId="0" fontId="12" fillId="11" borderId="4" xfId="2" applyFont="1" applyFill="1" applyBorder="1" applyAlignment="1">
      <alignment horizontal="center" vertical="top"/>
    </xf>
    <xf numFmtId="164" fontId="12" fillId="11" borderId="4" xfId="2" applyNumberFormat="1" applyFont="1" applyFill="1" applyBorder="1" applyAlignment="1">
      <alignment vertical="top"/>
    </xf>
    <xf numFmtId="164" fontId="12" fillId="11" borderId="11" xfId="2" applyNumberFormat="1" applyFont="1" applyFill="1" applyBorder="1" applyAlignment="1">
      <alignment vertical="top"/>
    </xf>
    <xf numFmtId="0" fontId="12" fillId="12" borderId="4" xfId="2" applyFont="1" applyFill="1" applyBorder="1" applyAlignment="1">
      <alignment horizontal="center" vertical="top"/>
    </xf>
    <xf numFmtId="0" fontId="12" fillId="12" borderId="4" xfId="2" applyFont="1" applyFill="1" applyBorder="1" applyAlignment="1">
      <alignment vertical="top" wrapText="1"/>
    </xf>
    <xf numFmtId="164" fontId="12" fillId="12" borderId="4" xfId="2" applyNumberFormat="1" applyFont="1" applyFill="1" applyBorder="1" applyAlignment="1">
      <alignment vertical="top"/>
    </xf>
    <xf numFmtId="164" fontId="12" fillId="12" borderId="11" xfId="2" applyNumberFormat="1" applyFont="1" applyFill="1" applyBorder="1" applyAlignment="1">
      <alignment vertical="top"/>
    </xf>
    <xf numFmtId="0" fontId="11" fillId="13" borderId="4" xfId="2" applyFont="1" applyFill="1" applyBorder="1" applyAlignment="1">
      <alignment horizontal="center" vertical="top"/>
    </xf>
    <xf numFmtId="0" fontId="11" fillId="13" borderId="4" xfId="2" applyFont="1" applyFill="1" applyBorder="1" applyAlignment="1">
      <alignment vertical="top" wrapText="1"/>
    </xf>
    <xf numFmtId="164" fontId="11" fillId="13" borderId="4" xfId="2" applyNumberFormat="1" applyFont="1" applyFill="1" applyBorder="1" applyAlignment="1">
      <alignment vertical="top"/>
    </xf>
    <xf numFmtId="164" fontId="11" fillId="13" borderId="11" xfId="2" applyNumberFormat="1" applyFont="1" applyFill="1" applyBorder="1" applyAlignment="1">
      <alignment vertical="top"/>
    </xf>
    <xf numFmtId="0" fontId="12" fillId="14" borderId="4" xfId="2" applyFont="1" applyFill="1" applyBorder="1" applyAlignment="1">
      <alignment horizontal="center" vertical="top"/>
    </xf>
    <xf numFmtId="0" fontId="12" fillId="14" borderId="4" xfId="2" applyFont="1" applyFill="1" applyBorder="1" applyAlignment="1">
      <alignment vertical="top" wrapText="1"/>
    </xf>
    <xf numFmtId="164" fontId="12" fillId="14" borderId="4" xfId="2" applyNumberFormat="1" applyFont="1" applyFill="1" applyBorder="1" applyAlignment="1">
      <alignment vertical="top"/>
    </xf>
    <xf numFmtId="164" fontId="12" fillId="14" borderId="11" xfId="2" applyNumberFormat="1" applyFont="1" applyFill="1" applyBorder="1" applyAlignment="1">
      <alignment vertical="top"/>
    </xf>
    <xf numFmtId="0" fontId="12" fillId="14" borderId="12" xfId="2" applyFont="1" applyFill="1" applyBorder="1" applyAlignment="1">
      <alignment horizontal="center" vertical="top"/>
    </xf>
    <xf numFmtId="0" fontId="11" fillId="15" borderId="4" xfId="2" applyFont="1" applyFill="1" applyBorder="1" applyAlignment="1">
      <alignment horizontal="center" vertical="top"/>
    </xf>
    <xf numFmtId="0" fontId="11" fillId="15" borderId="4" xfId="2" applyFont="1" applyFill="1" applyBorder="1" applyAlignment="1">
      <alignment vertical="top" wrapText="1"/>
    </xf>
    <xf numFmtId="164" fontId="11" fillId="15" borderId="4" xfId="2" applyNumberFormat="1" applyFont="1" applyFill="1" applyBorder="1" applyAlignment="1">
      <alignment vertical="top"/>
    </xf>
    <xf numFmtId="164" fontId="11" fillId="15" borderId="11" xfId="2" applyNumberFormat="1" applyFont="1" applyFill="1" applyBorder="1" applyAlignment="1">
      <alignment vertical="top"/>
    </xf>
    <xf numFmtId="0" fontId="12" fillId="16" borderId="4" xfId="2" applyFont="1" applyFill="1" applyBorder="1" applyAlignment="1">
      <alignment horizontal="center" vertical="top"/>
    </xf>
    <xf numFmtId="0" fontId="12" fillId="16" borderId="4" xfId="2" applyFont="1" applyFill="1" applyBorder="1" applyAlignment="1">
      <alignment vertical="top" wrapText="1"/>
    </xf>
    <xf numFmtId="164" fontId="12" fillId="16" borderId="4" xfId="2" applyNumberFormat="1" applyFont="1" applyFill="1" applyBorder="1" applyAlignment="1">
      <alignment vertical="top"/>
    </xf>
    <xf numFmtId="164" fontId="12" fillId="16" borderId="11" xfId="2" applyNumberFormat="1" applyFont="1" applyFill="1" applyBorder="1" applyAlignment="1">
      <alignment vertical="top"/>
    </xf>
    <xf numFmtId="0" fontId="11" fillId="17" borderId="4" xfId="2" applyFont="1" applyFill="1" applyBorder="1" applyAlignment="1">
      <alignment horizontal="center" vertical="top"/>
    </xf>
    <xf numFmtId="0" fontId="11" fillId="17" borderId="4" xfId="2" applyFont="1" applyFill="1" applyBorder="1" applyAlignment="1">
      <alignment vertical="top" wrapText="1"/>
    </xf>
    <xf numFmtId="164" fontId="11" fillId="17" borderId="4" xfId="2" applyNumberFormat="1" applyFont="1" applyFill="1" applyBorder="1" applyAlignment="1">
      <alignment vertical="top"/>
    </xf>
    <xf numFmtId="164" fontId="11" fillId="17" borderId="11" xfId="2" applyNumberFormat="1" applyFont="1" applyFill="1" applyBorder="1" applyAlignment="1">
      <alignment vertical="top"/>
    </xf>
    <xf numFmtId="0" fontId="12" fillId="18" borderId="4" xfId="2" applyFont="1" applyFill="1" applyBorder="1" applyAlignment="1">
      <alignment horizontal="center" vertical="top"/>
    </xf>
    <xf numFmtId="0" fontId="12" fillId="18" borderId="4" xfId="2" applyFont="1" applyFill="1" applyBorder="1" applyAlignment="1">
      <alignment vertical="top" wrapText="1"/>
    </xf>
    <xf numFmtId="164" fontId="12" fillId="18" borderId="4" xfId="2" applyNumberFormat="1" applyFont="1" applyFill="1" applyBorder="1" applyAlignment="1">
      <alignment vertical="top"/>
    </xf>
    <xf numFmtId="164" fontId="12" fillId="18" borderId="11" xfId="2" applyNumberFormat="1" applyFont="1" applyFill="1" applyBorder="1" applyAlignment="1">
      <alignment vertical="top"/>
    </xf>
    <xf numFmtId="0" fontId="11" fillId="19" borderId="4" xfId="2" applyFont="1" applyFill="1" applyBorder="1" applyAlignment="1">
      <alignment horizontal="center" vertical="top"/>
    </xf>
    <xf numFmtId="0" fontId="11" fillId="19" borderId="4" xfId="2" applyFont="1" applyFill="1" applyBorder="1" applyAlignment="1">
      <alignment vertical="top" wrapText="1"/>
    </xf>
    <xf numFmtId="164" fontId="11" fillId="19" borderId="4" xfId="2" applyNumberFormat="1" applyFont="1" applyFill="1" applyBorder="1" applyAlignment="1">
      <alignment vertical="top"/>
    </xf>
    <xf numFmtId="164" fontId="11" fillId="19" borderId="11" xfId="2" applyNumberFormat="1" applyFont="1" applyFill="1" applyBorder="1" applyAlignment="1">
      <alignment vertical="top"/>
    </xf>
    <xf numFmtId="0" fontId="11" fillId="20" borderId="4" xfId="2" applyFont="1" applyFill="1" applyBorder="1" applyAlignment="1">
      <alignment horizontal="center" vertical="top"/>
    </xf>
    <xf numFmtId="0" fontId="11" fillId="20" borderId="4" xfId="2" applyFont="1" applyFill="1" applyBorder="1" applyAlignment="1">
      <alignment vertical="top" wrapText="1"/>
    </xf>
    <xf numFmtId="164" fontId="11" fillId="20" borderId="11" xfId="2" applyNumberFormat="1" applyFont="1" applyFill="1" applyBorder="1" applyAlignment="1">
      <alignment vertical="top"/>
    </xf>
    <xf numFmtId="164" fontId="11" fillId="20" borderId="4" xfId="2" applyNumberFormat="1" applyFont="1" applyFill="1" applyBorder="1" applyAlignment="1">
      <alignment vertical="top"/>
    </xf>
    <xf numFmtId="0" fontId="12" fillId="21" borderId="4" xfId="2" applyFont="1" applyFill="1" applyBorder="1" applyAlignment="1">
      <alignment horizontal="center" vertical="top"/>
    </xf>
    <xf numFmtId="0" fontId="12" fillId="21" borderId="4" xfId="2" applyFont="1" applyFill="1" applyBorder="1" applyAlignment="1">
      <alignment vertical="top" wrapText="1"/>
    </xf>
    <xf numFmtId="164" fontId="12" fillId="21" borderId="4" xfId="2" applyNumberFormat="1" applyFont="1" applyFill="1" applyBorder="1" applyAlignment="1">
      <alignment vertical="top"/>
    </xf>
    <xf numFmtId="164" fontId="12" fillId="21" borderId="11" xfId="2" applyNumberFormat="1" applyFont="1" applyFill="1" applyBorder="1" applyAlignment="1">
      <alignment vertical="top"/>
    </xf>
    <xf numFmtId="0" fontId="11" fillId="22" borderId="4" xfId="2" applyFont="1" applyFill="1" applyBorder="1" applyAlignment="1">
      <alignment horizontal="center" vertical="top"/>
    </xf>
    <xf numFmtId="0" fontId="11" fillId="22" borderId="4" xfId="2" applyFont="1" applyFill="1" applyBorder="1" applyAlignment="1">
      <alignment vertical="top" wrapText="1"/>
    </xf>
    <xf numFmtId="164" fontId="11" fillId="22" borderId="4" xfId="2" applyNumberFormat="1" applyFont="1" applyFill="1" applyBorder="1" applyAlignment="1">
      <alignment vertical="top"/>
    </xf>
    <xf numFmtId="164" fontId="11" fillId="22" borderId="11" xfId="2" applyNumberFormat="1" applyFont="1" applyFill="1" applyBorder="1" applyAlignment="1">
      <alignment vertical="top"/>
    </xf>
    <xf numFmtId="0" fontId="12" fillId="23" borderId="4" xfId="2" applyFont="1" applyFill="1" applyBorder="1" applyAlignment="1">
      <alignment horizontal="center" vertical="top"/>
    </xf>
    <xf numFmtId="0" fontId="12" fillId="23" borderId="4" xfId="2" applyFont="1" applyFill="1" applyBorder="1" applyAlignment="1">
      <alignment vertical="top" wrapText="1"/>
    </xf>
    <xf numFmtId="164" fontId="12" fillId="23" borderId="4" xfId="2" applyNumberFormat="1" applyFont="1" applyFill="1" applyBorder="1" applyAlignment="1">
      <alignment vertical="top"/>
    </xf>
    <xf numFmtId="164" fontId="12" fillId="23" borderId="11" xfId="2" applyNumberFormat="1" applyFont="1" applyFill="1" applyBorder="1" applyAlignment="1">
      <alignment vertical="top"/>
    </xf>
    <xf numFmtId="0" fontId="12" fillId="24" borderId="4" xfId="2" applyFont="1" applyFill="1" applyBorder="1" applyAlignment="1">
      <alignment horizontal="center" vertical="top"/>
    </xf>
    <xf numFmtId="0" fontId="12" fillId="24" borderId="4" xfId="2" applyFont="1" applyFill="1" applyBorder="1" applyAlignment="1">
      <alignment vertical="top" wrapText="1"/>
    </xf>
    <xf numFmtId="164" fontId="12" fillId="24" borderId="4" xfId="2" applyNumberFormat="1" applyFont="1" applyFill="1" applyBorder="1" applyAlignment="1">
      <alignment vertical="top"/>
    </xf>
    <xf numFmtId="164" fontId="12" fillId="24" borderId="11" xfId="2" applyNumberFormat="1" applyFont="1" applyFill="1" applyBorder="1" applyAlignment="1">
      <alignment vertical="top"/>
    </xf>
    <xf numFmtId="0" fontId="12" fillId="25" borderId="4" xfId="2" applyFont="1" applyFill="1" applyBorder="1" applyAlignment="1">
      <alignment horizontal="center" vertical="top"/>
    </xf>
    <xf numFmtId="0" fontId="12" fillId="25" borderId="4" xfId="2" applyFont="1" applyFill="1" applyBorder="1" applyAlignment="1">
      <alignment vertical="top" wrapText="1"/>
    </xf>
    <xf numFmtId="164" fontId="12" fillId="25" borderId="4" xfId="2" applyNumberFormat="1" applyFont="1" applyFill="1" applyBorder="1" applyAlignment="1">
      <alignment vertical="top"/>
    </xf>
    <xf numFmtId="164" fontId="12" fillId="25" borderId="11" xfId="2" applyNumberFormat="1" applyFont="1" applyFill="1" applyBorder="1" applyAlignment="1">
      <alignment vertical="top"/>
    </xf>
    <xf numFmtId="0" fontId="12" fillId="26" borderId="4" xfId="2" applyFont="1" applyFill="1" applyBorder="1" applyAlignment="1">
      <alignment horizontal="center" vertical="top"/>
    </xf>
    <xf numFmtId="0" fontId="12" fillId="26" borderId="4" xfId="2" applyFont="1" applyFill="1" applyBorder="1" applyAlignment="1">
      <alignment vertical="top" wrapText="1"/>
    </xf>
    <xf numFmtId="164" fontId="12" fillId="26" borderId="4" xfId="2" applyNumberFormat="1" applyFont="1" applyFill="1" applyBorder="1" applyAlignment="1">
      <alignment vertical="top"/>
    </xf>
    <xf numFmtId="164" fontId="12" fillId="26" borderId="11" xfId="2" applyNumberFormat="1" applyFont="1" applyFill="1" applyBorder="1" applyAlignment="1">
      <alignment vertical="top"/>
    </xf>
    <xf numFmtId="0" fontId="12" fillId="27" borderId="4" xfId="2" applyFont="1" applyFill="1" applyBorder="1" applyAlignment="1">
      <alignment horizontal="center" vertical="top"/>
    </xf>
    <xf numFmtId="0" fontId="12" fillId="27" borderId="4" xfId="2" applyFont="1" applyFill="1" applyBorder="1" applyAlignment="1">
      <alignment vertical="top" wrapText="1"/>
    </xf>
    <xf numFmtId="164" fontId="12" fillId="27" borderId="4" xfId="2" applyNumberFormat="1" applyFont="1" applyFill="1" applyBorder="1" applyAlignment="1">
      <alignment vertical="top"/>
    </xf>
    <xf numFmtId="164" fontId="12" fillId="27" borderId="11" xfId="2" applyNumberFormat="1" applyFont="1" applyFill="1" applyBorder="1" applyAlignment="1">
      <alignment vertical="top"/>
    </xf>
    <xf numFmtId="0" fontId="13" fillId="13" borderId="4" xfId="0" applyFont="1" applyFill="1" applyBorder="1"/>
    <xf numFmtId="0" fontId="13" fillId="13" borderId="4" xfId="0" applyFont="1" applyFill="1" applyBorder="1" applyAlignment="1">
      <alignment horizontal="center"/>
    </xf>
    <xf numFmtId="41" fontId="13" fillId="13" borderId="4" xfId="1" applyFont="1" applyFill="1" applyBorder="1"/>
    <xf numFmtId="41" fontId="13" fillId="13" borderId="11" xfId="1" applyFont="1" applyFill="1" applyBorder="1"/>
    <xf numFmtId="0" fontId="8" fillId="0" borderId="4" xfId="2" applyFont="1" applyBorder="1" applyAlignment="1">
      <alignment horizontal="center"/>
    </xf>
    <xf numFmtId="0" fontId="8" fillId="28" borderId="4" xfId="2" applyFont="1" applyFill="1" applyBorder="1" applyAlignment="1">
      <alignment vertical="top" wrapText="1"/>
    </xf>
    <xf numFmtId="0" fontId="8" fillId="28" borderId="4" xfId="2" applyFont="1" applyFill="1" applyBorder="1" applyAlignment="1">
      <alignment horizontal="center" vertical="top"/>
    </xf>
    <xf numFmtId="164" fontId="8" fillId="28" borderId="4" xfId="2" applyNumberFormat="1" applyFont="1" applyFill="1" applyBorder="1" applyAlignment="1">
      <alignment vertical="top"/>
    </xf>
    <xf numFmtId="0" fontId="11" fillId="29" borderId="4" xfId="2" applyFont="1" applyFill="1" applyBorder="1" applyAlignment="1">
      <alignment horizontal="center" vertical="top"/>
    </xf>
    <xf numFmtId="0" fontId="11" fillId="29" borderId="4" xfId="2" applyFont="1" applyFill="1" applyBorder="1" applyAlignment="1">
      <alignment vertical="top" wrapText="1"/>
    </xf>
    <xf numFmtId="164" fontId="11" fillId="29" borderId="11" xfId="2" applyNumberFormat="1" applyFont="1" applyFill="1" applyBorder="1" applyAlignment="1">
      <alignment vertical="top"/>
    </xf>
    <xf numFmtId="164" fontId="11" fillId="29" borderId="4" xfId="2" applyNumberFormat="1" applyFont="1" applyFill="1" applyBorder="1" applyAlignment="1">
      <alignment vertical="top"/>
    </xf>
    <xf numFmtId="0" fontId="12" fillId="30" borderId="4" xfId="2" applyFont="1" applyFill="1" applyBorder="1" applyAlignment="1">
      <alignment horizontal="center" vertical="top"/>
    </xf>
    <xf numFmtId="0" fontId="12" fillId="30" borderId="4" xfId="2" applyFont="1" applyFill="1" applyBorder="1" applyAlignment="1">
      <alignment vertical="top" wrapText="1"/>
    </xf>
    <xf numFmtId="164" fontId="12" fillId="30" borderId="4" xfId="2" applyNumberFormat="1" applyFont="1" applyFill="1" applyBorder="1" applyAlignment="1">
      <alignment vertical="top"/>
    </xf>
    <xf numFmtId="164" fontId="12" fillId="30" borderId="11" xfId="2" applyNumberFormat="1" applyFont="1" applyFill="1" applyBorder="1" applyAlignment="1">
      <alignment vertical="top"/>
    </xf>
    <xf numFmtId="0" fontId="11" fillId="31" borderId="4" xfId="2" applyFont="1" applyFill="1" applyBorder="1" applyAlignment="1">
      <alignment horizontal="center" vertical="top"/>
    </xf>
    <xf numFmtId="0" fontId="11" fillId="31" borderId="4" xfId="2" applyFont="1" applyFill="1" applyBorder="1" applyAlignment="1">
      <alignment vertical="top" wrapText="1"/>
    </xf>
    <xf numFmtId="164" fontId="11" fillId="31" borderId="4" xfId="2" applyNumberFormat="1" applyFont="1" applyFill="1" applyBorder="1" applyAlignment="1">
      <alignment vertical="top"/>
    </xf>
    <xf numFmtId="164" fontId="11" fillId="31" borderId="11" xfId="2" applyNumberFormat="1" applyFont="1" applyFill="1" applyBorder="1" applyAlignment="1">
      <alignment vertical="top"/>
    </xf>
    <xf numFmtId="0" fontId="12" fillId="32" borderId="4" xfId="2" applyFont="1" applyFill="1" applyBorder="1" applyAlignment="1">
      <alignment horizontal="center" vertical="top"/>
    </xf>
    <xf numFmtId="0" fontId="12" fillId="32" borderId="4" xfId="2" applyFont="1" applyFill="1" applyBorder="1" applyAlignment="1">
      <alignment vertical="top" wrapText="1"/>
    </xf>
    <xf numFmtId="164" fontId="12" fillId="32" borderId="4" xfId="2" applyNumberFormat="1" applyFont="1" applyFill="1" applyBorder="1" applyAlignment="1">
      <alignment vertical="top"/>
    </xf>
    <xf numFmtId="164" fontId="12" fillId="32" borderId="11" xfId="2" applyNumberFormat="1" applyFont="1" applyFill="1" applyBorder="1" applyAlignment="1">
      <alignment vertical="top"/>
    </xf>
    <xf numFmtId="0" fontId="14" fillId="0" borderId="4" xfId="2" applyFont="1" applyBorder="1" applyAlignment="1">
      <alignment horizontal="center" vertical="top"/>
    </xf>
    <xf numFmtId="0" fontId="15" fillId="10" borderId="4" xfId="2" applyFont="1" applyFill="1" applyBorder="1" applyAlignment="1">
      <alignment horizontal="center" vertical="top"/>
    </xf>
    <xf numFmtId="1" fontId="10" fillId="0" borderId="4" xfId="2" applyNumberFormat="1" applyFont="1" applyBorder="1" applyAlignment="1">
      <alignment horizontal="center" vertical="top"/>
    </xf>
    <xf numFmtId="164" fontId="4" fillId="0" borderId="4" xfId="2" applyNumberFormat="1" applyFont="1" applyBorder="1" applyAlignment="1">
      <alignment vertical="top"/>
    </xf>
    <xf numFmtId="0" fontId="16" fillId="0" borderId="0" xfId="2" applyFont="1" applyAlignment="1">
      <alignment vertical="top"/>
    </xf>
    <xf numFmtId="164" fontId="3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8" fillId="28" borderId="11" xfId="2" applyNumberFormat="1" applyFont="1" applyFill="1" applyBorder="1" applyAlignment="1">
      <alignment vertical="top"/>
    </xf>
    <xf numFmtId="0" fontId="8" fillId="28" borderId="4" xfId="2" quotePrefix="1" applyFont="1" applyFill="1" applyBorder="1" applyAlignment="1">
      <alignment vertical="top" wrapText="1"/>
    </xf>
    <xf numFmtId="0" fontId="5" fillId="0" borderId="0" xfId="0" applyFont="1"/>
    <xf numFmtId="1" fontId="10" fillId="0" borderId="0" xfId="2" applyNumberFormat="1" applyFont="1" applyAlignment="1">
      <alignment horizontal="center" vertical="top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1" fillId="5" borderId="11" xfId="2" applyFont="1" applyFill="1" applyBorder="1" applyAlignment="1">
      <alignment horizontal="left" vertical="top" wrapText="1"/>
    </xf>
    <xf numFmtId="0" fontId="11" fillId="5" borderId="13" xfId="2" applyFont="1" applyFill="1" applyBorder="1" applyAlignment="1">
      <alignment horizontal="left" vertical="top" wrapText="1"/>
    </xf>
    <xf numFmtId="0" fontId="11" fillId="20" borderId="11" xfId="2" applyFont="1" applyFill="1" applyBorder="1" applyAlignment="1">
      <alignment horizontal="left" vertical="top" wrapText="1"/>
    </xf>
    <xf numFmtId="0" fontId="11" fillId="20" borderId="13" xfId="2" applyFont="1" applyFill="1" applyBorder="1" applyAlignment="1">
      <alignment horizontal="left" vertical="top" wrapText="1"/>
    </xf>
    <xf numFmtId="0" fontId="11" fillId="29" borderId="11" xfId="2" applyFont="1" applyFill="1" applyBorder="1" applyAlignment="1">
      <alignment horizontal="left" vertical="top" wrapText="1"/>
    </xf>
    <xf numFmtId="0" fontId="11" fillId="29" borderId="13" xfId="2" applyFont="1" applyFill="1" applyBorder="1" applyAlignment="1">
      <alignment horizontal="left" vertical="top" wrapText="1"/>
    </xf>
    <xf numFmtId="0" fontId="11" fillId="5" borderId="14" xfId="2" applyFont="1" applyFill="1" applyBorder="1" applyAlignment="1">
      <alignment horizontal="left" vertical="top" wrapText="1"/>
    </xf>
    <xf numFmtId="0" fontId="11" fillId="20" borderId="14" xfId="2" applyFont="1" applyFill="1" applyBorder="1" applyAlignment="1">
      <alignment horizontal="left" vertical="top" wrapText="1"/>
    </xf>
    <xf numFmtId="0" fontId="11" fillId="29" borderId="14" xfId="2" applyFont="1" applyFill="1" applyBorder="1" applyAlignment="1">
      <alignment horizontal="left" vertical="top" wrapText="1"/>
    </xf>
  </cellXfs>
  <cellStyles count="3">
    <cellStyle name="Comma [0]" xfId="1" builtinId="6"/>
    <cellStyle name="Normal" xfId="0" builtinId="0"/>
    <cellStyle name="Normal 2 2" xfId="2" xr:uid="{CB5822E9-6514-457E-BDBA-279D6EF23F36}"/>
  </cellStyles>
  <dxfs count="6"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1610509</xdr:colOff>
          <xdr:row>599</xdr:row>
          <xdr:rowOff>31825</xdr:rowOff>
        </xdr:from>
        <xdr:to>
          <xdr:col>10</xdr:col>
          <xdr:colOff>513229</xdr:colOff>
          <xdr:row>602</xdr:row>
          <xdr:rowOff>77545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790672E3-D662-8270-4839-60702FA2F0A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Q$589:$S$591" spid="_x0000_s20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624969" y="49127485"/>
              <a:ext cx="3040380" cy="5943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11</xdr:col>
      <xdr:colOff>45720</xdr:colOff>
      <xdr:row>590</xdr:row>
      <xdr:rowOff>45720</xdr:rowOff>
    </xdr:from>
    <xdr:to>
      <xdr:col>12</xdr:col>
      <xdr:colOff>346710</xdr:colOff>
      <xdr:row>592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59B10E-E8B3-9A38-A9EB-6C04378B34AF}"/>
            </a:ext>
          </a:extLst>
        </xdr:cNvPr>
        <xdr:cNvPicPr/>
      </xdr:nvPicPr>
      <xdr:blipFill>
        <a:blip xmlns:r="http://schemas.openxmlformats.org/officeDocument/2006/relationships" r:embed="rId2"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9999"/>
                  </a14:imgEffect>
                  <a14:imgEffect>
                    <a14:saturation sat="0"/>
                  </a14:imgEffect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0820" y="47480220"/>
          <a:ext cx="116205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TA.%202021/Realisasi/Monitoring%20Realisasi%20SP2D%20DIPA%20Revisi%203%20Revisi%20POK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REALISASI/REALISASI%20FINAL%202019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pusdik/Monitoring%20Realisasi%20SP2D%20DIPA%20Revisi%2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DASHBOARD SP2D"/>
      <sheetName val=" DASHBOARD SP2D"/>
      <sheetName val=" DASHBOARD DIPA"/>
      <sheetName val="Rekap Pagu TA. 2021"/>
      <sheetName val="DASHBOARD SPM"/>
      <sheetName val="DASHBOARD SATKER"/>
      <sheetName val="Per Jenis Belanja"/>
      <sheetName val="Dashboard Realisasi TUP"/>
      <sheetName val="Dashboard Realisasi TUP (2)"/>
      <sheetName val="PERSEDIAAN"/>
      <sheetName val="Hal III DIPA"/>
      <sheetName val="Per Ops, Non Ops dan Covid"/>
      <sheetName val="Per Eselon 3 dan 4"/>
      <sheetName val="Per Akun Per Bulan"/>
      <sheetName val="AKUN COVID"/>
      <sheetName val="Update Data"/>
      <sheetName val="DIPA AWAL 2021"/>
      <sheetName val="SSBP"/>
      <sheetName val="SP2D Per Bulan"/>
      <sheetName val="Realisasi Per RO"/>
      <sheetName val="SP2D2021"/>
      <sheetName val="Sheet3"/>
      <sheetName val="Sheet4"/>
      <sheetName val="Sheet5"/>
      <sheetName val="SAS"/>
      <sheetName val="Lembar5"/>
      <sheetName val="Lembar6"/>
      <sheetName val="Rekap Per Akun"/>
      <sheetName val="Rekap Per Akun (2)"/>
      <sheetName val="Halaman 3 DIPA"/>
      <sheetName val="SP2D"/>
      <sheetName val="Rencana TUP"/>
      <sheetName val="DBSPBY"/>
      <sheetName val="Restore SP2D"/>
      <sheetName val="Sheet1"/>
      <sheetName val="Sheet2"/>
      <sheetName val="IKPA"/>
      <sheetName val="DIPA_AWAL"/>
      <sheetName val="Revisi_DIPA3"/>
      <sheetName val="Lembar2"/>
      <sheetName val="Monitoring Realisasi SP2D DIPA "/>
    </sheetNames>
    <sheetDataSet>
      <sheetData sheetId="0"/>
      <sheetData sheetId="1">
        <row r="1">
          <cell r="I1" t="str">
            <v>22/07/2021</v>
          </cell>
        </row>
      </sheetData>
      <sheetData sheetId="2">
        <row r="1">
          <cell r="B1" t="str">
            <v>RINCIAN REALISASI AKUN COVID SP2D SATKER PUSAT PENDIDIKAN KP TA. 2020</v>
          </cell>
        </row>
        <row r="10">
          <cell r="G10" t="str">
            <v xml:space="preserve"> %Sisa </v>
          </cell>
        </row>
        <row r="11">
          <cell r="G11">
            <v>18.607745227976753</v>
          </cell>
        </row>
        <row r="12">
          <cell r="G12">
            <v>18.607745227976753</v>
          </cell>
        </row>
        <row r="13">
          <cell r="G13">
            <v>17.547658803889941</v>
          </cell>
        </row>
        <row r="14">
          <cell r="G14">
            <v>15.281044826269492</v>
          </cell>
        </row>
        <row r="15">
          <cell r="G15">
            <v>26.635184756633478</v>
          </cell>
        </row>
        <row r="16">
          <cell r="G16">
            <v>26.635184756633478</v>
          </cell>
        </row>
        <row r="17">
          <cell r="G17">
            <v>26.635184756633478</v>
          </cell>
        </row>
        <row r="18">
          <cell r="G18">
            <v>37.55134264897108</v>
          </cell>
        </row>
        <row r="19">
          <cell r="G19">
            <v>29.121913409367732</v>
          </cell>
        </row>
        <row r="20">
          <cell r="G20">
            <v>17.363333333333333</v>
          </cell>
        </row>
        <row r="21">
          <cell r="G21">
            <v>44.658946661024963</v>
          </cell>
        </row>
        <row r="22">
          <cell r="G22">
            <v>100</v>
          </cell>
        </row>
        <row r="23">
          <cell r="G23">
            <v>34.352941176470587</v>
          </cell>
        </row>
        <row r="24">
          <cell r="G24">
            <v>0</v>
          </cell>
        </row>
        <row r="25">
          <cell r="G25">
            <v>13.542022063004664</v>
          </cell>
        </row>
        <row r="26">
          <cell r="G26">
            <v>18.861000362450163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100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25.150243369424853</v>
          </cell>
        </row>
        <row r="33">
          <cell r="G33">
            <v>6.7676957831325293</v>
          </cell>
        </row>
        <row r="34">
          <cell r="G34">
            <v>17.176666666666669</v>
          </cell>
        </row>
        <row r="35">
          <cell r="G35">
            <v>41.5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31.1205792223593</v>
          </cell>
        </row>
        <row r="40">
          <cell r="G40">
            <v>25.773106323835997</v>
          </cell>
        </row>
        <row r="41">
          <cell r="G41">
            <v>13.63625</v>
          </cell>
        </row>
        <row r="42">
          <cell r="G42">
            <v>55.000000000000007</v>
          </cell>
        </row>
        <row r="43">
          <cell r="G43">
            <v>32.646387747373737</v>
          </cell>
        </row>
        <row r="44">
          <cell r="G44">
            <v>55.000000000000007</v>
          </cell>
        </row>
        <row r="45">
          <cell r="G45">
            <v>38.873994638069703</v>
          </cell>
        </row>
        <row r="46">
          <cell r="G46">
            <v>20.734700102600129</v>
          </cell>
        </row>
        <row r="47">
          <cell r="G47">
            <v>32.564481075983103</v>
          </cell>
        </row>
        <row r="48">
          <cell r="G48">
            <v>1.4233333333333333</v>
          </cell>
        </row>
        <row r="49">
          <cell r="G49">
            <v>10</v>
          </cell>
        </row>
        <row r="50">
          <cell r="G50">
            <v>4.9266129032258066</v>
          </cell>
        </row>
        <row r="51">
          <cell r="G51">
            <v>16.666666666666664</v>
          </cell>
        </row>
        <row r="52">
          <cell r="G52">
            <v>40</v>
          </cell>
        </row>
        <row r="53">
          <cell r="G53">
            <v>0</v>
          </cell>
        </row>
        <row r="54">
          <cell r="G54">
            <v>22.629342302046695</v>
          </cell>
        </row>
        <row r="55">
          <cell r="G55">
            <v>29.830480751077015</v>
          </cell>
        </row>
        <row r="56">
          <cell r="G56">
            <v>9.2391666666666659</v>
          </cell>
        </row>
        <row r="57">
          <cell r="G57">
            <v>40</v>
          </cell>
        </row>
        <row r="58">
          <cell r="G58">
            <v>22.847276119074646</v>
          </cell>
        </row>
        <row r="59">
          <cell r="G59">
            <v>10</v>
          </cell>
        </row>
        <row r="60">
          <cell r="G60">
            <v>24.701492537313431</v>
          </cell>
        </row>
        <row r="61">
          <cell r="G61">
            <v>0</v>
          </cell>
        </row>
        <row r="62">
          <cell r="G62">
            <v>13.948543451600715</v>
          </cell>
        </row>
        <row r="63">
          <cell r="G63">
            <v>13.948543451600715</v>
          </cell>
        </row>
        <row r="64">
          <cell r="G64">
            <v>13.948543451600715</v>
          </cell>
        </row>
        <row r="65">
          <cell r="G65">
            <v>7.4103599880104261</v>
          </cell>
        </row>
        <row r="66">
          <cell r="G66">
            <v>6.3593451053748602</v>
          </cell>
        </row>
        <row r="67">
          <cell r="G67">
            <v>21.858333333333331</v>
          </cell>
        </row>
        <row r="68">
          <cell r="G68">
            <v>6.194731259943226</v>
          </cell>
        </row>
        <row r="69">
          <cell r="G69">
            <v>6.0622748667678064</v>
          </cell>
        </row>
        <row r="70">
          <cell r="G70">
            <v>7.8087597852105839</v>
          </cell>
        </row>
        <row r="71">
          <cell r="G71">
            <v>0</v>
          </cell>
        </row>
        <row r="72">
          <cell r="G72">
            <v>10.877759279208696</v>
          </cell>
        </row>
        <row r="73">
          <cell r="G73">
            <v>6.7182602744934039</v>
          </cell>
        </row>
        <row r="74">
          <cell r="G74">
            <v>16.57175679855283</v>
          </cell>
        </row>
        <row r="75">
          <cell r="G75">
            <v>5.3545649415984951</v>
          </cell>
        </row>
        <row r="76">
          <cell r="G76">
            <v>21.708008195291153</v>
          </cell>
        </row>
        <row r="77">
          <cell r="G77">
            <v>21.708008195291153</v>
          </cell>
        </row>
        <row r="78">
          <cell r="G78">
            <v>22.973065044784928</v>
          </cell>
        </row>
        <row r="79">
          <cell r="G79">
            <v>28.521196737902144</v>
          </cell>
        </row>
        <row r="80">
          <cell r="G80">
            <v>28.521196737902144</v>
          </cell>
        </row>
        <row r="81">
          <cell r="G81">
            <v>21.004840732380238</v>
          </cell>
        </row>
        <row r="82">
          <cell r="G82">
            <v>21.004840732380238</v>
          </cell>
        </row>
        <row r="83">
          <cell r="G83">
            <v>2.026627218934911</v>
          </cell>
        </row>
        <row r="84">
          <cell r="G84">
            <v>32.5</v>
          </cell>
        </row>
        <row r="85">
          <cell r="G85">
            <v>27.345528089887637</v>
          </cell>
        </row>
        <row r="86">
          <cell r="G86">
            <v>41.666666666666671</v>
          </cell>
        </row>
        <row r="87">
          <cell r="G87">
            <v>13.96713615023474</v>
          </cell>
        </row>
        <row r="88">
          <cell r="G88">
            <v>29.793353143754675</v>
          </cell>
        </row>
        <row r="89">
          <cell r="G89">
            <v>39.169081099914528</v>
          </cell>
        </row>
        <row r="90">
          <cell r="G90">
            <v>20.651340996168582</v>
          </cell>
        </row>
        <row r="91">
          <cell r="G91">
            <v>25.31</v>
          </cell>
        </row>
        <row r="92">
          <cell r="G92">
            <v>55.000000000000007</v>
          </cell>
        </row>
        <row r="93">
          <cell r="G93">
            <v>36.216623445929606</v>
          </cell>
        </row>
        <row r="94">
          <cell r="G94">
            <v>37.5</v>
          </cell>
        </row>
        <row r="95">
          <cell r="G95">
            <v>62.950819672131153</v>
          </cell>
        </row>
        <row r="96">
          <cell r="G96">
            <v>27.553169088229101</v>
          </cell>
        </row>
        <row r="97">
          <cell r="G97">
            <v>10.263658755038065</v>
          </cell>
        </row>
        <row r="98">
          <cell r="G98">
            <v>0.66666666666666674</v>
          </cell>
        </row>
        <row r="99">
          <cell r="G99">
            <v>100</v>
          </cell>
        </row>
        <row r="100">
          <cell r="G100">
            <v>38.9</v>
          </cell>
        </row>
        <row r="101">
          <cell r="G101">
            <v>76</v>
          </cell>
        </row>
        <row r="102">
          <cell r="G102">
            <v>33.529411764705877</v>
          </cell>
        </row>
        <row r="103">
          <cell r="G103">
            <v>20.979800756620428</v>
          </cell>
        </row>
        <row r="104">
          <cell r="G104">
            <v>20.979800756620428</v>
          </cell>
        </row>
        <row r="105">
          <cell r="G105">
            <v>31.257771306438688</v>
          </cell>
        </row>
        <row r="106">
          <cell r="G106">
            <v>1.6040268456375839</v>
          </cell>
        </row>
        <row r="107">
          <cell r="G107">
            <v>37</v>
          </cell>
        </row>
        <row r="108">
          <cell r="G108">
            <v>32.638421596244136</v>
          </cell>
        </row>
        <row r="109">
          <cell r="G109">
            <v>100</v>
          </cell>
        </row>
        <row r="110">
          <cell r="G110">
            <v>32.614807872539828</v>
          </cell>
        </row>
        <row r="111">
          <cell r="G111">
            <v>54.383250532292408</v>
          </cell>
        </row>
        <row r="112">
          <cell r="G112">
            <v>36.466809421841539</v>
          </cell>
        </row>
        <row r="113">
          <cell r="G113">
            <v>100</v>
          </cell>
        </row>
        <row r="114">
          <cell r="G114">
            <v>89.711111111111109</v>
          </cell>
        </row>
        <row r="115">
          <cell r="G115">
            <v>0</v>
          </cell>
        </row>
        <row r="116">
          <cell r="G116">
            <v>49.574468085106382</v>
          </cell>
        </row>
        <row r="117">
          <cell r="G117">
            <v>20.214104372992036</v>
          </cell>
        </row>
        <row r="118">
          <cell r="G118">
            <v>20.214104372992036</v>
          </cell>
        </row>
        <row r="119">
          <cell r="G119">
            <v>20.214104372992036</v>
          </cell>
        </row>
        <row r="120">
          <cell r="G120">
            <v>21.589355386330105</v>
          </cell>
        </row>
        <row r="121">
          <cell r="G121">
            <v>24.031502350386813</v>
          </cell>
        </row>
        <row r="122">
          <cell r="G122">
            <v>16.369477997658414</v>
          </cell>
        </row>
        <row r="123">
          <cell r="G123">
            <v>11.215986394557822</v>
          </cell>
        </row>
        <row r="124">
          <cell r="G124">
            <v>15.219098895735463</v>
          </cell>
        </row>
        <row r="125">
          <cell r="G125">
            <v>45.965277777777779</v>
          </cell>
        </row>
        <row r="126">
          <cell r="G126">
            <v>9.1556496968811629</v>
          </cell>
        </row>
        <row r="127">
          <cell r="G127">
            <v>20.40732906359559</v>
          </cell>
        </row>
        <row r="128">
          <cell r="G128">
            <v>20.848549444748972</v>
          </cell>
        </row>
        <row r="129">
          <cell r="G129">
            <v>8.3333333333333321</v>
          </cell>
        </row>
        <row r="130">
          <cell r="G130">
            <v>16.74738046489221</v>
          </cell>
        </row>
        <row r="131">
          <cell r="G131">
            <v>15.111842105263158</v>
          </cell>
        </row>
        <row r="132">
          <cell r="G132">
            <v>17.395325374138221</v>
          </cell>
        </row>
        <row r="133">
          <cell r="G133">
            <v>22.088147289149383</v>
          </cell>
        </row>
        <row r="134">
          <cell r="G134">
            <v>12.226015995161129</v>
          </cell>
        </row>
        <row r="135">
          <cell r="G135">
            <v>10.047745339207607</v>
          </cell>
        </row>
        <row r="136">
          <cell r="G136">
            <v>10.047745339207607</v>
          </cell>
        </row>
        <row r="137">
          <cell r="G137">
            <v>10.047745339207607</v>
          </cell>
        </row>
        <row r="138">
          <cell r="G138">
            <v>9.0224394871540721</v>
          </cell>
        </row>
        <row r="139">
          <cell r="G139">
            <v>34.995070801218858</v>
          </cell>
        </row>
        <row r="140">
          <cell r="G140">
            <v>23.577999999999999</v>
          </cell>
        </row>
        <row r="141">
          <cell r="G141">
            <v>0</v>
          </cell>
        </row>
        <row r="142">
          <cell r="G142">
            <v>17.344595532121549</v>
          </cell>
        </row>
        <row r="143">
          <cell r="G143">
            <v>1.2121212121212122</v>
          </cell>
        </row>
        <row r="144">
          <cell r="G144">
            <v>0</v>
          </cell>
        </row>
        <row r="145">
          <cell r="G145">
            <v>1.6503383193554681E-5</v>
          </cell>
        </row>
        <row r="146">
          <cell r="G146">
            <v>34.482758620689658</v>
          </cell>
        </row>
        <row r="147">
          <cell r="G147">
            <v>2.3026315789473681</v>
          </cell>
        </row>
        <row r="148">
          <cell r="G148">
            <v>0</v>
          </cell>
        </row>
        <row r="149">
          <cell r="G149">
            <v>19.000756519282127</v>
          </cell>
        </row>
        <row r="150">
          <cell r="G150">
            <v>36.492697594501713</v>
          </cell>
        </row>
        <row r="151">
          <cell r="G151">
            <v>31.032685146876293</v>
          </cell>
        </row>
        <row r="152">
          <cell r="G152">
            <v>5.410816221627032E-4</v>
          </cell>
        </row>
        <row r="153">
          <cell r="G153">
            <v>0</v>
          </cell>
        </row>
        <row r="154">
          <cell r="G154">
            <v>19.400000000000002</v>
          </cell>
        </row>
        <row r="155">
          <cell r="G155">
            <v>6.8548920832982043</v>
          </cell>
        </row>
        <row r="156">
          <cell r="G156">
            <v>12.561359436359437</v>
          </cell>
        </row>
        <row r="157">
          <cell r="G157">
            <v>0</v>
          </cell>
        </row>
        <row r="158">
          <cell r="G158">
            <v>27.195737804262194</v>
          </cell>
        </row>
        <row r="159">
          <cell r="G159">
            <v>10</v>
          </cell>
        </row>
        <row r="160">
          <cell r="G160">
            <v>0</v>
          </cell>
        </row>
        <row r="161">
          <cell r="G161">
            <v>4.7058708916576935</v>
          </cell>
        </row>
        <row r="162">
          <cell r="G162">
            <v>2</v>
          </cell>
        </row>
        <row r="163">
          <cell r="G163">
            <v>19.770635149418663</v>
          </cell>
        </row>
        <row r="164">
          <cell r="G164">
            <v>35.946888534305906</v>
          </cell>
        </row>
        <row r="165">
          <cell r="G165">
            <v>66.666666666666657</v>
          </cell>
        </row>
        <row r="166">
          <cell r="G166">
            <v>1.8120805369127517E-2</v>
          </cell>
        </row>
        <row r="167">
          <cell r="G167">
            <v>100</v>
          </cell>
        </row>
        <row r="168">
          <cell r="G168">
            <v>0</v>
          </cell>
        </row>
        <row r="169">
          <cell r="G169">
            <v>24.537900125178826</v>
          </cell>
        </row>
        <row r="170">
          <cell r="G170">
            <v>24.537900125178826</v>
          </cell>
        </row>
        <row r="171">
          <cell r="G171">
            <v>24.537900125178826</v>
          </cell>
        </row>
        <row r="172">
          <cell r="G172">
            <v>24.537900125178826</v>
          </cell>
        </row>
        <row r="173">
          <cell r="G173">
            <v>45.937410071942445</v>
          </cell>
        </row>
        <row r="174">
          <cell r="G174">
            <v>34.231770404296682</v>
          </cell>
        </row>
        <row r="175">
          <cell r="G175">
            <v>51.060499999999998</v>
          </cell>
        </row>
        <row r="176">
          <cell r="G176">
            <v>0</v>
          </cell>
        </row>
        <row r="177">
          <cell r="G177">
            <v>1.3711543405604593E-3</v>
          </cell>
        </row>
        <row r="178">
          <cell r="G178">
            <v>31.760204081632654</v>
          </cell>
        </row>
        <row r="179">
          <cell r="G179">
            <v>37.443054216702002</v>
          </cell>
        </row>
        <row r="180">
          <cell r="G180">
            <v>35.326892866542956</v>
          </cell>
        </row>
        <row r="181">
          <cell r="G181">
            <v>35.326892866542956</v>
          </cell>
        </row>
        <row r="182">
          <cell r="G182">
            <v>35.326892866542956</v>
          </cell>
        </row>
        <row r="183">
          <cell r="G183">
            <v>0.17429008671994559</v>
          </cell>
        </row>
        <row r="184">
          <cell r="G184">
            <v>0.70527522935779818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41.337931930170079</v>
          </cell>
        </row>
        <row r="190">
          <cell r="G190">
            <v>27.382895568710847</v>
          </cell>
        </row>
        <row r="191">
          <cell r="G191">
            <v>47.055597551395493</v>
          </cell>
        </row>
        <row r="192">
          <cell r="G192">
            <v>0</v>
          </cell>
        </row>
        <row r="193">
          <cell r="G193">
            <v>25</v>
          </cell>
        </row>
        <row r="194">
          <cell r="G194">
            <v>43.653799999999997</v>
          </cell>
        </row>
        <row r="195">
          <cell r="G195">
            <v>43.333333333333336</v>
          </cell>
        </row>
        <row r="196">
          <cell r="G196">
            <v>27.121212121212125</v>
          </cell>
        </row>
        <row r="197">
          <cell r="G197">
            <v>0</v>
          </cell>
        </row>
        <row r="198">
          <cell r="G198">
            <v>45.410636600476174</v>
          </cell>
        </row>
        <row r="199">
          <cell r="G199">
            <v>45.410636600476174</v>
          </cell>
        </row>
        <row r="200">
          <cell r="G200">
            <v>45.410636600476174</v>
          </cell>
        </row>
        <row r="201">
          <cell r="G201">
            <v>45.410636600476174</v>
          </cell>
        </row>
        <row r="202">
          <cell r="G202">
            <v>0.76834061135371179</v>
          </cell>
        </row>
        <row r="203">
          <cell r="G203">
            <v>69.532822335460111</v>
          </cell>
        </row>
        <row r="204">
          <cell r="G204">
            <v>65.336943645286851</v>
          </cell>
        </row>
        <row r="205">
          <cell r="G205">
            <v>100</v>
          </cell>
        </row>
        <row r="206">
          <cell r="G206">
            <v>0.34782608695652173</v>
          </cell>
        </row>
        <row r="207">
          <cell r="G207">
            <v>0</v>
          </cell>
        </row>
        <row r="208">
          <cell r="G208">
            <v>17.895615762650749</v>
          </cell>
        </row>
        <row r="209">
          <cell r="G209">
            <v>17.334417596902636</v>
          </cell>
        </row>
        <row r="210">
          <cell r="G210">
            <v>17.334417596902636</v>
          </cell>
        </row>
        <row r="211">
          <cell r="G211">
            <v>17.334417596902636</v>
          </cell>
        </row>
        <row r="212">
          <cell r="G212">
            <v>17.334417596902636</v>
          </cell>
        </row>
        <row r="213">
          <cell r="G213">
            <v>15.239429238155353</v>
          </cell>
        </row>
        <row r="214">
          <cell r="G214">
            <v>26.177328074086777</v>
          </cell>
        </row>
        <row r="215">
          <cell r="G215">
            <v>21.400230946882218</v>
          </cell>
        </row>
        <row r="216">
          <cell r="G216">
            <v>0</v>
          </cell>
        </row>
        <row r="217">
          <cell r="G217">
            <v>25</v>
          </cell>
        </row>
        <row r="218">
          <cell r="G218">
            <v>21.199366572311909</v>
          </cell>
        </row>
        <row r="219">
          <cell r="G219">
            <v>26.364251861882192</v>
          </cell>
        </row>
        <row r="220">
          <cell r="G220">
            <v>28.582474226804123</v>
          </cell>
        </row>
        <row r="221">
          <cell r="G221">
            <v>22</v>
          </cell>
        </row>
        <row r="222">
          <cell r="G222">
            <v>0.17156107227390321</v>
          </cell>
        </row>
        <row r="223">
          <cell r="G223">
            <v>0</v>
          </cell>
        </row>
        <row r="224">
          <cell r="G224">
            <v>23.361144219308702</v>
          </cell>
        </row>
        <row r="225">
          <cell r="G225">
            <v>0</v>
          </cell>
        </row>
        <row r="226">
          <cell r="G226">
            <v>57.680432265534542</v>
          </cell>
        </row>
        <row r="227">
          <cell r="G227">
            <v>47.18989025606917</v>
          </cell>
        </row>
        <row r="228">
          <cell r="G228">
            <v>100</v>
          </cell>
        </row>
        <row r="229">
          <cell r="G229">
            <v>0</v>
          </cell>
        </row>
        <row r="230">
          <cell r="G230">
            <v>70.959595959595958</v>
          </cell>
        </row>
        <row r="231">
          <cell r="G231">
            <v>10.01731498553462</v>
          </cell>
        </row>
        <row r="232">
          <cell r="G232">
            <v>32.981424148606813</v>
          </cell>
        </row>
        <row r="233">
          <cell r="G233">
            <v>5.8625994930066829</v>
          </cell>
        </row>
        <row r="234">
          <cell r="G234">
            <v>32.542372881355931</v>
          </cell>
        </row>
        <row r="235">
          <cell r="G235">
            <v>17.944548284393758</v>
          </cell>
        </row>
        <row r="236">
          <cell r="G236">
            <v>17.240699056881851</v>
          </cell>
        </row>
        <row r="237">
          <cell r="G237">
            <v>17.240699056881851</v>
          </cell>
        </row>
        <row r="238">
          <cell r="G238">
            <v>17.240699056881851</v>
          </cell>
        </row>
        <row r="239">
          <cell r="G239">
            <v>35.449776536109361</v>
          </cell>
        </row>
        <row r="240">
          <cell r="G240">
            <v>88.924163568773224</v>
          </cell>
        </row>
        <row r="241">
          <cell r="G241">
            <v>3.8049861043396458</v>
          </cell>
        </row>
        <row r="242">
          <cell r="G242">
            <v>86.577181208053688</v>
          </cell>
        </row>
        <row r="243">
          <cell r="G243">
            <v>1.6824999999999999</v>
          </cell>
        </row>
        <row r="244">
          <cell r="G244">
            <v>43</v>
          </cell>
        </row>
        <row r="245">
          <cell r="G245">
            <v>100</v>
          </cell>
        </row>
        <row r="246">
          <cell r="G246">
            <v>0</v>
          </cell>
        </row>
        <row r="247">
          <cell r="G247">
            <v>51.428489319686832</v>
          </cell>
        </row>
        <row r="248">
          <cell r="G248">
            <v>100</v>
          </cell>
        </row>
        <row r="249">
          <cell r="G249">
            <v>92.7515779750603</v>
          </cell>
        </row>
        <row r="250">
          <cell r="G250">
            <v>0</v>
          </cell>
        </row>
        <row r="251">
          <cell r="G251">
            <v>66.252886144794672</v>
          </cell>
        </row>
        <row r="252">
          <cell r="G252">
            <v>0.65866666666666673</v>
          </cell>
        </row>
        <row r="253">
          <cell r="G253">
            <v>100</v>
          </cell>
        </row>
        <row r="254">
          <cell r="G254">
            <v>1.752</v>
          </cell>
        </row>
        <row r="255">
          <cell r="G255">
            <v>7.2674497992769833</v>
          </cell>
        </row>
        <row r="256">
          <cell r="G256">
            <v>38.588878326996195</v>
          </cell>
        </row>
        <row r="257">
          <cell r="G257">
            <v>6.6511876298067376</v>
          </cell>
        </row>
        <row r="258">
          <cell r="G258">
            <v>12.004</v>
          </cell>
        </row>
        <row r="259">
          <cell r="G259">
            <v>81</v>
          </cell>
        </row>
        <row r="260">
          <cell r="G260">
            <v>9.9124273112069314</v>
          </cell>
        </row>
        <row r="261">
          <cell r="G261">
            <v>50</v>
          </cell>
        </row>
        <row r="262">
          <cell r="G262">
            <v>43.238095238095234</v>
          </cell>
        </row>
        <row r="263">
          <cell r="G263">
            <v>8.2294423953135176</v>
          </cell>
        </row>
        <row r="264">
          <cell r="G264">
            <v>5.1335245379222432</v>
          </cell>
        </row>
        <row r="265">
          <cell r="G265">
            <v>11.95</v>
          </cell>
        </row>
        <row r="266">
          <cell r="G266">
            <v>0</v>
          </cell>
        </row>
        <row r="267">
          <cell r="G267">
            <v>0.76295726534398123</v>
          </cell>
        </row>
        <row r="268">
          <cell r="G268">
            <v>0.76295726534398123</v>
          </cell>
        </row>
        <row r="269">
          <cell r="G269">
            <v>0.76295726534398123</v>
          </cell>
        </row>
        <row r="270">
          <cell r="G270">
            <v>0.76295726534398123</v>
          </cell>
        </row>
        <row r="271">
          <cell r="G271">
            <v>1.7463235294117647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32.510691180710729</v>
          </cell>
        </row>
        <row r="277">
          <cell r="G277">
            <v>32.510691180710729</v>
          </cell>
        </row>
        <row r="278">
          <cell r="G278">
            <v>32.510691180710729</v>
          </cell>
        </row>
        <row r="279">
          <cell r="G279">
            <v>3.8873423260305393</v>
          </cell>
        </row>
        <row r="280">
          <cell r="G280">
            <v>9.1228365924926944</v>
          </cell>
        </row>
        <row r="281">
          <cell r="G281">
            <v>1.764375</v>
          </cell>
        </row>
        <row r="282">
          <cell r="G282">
            <v>20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37.925483465325343</v>
          </cell>
        </row>
        <row r="286">
          <cell r="G286">
            <v>31.041842193416098</v>
          </cell>
        </row>
        <row r="287">
          <cell r="G287">
            <v>6.6566928104575167</v>
          </cell>
        </row>
        <row r="288">
          <cell r="G288">
            <v>13.537777777777778</v>
          </cell>
        </row>
        <row r="289">
          <cell r="G289">
            <v>100</v>
          </cell>
        </row>
        <row r="290">
          <cell r="G290">
            <v>66.666666666666657</v>
          </cell>
        </row>
        <row r="291">
          <cell r="G291">
            <v>45.391831213123915</v>
          </cell>
        </row>
        <row r="292">
          <cell r="G292">
            <v>33.333333333333329</v>
          </cell>
        </row>
        <row r="293">
          <cell r="G293">
            <v>28.69269949066214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21.349654344832526</v>
          </cell>
        </row>
        <row r="298">
          <cell r="G298">
            <v>23.553078532166726</v>
          </cell>
        </row>
        <row r="299">
          <cell r="G299">
            <v>22.250977225769628</v>
          </cell>
        </row>
        <row r="300">
          <cell r="G300">
            <v>22.250977225769628</v>
          </cell>
        </row>
        <row r="301">
          <cell r="G301">
            <v>22.250977225769628</v>
          </cell>
        </row>
        <row r="302">
          <cell r="G302">
            <v>41.66373513484816</v>
          </cell>
        </row>
        <row r="303">
          <cell r="G303">
            <v>12.969809721175585</v>
          </cell>
        </row>
        <row r="304">
          <cell r="G304">
            <v>0</v>
          </cell>
        </row>
        <row r="305">
          <cell r="G305">
            <v>0</v>
          </cell>
        </row>
        <row r="306">
          <cell r="G306">
            <v>100</v>
          </cell>
        </row>
        <row r="307">
          <cell r="G307">
            <v>11.025641025641026</v>
          </cell>
        </row>
        <row r="308">
          <cell r="G308">
            <v>6.3037742565396044</v>
          </cell>
        </row>
        <row r="309">
          <cell r="G309">
            <v>39.89071038251366</v>
          </cell>
        </row>
        <row r="310">
          <cell r="G310">
            <v>0</v>
          </cell>
        </row>
        <row r="311">
          <cell r="G311">
            <v>0.51169248861213235</v>
          </cell>
        </row>
        <row r="312">
          <cell r="G312">
            <v>0.2538878539883207</v>
          </cell>
        </row>
        <row r="313">
          <cell r="G313">
            <v>0</v>
          </cell>
        </row>
        <row r="314">
          <cell r="G314">
            <v>1</v>
          </cell>
        </row>
        <row r="315">
          <cell r="G315">
            <v>3.0769230769230771</v>
          </cell>
        </row>
        <row r="316">
          <cell r="G316">
            <v>2.604166666666667E-3</v>
          </cell>
        </row>
        <row r="317">
          <cell r="G317">
            <v>0</v>
          </cell>
        </row>
        <row r="318">
          <cell r="G318">
            <v>31.370733219155994</v>
          </cell>
        </row>
        <row r="319">
          <cell r="G319">
            <v>16.269043760129659</v>
          </cell>
        </row>
        <row r="320">
          <cell r="G320">
            <v>18.747258566978193</v>
          </cell>
        </row>
        <row r="321">
          <cell r="G321">
            <v>88.235294117647058</v>
          </cell>
        </row>
        <row r="322">
          <cell r="G322">
            <v>59.787234042553195</v>
          </cell>
        </row>
        <row r="323">
          <cell r="G323">
            <v>57.873072760954493</v>
          </cell>
        </row>
        <row r="324">
          <cell r="G324">
            <v>22.693726937269375</v>
          </cell>
        </row>
        <row r="325">
          <cell r="G325">
            <v>3.7585910652920967E-2</v>
          </cell>
        </row>
        <row r="326">
          <cell r="G326">
            <v>0.13977635782747602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0.12919896640826875</v>
          </cell>
        </row>
        <row r="330">
          <cell r="G330">
            <v>3.8698691984210935E-3</v>
          </cell>
        </row>
        <row r="331">
          <cell r="G331">
            <v>4.5454545454545459</v>
          </cell>
        </row>
        <row r="332">
          <cell r="G332">
            <v>26.761880202678253</v>
          </cell>
        </row>
        <row r="333">
          <cell r="G333">
            <v>26.761880202678253</v>
          </cell>
        </row>
        <row r="334">
          <cell r="G334">
            <v>26.761880202678253</v>
          </cell>
        </row>
        <row r="335">
          <cell r="G335">
            <v>8.8001046114598171</v>
          </cell>
        </row>
        <row r="336">
          <cell r="G336">
            <v>49.129539498315239</v>
          </cell>
        </row>
        <row r="337">
          <cell r="G337">
            <v>26.666666666666668</v>
          </cell>
        </row>
        <row r="338">
          <cell r="G338">
            <v>0.57580227931475114</v>
          </cell>
        </row>
        <row r="339">
          <cell r="G339">
            <v>35.605242075931734</v>
          </cell>
        </row>
        <row r="340">
          <cell r="G340">
            <v>0</v>
          </cell>
        </row>
        <row r="341">
          <cell r="G341">
            <v>7.7416246989270849</v>
          </cell>
        </row>
        <row r="342">
          <cell r="G342">
            <v>7.7416246989270849</v>
          </cell>
        </row>
        <row r="343">
          <cell r="G343">
            <v>100</v>
          </cell>
        </row>
        <row r="344">
          <cell r="G344">
            <v>100</v>
          </cell>
        </row>
        <row r="345">
          <cell r="G345">
            <v>19.233369835997983</v>
          </cell>
        </row>
        <row r="346">
          <cell r="G346">
            <v>61.803209535263605</v>
          </cell>
        </row>
        <row r="347">
          <cell r="G347">
            <v>61.803209535263605</v>
          </cell>
        </row>
        <row r="348">
          <cell r="G348">
            <v>61.803209535263605</v>
          </cell>
        </row>
        <row r="349">
          <cell r="G349">
            <v>66.510729406461792</v>
          </cell>
        </row>
        <row r="350">
          <cell r="G350">
            <v>10.016869241749211</v>
          </cell>
        </row>
        <row r="351">
          <cell r="G351">
            <v>100</v>
          </cell>
        </row>
        <row r="352">
          <cell r="G352">
            <v>2.9587049325837944E-3</v>
          </cell>
        </row>
        <row r="353">
          <cell r="G353">
            <v>2.9587049325837944E-3</v>
          </cell>
        </row>
        <row r="354">
          <cell r="G354">
            <v>16.23367277603845</v>
          </cell>
        </row>
        <row r="355">
          <cell r="G355">
            <v>16.23367277603845</v>
          </cell>
        </row>
        <row r="356">
          <cell r="G356">
            <v>16.23367277603845</v>
          </cell>
        </row>
        <row r="357">
          <cell r="G357">
            <v>35.454142057630719</v>
          </cell>
        </row>
        <row r="358">
          <cell r="G358">
            <v>16.558281183264935</v>
          </cell>
        </row>
        <row r="359">
          <cell r="G359">
            <v>0.25811545352403514</v>
          </cell>
        </row>
        <row r="360">
          <cell r="G360">
            <v>100</v>
          </cell>
        </row>
        <row r="361">
          <cell r="G361">
            <v>100</v>
          </cell>
        </row>
        <row r="362">
          <cell r="G362">
            <v>38.55343915343915</v>
          </cell>
        </row>
        <row r="363">
          <cell r="G363">
            <v>54.337349397590359</v>
          </cell>
        </row>
        <row r="364">
          <cell r="G364">
            <v>6.4375845185785128</v>
          </cell>
        </row>
        <row r="365">
          <cell r="G365">
            <v>25.104068117313151</v>
          </cell>
        </row>
        <row r="366">
          <cell r="G366">
            <v>8.2129787412352981E-2</v>
          </cell>
        </row>
        <row r="367">
          <cell r="G367">
            <v>18.599962068965517</v>
          </cell>
        </row>
        <row r="368">
          <cell r="G368">
            <v>8.6206896551724146</v>
          </cell>
        </row>
        <row r="369">
          <cell r="G369">
            <v>27.121736945048465</v>
          </cell>
        </row>
        <row r="370">
          <cell r="G370">
            <v>6.4334637964774952</v>
          </cell>
        </row>
        <row r="371">
          <cell r="G371">
            <v>31.416519024719481</v>
          </cell>
        </row>
        <row r="372">
          <cell r="G372">
            <v>32.389937106918239</v>
          </cell>
        </row>
        <row r="373">
          <cell r="G373">
            <v>0.19945861233793988</v>
          </cell>
        </row>
        <row r="374">
          <cell r="G374">
            <v>2.433243798388371</v>
          </cell>
        </row>
        <row r="375">
          <cell r="G375">
            <v>0</v>
          </cell>
        </row>
        <row r="376">
          <cell r="G376">
            <v>0</v>
          </cell>
        </row>
        <row r="377">
          <cell r="G377">
            <v>0</v>
          </cell>
        </row>
        <row r="378">
          <cell r="G378">
            <v>6.0885177991403143</v>
          </cell>
        </row>
        <row r="379">
          <cell r="G379">
            <v>6.0885177991403143</v>
          </cell>
        </row>
        <row r="380">
          <cell r="G380">
            <v>6.0885177991403143</v>
          </cell>
        </row>
        <row r="381">
          <cell r="G381">
            <v>21.825524814949642</v>
          </cell>
        </row>
        <row r="382">
          <cell r="G382">
            <v>4.9682167949146869</v>
          </cell>
        </row>
        <row r="383">
          <cell r="G383">
            <v>68.935294117647061</v>
          </cell>
        </row>
        <row r="384">
          <cell r="G384">
            <v>10</v>
          </cell>
        </row>
        <row r="385">
          <cell r="G385">
            <v>44.451205371248022</v>
          </cell>
        </row>
        <row r="386">
          <cell r="G386">
            <v>4.517453798767967</v>
          </cell>
        </row>
        <row r="387">
          <cell r="G387">
            <v>1.8414999382257542</v>
          </cell>
        </row>
        <row r="388">
          <cell r="G388">
            <v>0.78298817954244249</v>
          </cell>
        </row>
        <row r="389">
          <cell r="G389">
            <v>0.76149297856614928</v>
          </cell>
        </row>
        <row r="390">
          <cell r="G390">
            <v>15.966386554621847</v>
          </cell>
        </row>
        <row r="391">
          <cell r="G391">
            <v>4.4127874999999994</v>
          </cell>
        </row>
        <row r="392">
          <cell r="G392">
            <v>100</v>
          </cell>
        </row>
        <row r="393">
          <cell r="G393">
            <v>18.607745227976753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Per Eselon 3 4"/>
      <sheetName val="Realisasi SP2D"/>
      <sheetName val="REALISASI PER BELANJA"/>
      <sheetName val="sas"/>
      <sheetName val="Sheet4"/>
      <sheetName val="Master"/>
      <sheetName val="Per JnsBelanja"/>
      <sheetName val="SP2D Per Eselon"/>
      <sheetName val="Sheet6"/>
      <sheetName val="Sheet5"/>
      <sheetName val="Potongan_SPM"/>
      <sheetName val="Sheet2"/>
      <sheetName val="Sheet1"/>
      <sheetName val="Sheet3"/>
      <sheetName val="BAHAN REKON MEI"/>
      <sheetName val="SP2D"/>
      <sheetName val="Persediaan"/>
      <sheetName val="Belanja Modal"/>
      <sheetName val="Peserta Didik Dumai"/>
      <sheetName val="Peserta Didik Jembrana"/>
      <sheetName val="Worksheet"/>
      <sheetName val="eselon3_4"/>
      <sheetName val="REALISASI FINAL 2019 - Copy"/>
    </sheetNames>
    <sheetDataSet>
      <sheetData sheetId="0">
        <row r="37">
          <cell r="AH37">
            <v>8900000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D2">
            <v>311614266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Bidang PP</v>
          </cell>
          <cell r="B2" t="str">
            <v>Subbidang Metkur</v>
          </cell>
        </row>
        <row r="3">
          <cell r="A3" t="str">
            <v>Bidang PE</v>
          </cell>
          <cell r="B3" t="str">
            <v>Subbidang Serdik dan Sarpras</v>
          </cell>
        </row>
        <row r="4">
          <cell r="A4" t="str">
            <v>Bidang KK</v>
          </cell>
          <cell r="B4" t="str">
            <v>Subbidang Perencanaan</v>
          </cell>
        </row>
        <row r="5">
          <cell r="A5" t="str">
            <v>Bagian TU</v>
          </cell>
          <cell r="B5" t="str">
            <v>Subbidang Evaluasi</v>
          </cell>
        </row>
        <row r="6">
          <cell r="A6" t="str">
            <v>Politeknik KP Dumai</v>
          </cell>
          <cell r="B6" t="str">
            <v>Subbidang Kelembagaan</v>
          </cell>
        </row>
        <row r="7">
          <cell r="A7" t="str">
            <v>Politeknik KP Jembrana</v>
          </cell>
          <cell r="B7" t="str">
            <v>Subbidang Ketenagaan</v>
          </cell>
        </row>
        <row r="8">
          <cell r="B8" t="str">
            <v>Subbag. Umum</v>
          </cell>
        </row>
        <row r="9">
          <cell r="B9" t="str">
            <v>Subbag. Keuangan</v>
          </cell>
        </row>
        <row r="10">
          <cell r="B10" t="str">
            <v>Politeknik KP Dumai</v>
          </cell>
        </row>
        <row r="11">
          <cell r="B11" t="str">
            <v>Politeknik KP Jembrana</v>
          </cell>
        </row>
      </sheetData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SAS"/>
      <sheetName val="Rekap Per Akun"/>
      <sheetName val="Restore SP2D"/>
      <sheetName val="Sheet1"/>
      <sheetName val="Sheet2"/>
      <sheetName val="Referensi"/>
      <sheetName val="IKPA"/>
      <sheetName val="DIPA_AW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C2">
            <v>1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eu.pusdik" id="{C495F500-7505-4D45-95D7-60EB7A08C527}" userId="S::keu.pusdik@365user.net::4d965a21-8338-4854-a8c5-f04c2ca1b68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68" dT="2022-12-25T08:43:40.33" personId="{C495F500-7505-4D45-95D7-60EB7A08C527}" id="{80281351-5BB0-43B9-A673-8023635F5ADB}">
    <text>Tidak sesuai dengan urutan di Laporan Cetak POK</text>
  </threadedComment>
  <threadedComment ref="I268" dT="2022-12-25T08:43:40.33" personId="{C495F500-7505-4D45-95D7-60EB7A08C527}" id="{8FA888E0-9EC6-4188-9242-EEA8DCAE3BA8}">
    <text>Tidak sesuai dengan urutan di Laporan Cetak POK</text>
  </threadedComment>
  <threadedComment ref="C313" dT="2022-12-26T01:31:02.60" personId="{C495F500-7505-4D45-95D7-60EB7A08C527}" id="{B5FF01C3-9093-4B0D-8340-8B3390620E42}">
    <text>Tidak sesuai urutan laporan cetak POK dari SAKTI</text>
  </threadedComment>
  <threadedComment ref="I313" dT="2022-12-26T01:31:02.60" personId="{C495F500-7505-4D45-95D7-60EB7A08C527}" id="{A45A716C-5E5B-444A-94F2-A2CAB3203F80}">
    <text>Tidak sesuai urutan laporan cetak POK dari SAKTI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378F-616C-48A2-B36C-BDD3BA17D035}">
  <sheetPr codeName="Sheet2" filterMode="1">
    <pageSetUpPr fitToPage="1"/>
  </sheetPr>
  <dimension ref="A1:S595"/>
  <sheetViews>
    <sheetView showGridLines="0" tabSelected="1" view="pageBreakPreview" topLeftCell="D524" zoomScaleNormal="85" zoomScaleSheetLayoutView="100" workbookViewId="0">
      <selection activeCell="M602" sqref="M602"/>
    </sheetView>
  </sheetViews>
  <sheetFormatPr defaultRowHeight="14.4" x14ac:dyDescent="0.3"/>
  <cols>
    <col min="1" max="1" width="32.88671875" hidden="1" customWidth="1"/>
    <col min="2" max="2" width="14.33203125" customWidth="1"/>
    <col min="3" max="3" width="53.88671875" customWidth="1"/>
    <col min="4" max="4" width="6.44140625" bestFit="1" customWidth="1"/>
    <col min="5" max="5" width="14.33203125" bestFit="1" customWidth="1"/>
    <col min="6" max="6" width="12.5546875" customWidth="1"/>
    <col min="7" max="7" width="15.5546875" customWidth="1"/>
    <col min="8" max="8" width="14.33203125" customWidth="1"/>
    <col min="9" max="9" width="53.88671875" customWidth="1"/>
    <col min="10" max="10" width="6.44140625" bestFit="1" customWidth="1"/>
    <col min="11" max="11" width="14.33203125" bestFit="1" customWidth="1"/>
    <col min="12" max="12" width="12.5546875" customWidth="1"/>
    <col min="13" max="13" width="15.44140625" bestFit="1" customWidth="1"/>
    <col min="14" max="14" width="12.6640625" bestFit="1" customWidth="1"/>
    <col min="15" max="15" width="15" style="167" bestFit="1" customWidth="1"/>
    <col min="18" max="18" width="26.5546875" bestFit="1" customWidth="1"/>
  </cols>
  <sheetData>
    <row r="1" spans="1:15" x14ac:dyDescent="0.3">
      <c r="A1" s="1"/>
      <c r="B1" s="2" t="s">
        <v>0</v>
      </c>
      <c r="C1" s="3"/>
      <c r="D1" s="3"/>
      <c r="E1" s="3"/>
      <c r="F1" s="3"/>
      <c r="G1" s="3"/>
      <c r="H1" s="2"/>
      <c r="I1" s="3"/>
      <c r="J1" s="3"/>
      <c r="K1" s="3"/>
      <c r="L1" s="3"/>
      <c r="M1" s="3"/>
    </row>
    <row r="2" spans="1:15" x14ac:dyDescent="0.3">
      <c r="A2" s="1"/>
      <c r="B2" s="4" t="s">
        <v>941</v>
      </c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5" x14ac:dyDescent="0.3">
      <c r="A3" s="1"/>
      <c r="B3" s="4" t="s">
        <v>1</v>
      </c>
      <c r="C3" s="5"/>
      <c r="D3" s="5"/>
      <c r="E3" s="5"/>
      <c r="F3" s="5"/>
      <c r="G3" s="5"/>
      <c r="H3" s="4"/>
      <c r="I3" s="5"/>
      <c r="J3" s="5"/>
      <c r="K3" s="5"/>
      <c r="L3" s="5"/>
      <c r="M3" s="5"/>
    </row>
    <row r="4" spans="1:15" x14ac:dyDescent="0.3">
      <c r="A4" s="1"/>
      <c r="B4" s="4"/>
      <c r="C4" s="5"/>
      <c r="D4" s="5"/>
      <c r="E4" s="5"/>
      <c r="F4" s="5"/>
      <c r="G4" s="5"/>
      <c r="H4" s="4"/>
      <c r="I4" s="5"/>
      <c r="J4" s="5"/>
      <c r="K4" s="5"/>
      <c r="L4" s="5"/>
      <c r="M4" s="5"/>
    </row>
    <row r="5" spans="1:15" ht="17.399999999999999" x14ac:dyDescent="0.3">
      <c r="A5" s="6"/>
      <c r="B5" s="165" t="s">
        <v>2</v>
      </c>
      <c r="C5" s="7"/>
      <c r="D5" s="8"/>
      <c r="E5" s="8"/>
      <c r="F5" s="8"/>
      <c r="G5" s="8"/>
      <c r="H5" s="165" t="s">
        <v>3</v>
      </c>
      <c r="I5" s="7"/>
      <c r="J5" s="8"/>
      <c r="K5" s="8"/>
      <c r="L5" s="8"/>
      <c r="M5" s="8"/>
    </row>
    <row r="6" spans="1:15" x14ac:dyDescent="0.3">
      <c r="A6" s="9"/>
      <c r="B6" s="10" t="s">
        <v>4</v>
      </c>
      <c r="C6" s="11" t="s">
        <v>5</v>
      </c>
      <c r="D6" s="12" t="s">
        <v>6</v>
      </c>
      <c r="E6" s="12" t="s">
        <v>7</v>
      </c>
      <c r="F6" s="13" t="s">
        <v>8</v>
      </c>
      <c r="G6" s="14" t="s">
        <v>9</v>
      </c>
      <c r="H6" s="10" t="s">
        <v>4</v>
      </c>
      <c r="I6" s="11" t="s">
        <v>5</v>
      </c>
      <c r="J6" s="12" t="s">
        <v>6</v>
      </c>
      <c r="K6" s="12" t="s">
        <v>7</v>
      </c>
      <c r="L6" s="14" t="s">
        <v>8</v>
      </c>
      <c r="M6" s="15" t="s">
        <v>9</v>
      </c>
      <c r="N6" s="15" t="s">
        <v>10</v>
      </c>
      <c r="O6" s="166" t="s">
        <v>11</v>
      </c>
    </row>
    <row r="7" spans="1:15" x14ac:dyDescent="0.3">
      <c r="A7" s="16"/>
      <c r="B7" s="17">
        <v>1</v>
      </c>
      <c r="C7" s="18">
        <v>2</v>
      </c>
      <c r="D7" s="19">
        <v>3</v>
      </c>
      <c r="E7" s="19">
        <v>4</v>
      </c>
      <c r="F7" s="18">
        <v>5</v>
      </c>
      <c r="G7" s="20">
        <v>6</v>
      </c>
      <c r="H7" s="17">
        <v>1</v>
      </c>
      <c r="I7" s="18">
        <v>2</v>
      </c>
      <c r="J7" s="19">
        <v>3</v>
      </c>
      <c r="K7" s="19">
        <v>4</v>
      </c>
      <c r="L7" s="20">
        <v>5</v>
      </c>
      <c r="M7" s="163">
        <v>6</v>
      </c>
      <c r="N7" s="171">
        <v>7</v>
      </c>
    </row>
    <row r="8" spans="1:15" x14ac:dyDescent="0.3">
      <c r="A8" s="21"/>
      <c r="B8" s="22"/>
      <c r="C8" s="23" t="s">
        <v>12</v>
      </c>
      <c r="D8" s="24"/>
      <c r="E8" s="24"/>
      <c r="F8" s="25"/>
      <c r="G8" s="26">
        <f>SUM(G9,G97)</f>
        <v>23288180000</v>
      </c>
      <c r="H8" s="22"/>
      <c r="I8" s="23" t="s">
        <v>12</v>
      </c>
      <c r="J8" s="24"/>
      <c r="K8" s="24"/>
      <c r="L8" s="27"/>
      <c r="M8" s="164">
        <f>SUM(M9,M97)</f>
        <v>23719601000</v>
      </c>
      <c r="N8" s="164">
        <f>SUM(N9,N97)</f>
        <v>-431421000</v>
      </c>
      <c r="O8" s="167" t="s">
        <v>943</v>
      </c>
    </row>
    <row r="9" spans="1:15" hidden="1" x14ac:dyDescent="0.3">
      <c r="A9" s="28" t="s">
        <v>13</v>
      </c>
      <c r="B9" s="29" t="s">
        <v>13</v>
      </c>
      <c r="C9" s="30" t="s">
        <v>14</v>
      </c>
      <c r="D9" s="29"/>
      <c r="E9" s="29"/>
      <c r="F9" s="31"/>
      <c r="G9" s="32">
        <f>G10</f>
        <v>1000000000</v>
      </c>
      <c r="H9" s="29" t="s">
        <v>13</v>
      </c>
      <c r="I9" s="30" t="s">
        <v>14</v>
      </c>
      <c r="J9" s="29"/>
      <c r="K9" s="29"/>
      <c r="L9" s="32"/>
      <c r="M9" s="31">
        <f t="shared" ref="M9:N11" si="0">M10</f>
        <v>1000000000</v>
      </c>
      <c r="N9" s="31">
        <f t="shared" si="0"/>
        <v>0</v>
      </c>
    </row>
    <row r="10" spans="1:15" hidden="1" x14ac:dyDescent="0.3">
      <c r="A10" s="28" t="s">
        <v>15</v>
      </c>
      <c r="B10" s="33" t="s">
        <v>16</v>
      </c>
      <c r="C10" s="34" t="s">
        <v>17</v>
      </c>
      <c r="D10" s="33"/>
      <c r="E10" s="33"/>
      <c r="F10" s="35"/>
      <c r="G10" s="36">
        <f>G11</f>
        <v>1000000000</v>
      </c>
      <c r="H10" s="33" t="s">
        <v>16</v>
      </c>
      <c r="I10" s="34" t="s">
        <v>17</v>
      </c>
      <c r="J10" s="33"/>
      <c r="K10" s="33"/>
      <c r="L10" s="36"/>
      <c r="M10" s="35">
        <f t="shared" si="0"/>
        <v>1000000000</v>
      </c>
      <c r="N10" s="35">
        <f t="shared" si="0"/>
        <v>0</v>
      </c>
    </row>
    <row r="11" spans="1:15" hidden="1" x14ac:dyDescent="0.3">
      <c r="A11" s="28" t="s">
        <v>18</v>
      </c>
      <c r="B11" s="37" t="s">
        <v>19</v>
      </c>
      <c r="C11" s="38" t="s">
        <v>20</v>
      </c>
      <c r="D11" s="37">
        <v>5</v>
      </c>
      <c r="E11" s="175" t="s">
        <v>21</v>
      </c>
      <c r="F11" s="176"/>
      <c r="G11" s="39">
        <f>G12</f>
        <v>1000000000</v>
      </c>
      <c r="H11" s="37" t="s">
        <v>19</v>
      </c>
      <c r="I11" s="38" t="s">
        <v>20</v>
      </c>
      <c r="J11" s="37">
        <v>5</v>
      </c>
      <c r="K11" s="175" t="s">
        <v>21</v>
      </c>
      <c r="L11" s="181"/>
      <c r="M11" s="40">
        <f t="shared" si="0"/>
        <v>1000000000</v>
      </c>
      <c r="N11" s="40">
        <f t="shared" si="0"/>
        <v>0</v>
      </c>
      <c r="O11" s="167" t="s">
        <v>942</v>
      </c>
    </row>
    <row r="12" spans="1:15" ht="26.4" hidden="1" x14ac:dyDescent="0.3">
      <c r="A12" s="28" t="s">
        <v>22</v>
      </c>
      <c r="B12" s="41" t="s">
        <v>23</v>
      </c>
      <c r="C12" s="42" t="s">
        <v>24</v>
      </c>
      <c r="D12" s="41">
        <v>5</v>
      </c>
      <c r="E12" s="41" t="s">
        <v>25</v>
      </c>
      <c r="F12" s="43"/>
      <c r="G12" s="44">
        <f>SUM(G13,G34,G53,G77)</f>
        <v>1000000000</v>
      </c>
      <c r="H12" s="41" t="s">
        <v>23</v>
      </c>
      <c r="I12" s="42" t="s">
        <v>24</v>
      </c>
      <c r="J12" s="41">
        <v>5</v>
      </c>
      <c r="K12" s="41" t="s">
        <v>25</v>
      </c>
      <c r="L12" s="44"/>
      <c r="M12" s="43">
        <f>SUM(M13,M34,M53,M77)</f>
        <v>1000000000</v>
      </c>
      <c r="N12" s="43">
        <f>SUM(N13,N34,N53,N77)</f>
        <v>0</v>
      </c>
    </row>
    <row r="13" spans="1:15" hidden="1" x14ac:dyDescent="0.3">
      <c r="A13" s="28" t="s">
        <v>26</v>
      </c>
      <c r="B13" s="45" t="s">
        <v>27</v>
      </c>
      <c r="C13" s="46" t="s">
        <v>28</v>
      </c>
      <c r="D13" s="45"/>
      <c r="E13" s="45" t="s">
        <v>29</v>
      </c>
      <c r="F13" s="47"/>
      <c r="G13" s="48">
        <f>SUM(G14,G24)</f>
        <v>186192000</v>
      </c>
      <c r="H13" s="45" t="s">
        <v>27</v>
      </c>
      <c r="I13" s="46" t="s">
        <v>28</v>
      </c>
      <c r="J13" s="45"/>
      <c r="K13" s="45" t="s">
        <v>29</v>
      </c>
      <c r="L13" s="48"/>
      <c r="M13" s="47">
        <f>SUM(M14,M24)</f>
        <v>186192000</v>
      </c>
      <c r="N13" s="47">
        <f>SUM(N14,N24)</f>
        <v>0</v>
      </c>
    </row>
    <row r="14" spans="1:15" hidden="1" x14ac:dyDescent="0.3">
      <c r="A14" s="28" t="s">
        <v>30</v>
      </c>
      <c r="B14" s="49" t="s">
        <v>31</v>
      </c>
      <c r="C14" s="50" t="s">
        <v>32</v>
      </c>
      <c r="D14" s="49"/>
      <c r="E14" s="49"/>
      <c r="F14" s="51"/>
      <c r="G14" s="52">
        <f>SUM(G15,G20,G22)</f>
        <v>131673000</v>
      </c>
      <c r="H14" s="49" t="s">
        <v>31</v>
      </c>
      <c r="I14" s="50" t="s">
        <v>32</v>
      </c>
      <c r="J14" s="49"/>
      <c r="K14" s="49"/>
      <c r="L14" s="52"/>
      <c r="M14" s="51">
        <f>SUM(M15,M20,M22)</f>
        <v>131673000</v>
      </c>
      <c r="N14" s="51">
        <f>SUM(N15,N20,N22)</f>
        <v>0</v>
      </c>
    </row>
    <row r="15" spans="1:15" hidden="1" x14ac:dyDescent="0.3">
      <c r="A15" s="28" t="s">
        <v>33</v>
      </c>
      <c r="B15" s="53" t="s">
        <v>34</v>
      </c>
      <c r="C15" s="54" t="s">
        <v>35</v>
      </c>
      <c r="D15" s="53"/>
      <c r="E15" s="53"/>
      <c r="F15" s="55"/>
      <c r="G15" s="56">
        <f>SUM(G16:G19)</f>
        <v>48225000</v>
      </c>
      <c r="H15" s="53" t="s">
        <v>34</v>
      </c>
      <c r="I15" s="54" t="s">
        <v>35</v>
      </c>
      <c r="J15" s="53"/>
      <c r="K15" s="53"/>
      <c r="L15" s="56"/>
      <c r="M15" s="55">
        <f>SUM(M16:M19)</f>
        <v>48225000</v>
      </c>
      <c r="N15" s="55">
        <f>SUM(N16:N19)</f>
        <v>0</v>
      </c>
    </row>
    <row r="16" spans="1:15" hidden="1" x14ac:dyDescent="0.3">
      <c r="A16" s="28" t="s">
        <v>36</v>
      </c>
      <c r="B16" s="58"/>
      <c r="C16" s="59" t="s">
        <v>37</v>
      </c>
      <c r="D16" s="58">
        <v>503</v>
      </c>
      <c r="E16" s="58" t="s">
        <v>38</v>
      </c>
      <c r="F16" s="60">
        <v>75000</v>
      </c>
      <c r="G16" s="61">
        <f>ROUNDDOWN(D16*F16,-3)</f>
        <v>37725000</v>
      </c>
      <c r="H16" s="58"/>
      <c r="I16" s="59" t="s">
        <v>37</v>
      </c>
      <c r="J16" s="58">
        <v>503</v>
      </c>
      <c r="K16" s="58" t="s">
        <v>38</v>
      </c>
      <c r="L16" s="61">
        <v>75000</v>
      </c>
      <c r="M16" s="60">
        <f>ROUNDDOWN(J16*L16,-3)</f>
        <v>37725000</v>
      </c>
      <c r="N16" s="60">
        <f>G16-M16</f>
        <v>0</v>
      </c>
    </row>
    <row r="17" spans="1:14" hidden="1" x14ac:dyDescent="0.3">
      <c r="A17" s="28" t="s">
        <v>39</v>
      </c>
      <c r="B17" s="58"/>
      <c r="C17" s="59" t="s">
        <v>40</v>
      </c>
      <c r="D17" s="58">
        <v>3</v>
      </c>
      <c r="E17" s="58" t="s">
        <v>41</v>
      </c>
      <c r="F17" s="60">
        <v>1000000</v>
      </c>
      <c r="G17" s="61">
        <f t="shared" ref="G17:G19" si="1">ROUNDDOWN(D17*F17,-3)</f>
        <v>3000000</v>
      </c>
      <c r="H17" s="58"/>
      <c r="I17" s="59" t="s">
        <v>40</v>
      </c>
      <c r="J17" s="58">
        <v>3</v>
      </c>
      <c r="K17" s="58" t="s">
        <v>41</v>
      </c>
      <c r="L17" s="61">
        <v>1000000</v>
      </c>
      <c r="M17" s="60">
        <f t="shared" ref="M17:M19" si="2">ROUNDDOWN(J17*L17,-3)</f>
        <v>3000000</v>
      </c>
      <c r="N17" s="60">
        <f t="shared" ref="N17:N19" si="3">G17-M17</f>
        <v>0</v>
      </c>
    </row>
    <row r="18" spans="1:14" hidden="1" x14ac:dyDescent="0.3">
      <c r="A18" s="28" t="s">
        <v>42</v>
      </c>
      <c r="B18" s="58"/>
      <c r="C18" s="59" t="s">
        <v>43</v>
      </c>
      <c r="D18" s="58">
        <v>3</v>
      </c>
      <c r="E18" s="58" t="s">
        <v>41</v>
      </c>
      <c r="F18" s="60">
        <v>1500000</v>
      </c>
      <c r="G18" s="61">
        <f t="shared" si="1"/>
        <v>4500000</v>
      </c>
      <c r="H18" s="58"/>
      <c r="I18" s="59" t="s">
        <v>43</v>
      </c>
      <c r="J18" s="58">
        <v>3</v>
      </c>
      <c r="K18" s="58" t="s">
        <v>41</v>
      </c>
      <c r="L18" s="61">
        <v>1500000</v>
      </c>
      <c r="M18" s="60">
        <f t="shared" si="2"/>
        <v>4500000</v>
      </c>
      <c r="N18" s="60">
        <f t="shared" si="3"/>
        <v>0</v>
      </c>
    </row>
    <row r="19" spans="1:14" hidden="1" x14ac:dyDescent="0.3">
      <c r="A19" s="28" t="s">
        <v>44</v>
      </c>
      <c r="B19" s="58"/>
      <c r="C19" s="59" t="s">
        <v>45</v>
      </c>
      <c r="D19" s="58">
        <v>3</v>
      </c>
      <c r="E19" s="58" t="s">
        <v>41</v>
      </c>
      <c r="F19" s="60">
        <v>1000000</v>
      </c>
      <c r="G19" s="61">
        <f t="shared" si="1"/>
        <v>3000000</v>
      </c>
      <c r="H19" s="58"/>
      <c r="I19" s="59" t="s">
        <v>45</v>
      </c>
      <c r="J19" s="58">
        <v>3</v>
      </c>
      <c r="K19" s="58" t="s">
        <v>41</v>
      </c>
      <c r="L19" s="61">
        <v>1000000</v>
      </c>
      <c r="M19" s="60">
        <f t="shared" si="2"/>
        <v>3000000</v>
      </c>
      <c r="N19" s="60">
        <f t="shared" si="3"/>
        <v>0</v>
      </c>
    </row>
    <row r="20" spans="1:14" hidden="1" x14ac:dyDescent="0.3">
      <c r="A20" s="28" t="s">
        <v>46</v>
      </c>
      <c r="B20" s="53" t="s">
        <v>47</v>
      </c>
      <c r="C20" s="54" t="s">
        <v>48</v>
      </c>
      <c r="D20" s="53"/>
      <c r="E20" s="53"/>
      <c r="F20" s="55"/>
      <c r="G20" s="56">
        <f>G21</f>
        <v>16000000</v>
      </c>
      <c r="H20" s="53" t="s">
        <v>47</v>
      </c>
      <c r="I20" s="54" t="s">
        <v>48</v>
      </c>
      <c r="J20" s="53"/>
      <c r="K20" s="53"/>
      <c r="L20" s="56"/>
      <c r="M20" s="55">
        <f>M21</f>
        <v>16000000</v>
      </c>
      <c r="N20" s="55">
        <f>N21</f>
        <v>0</v>
      </c>
    </row>
    <row r="21" spans="1:14" hidden="1" x14ac:dyDescent="0.3">
      <c r="A21" s="28" t="s">
        <v>49</v>
      </c>
      <c r="B21" s="58"/>
      <c r="C21" s="59" t="s">
        <v>50</v>
      </c>
      <c r="D21" s="58">
        <v>16</v>
      </c>
      <c r="E21" s="58" t="s">
        <v>51</v>
      </c>
      <c r="F21" s="60">
        <v>1000000</v>
      </c>
      <c r="G21" s="61">
        <f>ROUNDDOWN(D21*F21,-3)</f>
        <v>16000000</v>
      </c>
      <c r="H21" s="58"/>
      <c r="I21" s="59" t="s">
        <v>50</v>
      </c>
      <c r="J21" s="58">
        <v>16</v>
      </c>
      <c r="K21" s="58" t="s">
        <v>51</v>
      </c>
      <c r="L21" s="61">
        <v>1000000</v>
      </c>
      <c r="M21" s="60">
        <f>ROUNDDOWN(J21*L21,-3)</f>
        <v>16000000</v>
      </c>
      <c r="N21" s="60">
        <f>G21-M21</f>
        <v>0</v>
      </c>
    </row>
    <row r="22" spans="1:14" hidden="1" x14ac:dyDescent="0.3">
      <c r="A22" s="28" t="s">
        <v>52</v>
      </c>
      <c r="B22" s="53" t="s">
        <v>53</v>
      </c>
      <c r="C22" s="54" t="s">
        <v>54</v>
      </c>
      <c r="D22" s="53"/>
      <c r="E22" s="53"/>
      <c r="F22" s="55"/>
      <c r="G22" s="56">
        <f>G23</f>
        <v>67448000</v>
      </c>
      <c r="H22" s="53" t="s">
        <v>53</v>
      </c>
      <c r="I22" s="54" t="s">
        <v>54</v>
      </c>
      <c r="J22" s="53"/>
      <c r="K22" s="53"/>
      <c r="L22" s="56"/>
      <c r="M22" s="55">
        <f>M23</f>
        <v>67448000</v>
      </c>
      <c r="N22" s="55">
        <f>N23</f>
        <v>0</v>
      </c>
    </row>
    <row r="23" spans="1:14" ht="26.4" hidden="1" x14ac:dyDescent="0.3">
      <c r="A23" s="28" t="s">
        <v>55</v>
      </c>
      <c r="B23" s="58"/>
      <c r="C23" s="59" t="s">
        <v>56</v>
      </c>
      <c r="D23" s="58">
        <v>13</v>
      </c>
      <c r="E23" s="58" t="s">
        <v>38</v>
      </c>
      <c r="F23" s="60">
        <v>5188308</v>
      </c>
      <c r="G23" s="61">
        <f>ROUNDDOWN(D23*F23,-3)</f>
        <v>67448000</v>
      </c>
      <c r="H23" s="58"/>
      <c r="I23" s="59" t="s">
        <v>56</v>
      </c>
      <c r="J23" s="58">
        <v>13</v>
      </c>
      <c r="K23" s="58" t="s">
        <v>38</v>
      </c>
      <c r="L23" s="61">
        <v>5188308</v>
      </c>
      <c r="M23" s="60">
        <f>ROUNDDOWN(J23*L23,-3)</f>
        <v>67448000</v>
      </c>
      <c r="N23" s="60">
        <f>G23-M23</f>
        <v>0</v>
      </c>
    </row>
    <row r="24" spans="1:14" hidden="1" x14ac:dyDescent="0.3">
      <c r="A24" s="28" t="s">
        <v>58</v>
      </c>
      <c r="B24" s="49" t="s">
        <v>59</v>
      </c>
      <c r="C24" s="50" t="s">
        <v>60</v>
      </c>
      <c r="D24" s="49"/>
      <c r="E24" s="49"/>
      <c r="F24" s="51"/>
      <c r="G24" s="52">
        <f>SUM(G25,G30,G32)</f>
        <v>54519000</v>
      </c>
      <c r="H24" s="49" t="s">
        <v>59</v>
      </c>
      <c r="I24" s="50" t="s">
        <v>60</v>
      </c>
      <c r="J24" s="49"/>
      <c r="K24" s="49"/>
      <c r="L24" s="52"/>
      <c r="M24" s="51">
        <f>SUM(M25,M30,M32)</f>
        <v>54519000</v>
      </c>
      <c r="N24" s="51">
        <f>SUM(N25,N30,N32)</f>
        <v>0</v>
      </c>
    </row>
    <row r="25" spans="1:14" hidden="1" x14ac:dyDescent="0.3">
      <c r="A25" s="28" t="s">
        <v>61</v>
      </c>
      <c r="B25" s="53" t="s">
        <v>34</v>
      </c>
      <c r="C25" s="54" t="s">
        <v>35</v>
      </c>
      <c r="D25" s="53"/>
      <c r="E25" s="53"/>
      <c r="F25" s="55"/>
      <c r="G25" s="56">
        <f>SUM(G26:G29)</f>
        <v>17500000</v>
      </c>
      <c r="H25" s="53" t="s">
        <v>34</v>
      </c>
      <c r="I25" s="54" t="s">
        <v>35</v>
      </c>
      <c r="J25" s="53"/>
      <c r="K25" s="53"/>
      <c r="L25" s="56"/>
      <c r="M25" s="55">
        <f>SUM(M26:M29)</f>
        <v>17500000</v>
      </c>
      <c r="N25" s="55">
        <f>SUM(N26:N29)</f>
        <v>0</v>
      </c>
    </row>
    <row r="26" spans="1:14" hidden="1" x14ac:dyDescent="0.3">
      <c r="A26" s="28" t="s">
        <v>62</v>
      </c>
      <c r="B26" s="58"/>
      <c r="C26" s="59" t="s">
        <v>37</v>
      </c>
      <c r="D26" s="58">
        <v>140</v>
      </c>
      <c r="E26" s="58" t="s">
        <v>38</v>
      </c>
      <c r="F26" s="60">
        <v>75000</v>
      </c>
      <c r="G26" s="61">
        <f t="shared" ref="G26:G29" si="4">ROUNDDOWN(D26*F26,-3)</f>
        <v>10500000</v>
      </c>
      <c r="H26" s="58"/>
      <c r="I26" s="59" t="s">
        <v>37</v>
      </c>
      <c r="J26" s="58">
        <v>140</v>
      </c>
      <c r="K26" s="58" t="s">
        <v>38</v>
      </c>
      <c r="L26" s="61">
        <v>75000</v>
      </c>
      <c r="M26" s="60">
        <f t="shared" ref="M26:M29" si="5">ROUNDDOWN(J26*L26,-3)</f>
        <v>10500000</v>
      </c>
      <c r="N26" s="60">
        <f t="shared" ref="N26:N29" si="6">G26-M26</f>
        <v>0</v>
      </c>
    </row>
    <row r="27" spans="1:14" hidden="1" x14ac:dyDescent="0.3">
      <c r="A27" s="28" t="s">
        <v>63</v>
      </c>
      <c r="B27" s="58"/>
      <c r="C27" s="59" t="s">
        <v>40</v>
      </c>
      <c r="D27" s="58">
        <v>2</v>
      </c>
      <c r="E27" s="58" t="s">
        <v>41</v>
      </c>
      <c r="F27" s="60">
        <v>1000000</v>
      </c>
      <c r="G27" s="61">
        <f t="shared" si="4"/>
        <v>2000000</v>
      </c>
      <c r="H27" s="58"/>
      <c r="I27" s="59" t="s">
        <v>40</v>
      </c>
      <c r="J27" s="58">
        <v>2</v>
      </c>
      <c r="K27" s="58" t="s">
        <v>41</v>
      </c>
      <c r="L27" s="61">
        <v>1000000</v>
      </c>
      <c r="M27" s="60">
        <f t="shared" si="5"/>
        <v>2000000</v>
      </c>
      <c r="N27" s="60">
        <f t="shared" si="6"/>
        <v>0</v>
      </c>
    </row>
    <row r="28" spans="1:14" hidden="1" x14ac:dyDescent="0.3">
      <c r="A28" s="28" t="s">
        <v>64</v>
      </c>
      <c r="B28" s="58"/>
      <c r="C28" s="59" t="s">
        <v>43</v>
      </c>
      <c r="D28" s="58">
        <v>2</v>
      </c>
      <c r="E28" s="58" t="s">
        <v>41</v>
      </c>
      <c r="F28" s="60">
        <v>1500000</v>
      </c>
      <c r="G28" s="61">
        <f t="shared" si="4"/>
        <v>3000000</v>
      </c>
      <c r="H28" s="58"/>
      <c r="I28" s="59" t="s">
        <v>43</v>
      </c>
      <c r="J28" s="58">
        <v>2</v>
      </c>
      <c r="K28" s="58" t="s">
        <v>41</v>
      </c>
      <c r="L28" s="61">
        <v>1500000</v>
      </c>
      <c r="M28" s="60">
        <f t="shared" si="5"/>
        <v>3000000</v>
      </c>
      <c r="N28" s="60">
        <f t="shared" si="6"/>
        <v>0</v>
      </c>
    </row>
    <row r="29" spans="1:14" hidden="1" x14ac:dyDescent="0.3">
      <c r="A29" s="28" t="s">
        <v>65</v>
      </c>
      <c r="B29" s="58"/>
      <c r="C29" s="59" t="s">
        <v>45</v>
      </c>
      <c r="D29" s="58">
        <v>2</v>
      </c>
      <c r="E29" s="58" t="s">
        <v>41</v>
      </c>
      <c r="F29" s="60">
        <v>1000000</v>
      </c>
      <c r="G29" s="61">
        <f t="shared" si="4"/>
        <v>2000000</v>
      </c>
      <c r="H29" s="58"/>
      <c r="I29" s="59" t="s">
        <v>45</v>
      </c>
      <c r="J29" s="58">
        <v>2</v>
      </c>
      <c r="K29" s="58" t="s">
        <v>41</v>
      </c>
      <c r="L29" s="61">
        <v>1000000</v>
      </c>
      <c r="M29" s="60">
        <f t="shared" si="5"/>
        <v>2000000</v>
      </c>
      <c r="N29" s="60">
        <f t="shared" si="6"/>
        <v>0</v>
      </c>
    </row>
    <row r="30" spans="1:14" hidden="1" x14ac:dyDescent="0.3">
      <c r="A30" s="28" t="s">
        <v>66</v>
      </c>
      <c r="B30" s="53" t="s">
        <v>47</v>
      </c>
      <c r="C30" s="54" t="s">
        <v>48</v>
      </c>
      <c r="D30" s="53"/>
      <c r="E30" s="53"/>
      <c r="F30" s="55"/>
      <c r="G30" s="56">
        <f>G31</f>
        <v>5000000</v>
      </c>
      <c r="H30" s="53" t="s">
        <v>47</v>
      </c>
      <c r="I30" s="54" t="s">
        <v>48</v>
      </c>
      <c r="J30" s="53"/>
      <c r="K30" s="53"/>
      <c r="L30" s="56"/>
      <c r="M30" s="55">
        <f>M31</f>
        <v>5000000</v>
      </c>
      <c r="N30" s="55">
        <f>N31</f>
        <v>0</v>
      </c>
    </row>
    <row r="31" spans="1:14" hidden="1" x14ac:dyDescent="0.3">
      <c r="A31" s="28" t="s">
        <v>67</v>
      </c>
      <c r="B31" s="58"/>
      <c r="C31" s="59" t="s">
        <v>50</v>
      </c>
      <c r="D31" s="58">
        <v>5</v>
      </c>
      <c r="E31" s="58" t="s">
        <v>51</v>
      </c>
      <c r="F31" s="60">
        <v>1000000</v>
      </c>
      <c r="G31" s="61">
        <f>ROUNDDOWN(D31*F31,-3)</f>
        <v>5000000</v>
      </c>
      <c r="H31" s="58"/>
      <c r="I31" s="59" t="s">
        <v>50</v>
      </c>
      <c r="J31" s="58">
        <v>5</v>
      </c>
      <c r="K31" s="58" t="s">
        <v>51</v>
      </c>
      <c r="L31" s="61">
        <v>1000000</v>
      </c>
      <c r="M31" s="60">
        <f>ROUNDDOWN(J31*L31,-3)</f>
        <v>5000000</v>
      </c>
      <c r="N31" s="60">
        <f>G31-M31</f>
        <v>0</v>
      </c>
    </row>
    <row r="32" spans="1:14" hidden="1" x14ac:dyDescent="0.3">
      <c r="A32" s="28" t="s">
        <v>68</v>
      </c>
      <c r="B32" s="53" t="s">
        <v>53</v>
      </c>
      <c r="C32" s="54" t="s">
        <v>54</v>
      </c>
      <c r="D32" s="53"/>
      <c r="E32" s="53"/>
      <c r="F32" s="55"/>
      <c r="G32" s="56">
        <f>G33</f>
        <v>32019000</v>
      </c>
      <c r="H32" s="53" t="s">
        <v>53</v>
      </c>
      <c r="I32" s="54" t="s">
        <v>54</v>
      </c>
      <c r="J32" s="53"/>
      <c r="K32" s="53"/>
      <c r="L32" s="56"/>
      <c r="M32" s="55">
        <f>M33</f>
        <v>32019000</v>
      </c>
      <c r="N32" s="55">
        <f>N33</f>
        <v>0</v>
      </c>
    </row>
    <row r="33" spans="1:14" hidden="1" x14ac:dyDescent="0.3">
      <c r="A33" s="28" t="s">
        <v>69</v>
      </c>
      <c r="B33" s="58"/>
      <c r="C33" s="59" t="s">
        <v>70</v>
      </c>
      <c r="D33" s="58">
        <v>11</v>
      </c>
      <c r="E33" s="58" t="s">
        <v>38</v>
      </c>
      <c r="F33" s="60">
        <v>2910883</v>
      </c>
      <c r="G33" s="61">
        <f>ROUNDDOWN(D33*F33,-3)</f>
        <v>32019000</v>
      </c>
      <c r="H33" s="58"/>
      <c r="I33" s="59" t="s">
        <v>70</v>
      </c>
      <c r="J33" s="58">
        <v>11</v>
      </c>
      <c r="K33" s="58" t="s">
        <v>38</v>
      </c>
      <c r="L33" s="61">
        <v>2910883</v>
      </c>
      <c r="M33" s="60">
        <f>ROUNDDOWN(J33*L33,-3)</f>
        <v>32019000</v>
      </c>
      <c r="N33" s="60">
        <f>G33-M33</f>
        <v>0</v>
      </c>
    </row>
    <row r="34" spans="1:14" hidden="1" x14ac:dyDescent="0.3">
      <c r="A34" s="28" t="s">
        <v>71</v>
      </c>
      <c r="B34" s="45" t="s">
        <v>72</v>
      </c>
      <c r="C34" s="46" t="s">
        <v>73</v>
      </c>
      <c r="D34" s="45"/>
      <c r="E34" s="45" t="s">
        <v>29</v>
      </c>
      <c r="F34" s="47"/>
      <c r="G34" s="48">
        <f>SUM(G35,G43)</f>
        <v>118802000</v>
      </c>
      <c r="H34" s="45" t="s">
        <v>72</v>
      </c>
      <c r="I34" s="46" t="s">
        <v>73</v>
      </c>
      <c r="J34" s="45"/>
      <c r="K34" s="45" t="s">
        <v>29</v>
      </c>
      <c r="L34" s="48"/>
      <c r="M34" s="47">
        <f>SUM(M35,M43)</f>
        <v>118802000</v>
      </c>
      <c r="N34" s="47">
        <f>SUM(N35,N43)</f>
        <v>0</v>
      </c>
    </row>
    <row r="35" spans="1:14" hidden="1" x14ac:dyDescent="0.3">
      <c r="A35" s="28" t="s">
        <v>74</v>
      </c>
      <c r="B35" s="49" t="s">
        <v>31</v>
      </c>
      <c r="C35" s="50" t="s">
        <v>75</v>
      </c>
      <c r="D35" s="49"/>
      <c r="E35" s="49"/>
      <c r="F35" s="51"/>
      <c r="G35" s="52">
        <f>SUM(G36,G41)</f>
        <v>35050000</v>
      </c>
      <c r="H35" s="49" t="s">
        <v>31</v>
      </c>
      <c r="I35" s="50" t="s">
        <v>75</v>
      </c>
      <c r="J35" s="49"/>
      <c r="K35" s="49"/>
      <c r="L35" s="52"/>
      <c r="M35" s="51">
        <f>SUM(M36,M41)</f>
        <v>35050000</v>
      </c>
      <c r="N35" s="51">
        <f>SUM(N36,N41)</f>
        <v>0</v>
      </c>
    </row>
    <row r="36" spans="1:14" hidden="1" x14ac:dyDescent="0.3">
      <c r="A36" s="28" t="s">
        <v>76</v>
      </c>
      <c r="B36" s="53" t="s">
        <v>34</v>
      </c>
      <c r="C36" s="54" t="s">
        <v>35</v>
      </c>
      <c r="D36" s="53"/>
      <c r="E36" s="53"/>
      <c r="F36" s="55"/>
      <c r="G36" s="56">
        <f>SUM(G37:G40)</f>
        <v>11050000</v>
      </c>
      <c r="H36" s="53" t="s">
        <v>34</v>
      </c>
      <c r="I36" s="54" t="s">
        <v>35</v>
      </c>
      <c r="J36" s="53"/>
      <c r="K36" s="53"/>
      <c r="L36" s="56"/>
      <c r="M36" s="55">
        <f>SUM(M37:M40)</f>
        <v>11050000</v>
      </c>
      <c r="N36" s="55">
        <f>SUM(N37:N40)</f>
        <v>0</v>
      </c>
    </row>
    <row r="37" spans="1:14" hidden="1" x14ac:dyDescent="0.3">
      <c r="A37" s="28" t="s">
        <v>77</v>
      </c>
      <c r="B37" s="58"/>
      <c r="C37" s="59" t="s">
        <v>37</v>
      </c>
      <c r="D37" s="58">
        <v>100</v>
      </c>
      <c r="E37" s="58" t="s">
        <v>38</v>
      </c>
      <c r="F37" s="60">
        <v>75000</v>
      </c>
      <c r="G37" s="61">
        <f t="shared" ref="G37:G40" si="7">ROUNDDOWN(D37*F37,-3)</f>
        <v>7500000</v>
      </c>
      <c r="H37" s="58"/>
      <c r="I37" s="59" t="s">
        <v>37</v>
      </c>
      <c r="J37" s="58">
        <v>100</v>
      </c>
      <c r="K37" s="58" t="s">
        <v>38</v>
      </c>
      <c r="L37" s="61">
        <v>75000</v>
      </c>
      <c r="M37" s="60">
        <f t="shared" ref="M37:M40" si="8">ROUNDDOWN(J37*L37,-3)</f>
        <v>7500000</v>
      </c>
      <c r="N37" s="60">
        <f t="shared" ref="N37:N40" si="9">G37-M37</f>
        <v>0</v>
      </c>
    </row>
    <row r="38" spans="1:14" hidden="1" x14ac:dyDescent="0.3">
      <c r="A38" s="28" t="s">
        <v>78</v>
      </c>
      <c r="B38" s="58"/>
      <c r="C38" s="59" t="s">
        <v>79</v>
      </c>
      <c r="D38" s="58">
        <v>1</v>
      </c>
      <c r="E38" s="58" t="s">
        <v>41</v>
      </c>
      <c r="F38" s="60">
        <v>1500000</v>
      </c>
      <c r="G38" s="61">
        <f t="shared" si="7"/>
        <v>1500000</v>
      </c>
      <c r="H38" s="58"/>
      <c r="I38" s="59" t="s">
        <v>79</v>
      </c>
      <c r="J38" s="58">
        <v>1</v>
      </c>
      <c r="K38" s="58" t="s">
        <v>41</v>
      </c>
      <c r="L38" s="61">
        <v>1500000</v>
      </c>
      <c r="M38" s="60">
        <f t="shared" si="8"/>
        <v>1500000</v>
      </c>
      <c r="N38" s="60">
        <f t="shared" si="9"/>
        <v>0</v>
      </c>
    </row>
    <row r="39" spans="1:14" hidden="1" x14ac:dyDescent="0.3">
      <c r="A39" s="28" t="s">
        <v>80</v>
      </c>
      <c r="B39" s="58"/>
      <c r="C39" s="59" t="s">
        <v>81</v>
      </c>
      <c r="D39" s="58">
        <v>1</v>
      </c>
      <c r="E39" s="58" t="s">
        <v>41</v>
      </c>
      <c r="F39" s="60">
        <v>1000000</v>
      </c>
      <c r="G39" s="61">
        <f t="shared" si="7"/>
        <v>1000000</v>
      </c>
      <c r="H39" s="58"/>
      <c r="I39" s="59" t="s">
        <v>81</v>
      </c>
      <c r="J39" s="58">
        <v>1</v>
      </c>
      <c r="K39" s="58" t="s">
        <v>41</v>
      </c>
      <c r="L39" s="61">
        <v>1000000</v>
      </c>
      <c r="M39" s="60">
        <f t="shared" si="8"/>
        <v>1000000</v>
      </c>
      <c r="N39" s="60">
        <f t="shared" si="9"/>
        <v>0</v>
      </c>
    </row>
    <row r="40" spans="1:14" hidden="1" x14ac:dyDescent="0.3">
      <c r="A40" s="28" t="s">
        <v>82</v>
      </c>
      <c r="B40" s="58"/>
      <c r="C40" s="59" t="s">
        <v>83</v>
      </c>
      <c r="D40" s="58">
        <v>3</v>
      </c>
      <c r="E40" s="58" t="s">
        <v>84</v>
      </c>
      <c r="F40" s="60">
        <v>350000</v>
      </c>
      <c r="G40" s="61">
        <f t="shared" si="7"/>
        <v>1050000</v>
      </c>
      <c r="H40" s="58"/>
      <c r="I40" s="59" t="s">
        <v>83</v>
      </c>
      <c r="J40" s="58">
        <v>3</v>
      </c>
      <c r="K40" s="58" t="s">
        <v>84</v>
      </c>
      <c r="L40" s="61">
        <v>350000</v>
      </c>
      <c r="M40" s="60">
        <f t="shared" si="8"/>
        <v>1050000</v>
      </c>
      <c r="N40" s="60">
        <f t="shared" si="9"/>
        <v>0</v>
      </c>
    </row>
    <row r="41" spans="1:14" hidden="1" x14ac:dyDescent="0.3">
      <c r="A41" s="28" t="s">
        <v>87</v>
      </c>
      <c r="B41" s="65" t="s">
        <v>53</v>
      </c>
      <c r="C41" s="64" t="s">
        <v>54</v>
      </c>
      <c r="D41" s="65"/>
      <c r="E41" s="65"/>
      <c r="F41" s="66"/>
      <c r="G41" s="67">
        <f>G42</f>
        <v>24000000</v>
      </c>
      <c r="H41" s="65" t="s">
        <v>53</v>
      </c>
      <c r="I41" s="64" t="s">
        <v>54</v>
      </c>
      <c r="J41" s="65"/>
      <c r="K41" s="65"/>
      <c r="L41" s="67"/>
      <c r="M41" s="66">
        <f>M42</f>
        <v>24000000</v>
      </c>
      <c r="N41" s="66">
        <f>N42</f>
        <v>0</v>
      </c>
    </row>
    <row r="42" spans="1:14" ht="26.4" hidden="1" x14ac:dyDescent="0.3">
      <c r="A42" s="28" t="s">
        <v>88</v>
      </c>
      <c r="B42" s="58"/>
      <c r="C42" s="59" t="s">
        <v>89</v>
      </c>
      <c r="D42" s="58">
        <v>6</v>
      </c>
      <c r="E42" s="58" t="s">
        <v>38</v>
      </c>
      <c r="F42" s="60">
        <v>4000000</v>
      </c>
      <c r="G42" s="61">
        <f>ROUNDDOWN(D42*F42,-3)</f>
        <v>24000000</v>
      </c>
      <c r="H42" s="58"/>
      <c r="I42" s="59" t="s">
        <v>89</v>
      </c>
      <c r="J42" s="58">
        <v>6</v>
      </c>
      <c r="K42" s="58" t="s">
        <v>38</v>
      </c>
      <c r="L42" s="61">
        <v>4000000</v>
      </c>
      <c r="M42" s="60">
        <f>ROUNDDOWN(J42*L42,-3)</f>
        <v>24000000</v>
      </c>
      <c r="N42" s="60">
        <f>G42-M42</f>
        <v>0</v>
      </c>
    </row>
    <row r="43" spans="1:14" hidden="1" x14ac:dyDescent="0.3">
      <c r="A43" s="28" t="s">
        <v>90</v>
      </c>
      <c r="B43" s="72" t="s">
        <v>59</v>
      </c>
      <c r="C43" s="73" t="s">
        <v>91</v>
      </c>
      <c r="D43" s="72"/>
      <c r="E43" s="72"/>
      <c r="F43" s="74"/>
      <c r="G43" s="75">
        <f>SUM(G44,G49,G51)</f>
        <v>83752000</v>
      </c>
      <c r="H43" s="72" t="s">
        <v>59</v>
      </c>
      <c r="I43" s="73" t="s">
        <v>91</v>
      </c>
      <c r="J43" s="72"/>
      <c r="K43" s="72"/>
      <c r="L43" s="75"/>
      <c r="M43" s="74">
        <f>SUM(M44,M49,M51)</f>
        <v>83752000</v>
      </c>
      <c r="N43" s="74">
        <f>SUM(N44,N49,N51)</f>
        <v>0</v>
      </c>
    </row>
    <row r="44" spans="1:14" hidden="1" x14ac:dyDescent="0.3">
      <c r="A44" s="28" t="s">
        <v>92</v>
      </c>
      <c r="B44" s="65" t="s">
        <v>34</v>
      </c>
      <c r="C44" s="64" t="s">
        <v>35</v>
      </c>
      <c r="D44" s="65"/>
      <c r="E44" s="65"/>
      <c r="F44" s="66"/>
      <c r="G44" s="67">
        <f>SUM(G45:G48)</f>
        <v>13500000</v>
      </c>
      <c r="H44" s="65" t="s">
        <v>34</v>
      </c>
      <c r="I44" s="64" t="s">
        <v>35</v>
      </c>
      <c r="J44" s="65"/>
      <c r="K44" s="65"/>
      <c r="L44" s="67"/>
      <c r="M44" s="66">
        <f>SUM(M45:M48)</f>
        <v>13500000</v>
      </c>
      <c r="N44" s="66">
        <f>SUM(N45:N48)</f>
        <v>0</v>
      </c>
    </row>
    <row r="45" spans="1:14" hidden="1" x14ac:dyDescent="0.3">
      <c r="A45" s="28" t="s">
        <v>93</v>
      </c>
      <c r="B45" s="58"/>
      <c r="C45" s="59" t="s">
        <v>37</v>
      </c>
      <c r="D45" s="58">
        <v>100</v>
      </c>
      <c r="E45" s="58" t="s">
        <v>38</v>
      </c>
      <c r="F45" s="60">
        <v>75000</v>
      </c>
      <c r="G45" s="61">
        <f t="shared" ref="G45:G48" si="10">ROUNDDOWN(D45*F45,-3)</f>
        <v>7500000</v>
      </c>
      <c r="H45" s="58"/>
      <c r="I45" s="59" t="s">
        <v>37</v>
      </c>
      <c r="J45" s="58">
        <v>100</v>
      </c>
      <c r="K45" s="58" t="s">
        <v>38</v>
      </c>
      <c r="L45" s="61">
        <v>75000</v>
      </c>
      <c r="M45" s="60">
        <f t="shared" ref="M45:M48" si="11">ROUNDDOWN(J45*L45,-3)</f>
        <v>7500000</v>
      </c>
      <c r="N45" s="60">
        <f t="shared" ref="N45:N48" si="12">G45-M45</f>
        <v>0</v>
      </c>
    </row>
    <row r="46" spans="1:14" hidden="1" x14ac:dyDescent="0.3">
      <c r="A46" s="28" t="s">
        <v>94</v>
      </c>
      <c r="B46" s="58"/>
      <c r="C46" s="59" t="s">
        <v>79</v>
      </c>
      <c r="D46" s="58">
        <v>2</v>
      </c>
      <c r="E46" s="58" t="s">
        <v>41</v>
      </c>
      <c r="F46" s="60">
        <v>1500000</v>
      </c>
      <c r="G46" s="61">
        <f t="shared" si="10"/>
        <v>3000000</v>
      </c>
      <c r="H46" s="58"/>
      <c r="I46" s="59" t="s">
        <v>79</v>
      </c>
      <c r="J46" s="58">
        <v>2</v>
      </c>
      <c r="K46" s="58" t="s">
        <v>41</v>
      </c>
      <c r="L46" s="61">
        <v>1500000</v>
      </c>
      <c r="M46" s="60">
        <f t="shared" si="11"/>
        <v>3000000</v>
      </c>
      <c r="N46" s="60">
        <f t="shared" si="12"/>
        <v>0</v>
      </c>
    </row>
    <row r="47" spans="1:14" hidden="1" x14ac:dyDescent="0.3">
      <c r="A47" s="28" t="s">
        <v>95</v>
      </c>
      <c r="B47" s="58"/>
      <c r="C47" s="59" t="s">
        <v>81</v>
      </c>
      <c r="D47" s="58">
        <v>2</v>
      </c>
      <c r="E47" s="58" t="s">
        <v>41</v>
      </c>
      <c r="F47" s="60">
        <v>1000000</v>
      </c>
      <c r="G47" s="61">
        <f t="shared" si="10"/>
        <v>2000000</v>
      </c>
      <c r="H47" s="58"/>
      <c r="I47" s="59" t="s">
        <v>81</v>
      </c>
      <c r="J47" s="58">
        <v>2</v>
      </c>
      <c r="K47" s="58" t="s">
        <v>41</v>
      </c>
      <c r="L47" s="61">
        <v>1000000</v>
      </c>
      <c r="M47" s="60">
        <f t="shared" si="11"/>
        <v>2000000</v>
      </c>
      <c r="N47" s="60">
        <f t="shared" si="12"/>
        <v>0</v>
      </c>
    </row>
    <row r="48" spans="1:14" hidden="1" x14ac:dyDescent="0.3">
      <c r="A48" s="8" t="s">
        <v>96</v>
      </c>
      <c r="B48" s="58"/>
      <c r="C48" s="59" t="s">
        <v>97</v>
      </c>
      <c r="D48" s="58">
        <v>4</v>
      </c>
      <c r="E48" s="58" t="s">
        <v>84</v>
      </c>
      <c r="F48" s="60">
        <v>250000</v>
      </c>
      <c r="G48" s="61">
        <f t="shared" si="10"/>
        <v>1000000</v>
      </c>
      <c r="H48" s="58"/>
      <c r="I48" s="59" t="s">
        <v>97</v>
      </c>
      <c r="J48" s="58">
        <v>4</v>
      </c>
      <c r="K48" s="58" t="s">
        <v>84</v>
      </c>
      <c r="L48" s="61">
        <v>250000</v>
      </c>
      <c r="M48" s="60">
        <f t="shared" si="11"/>
        <v>1000000</v>
      </c>
      <c r="N48" s="60">
        <f t="shared" si="12"/>
        <v>0</v>
      </c>
    </row>
    <row r="49" spans="1:14" hidden="1" x14ac:dyDescent="0.3">
      <c r="A49" s="28" t="s">
        <v>98</v>
      </c>
      <c r="B49" s="69" t="s">
        <v>47</v>
      </c>
      <c r="C49" s="68" t="s">
        <v>48</v>
      </c>
      <c r="D49" s="69"/>
      <c r="E49" s="69"/>
      <c r="F49" s="70"/>
      <c r="G49" s="71">
        <f>G50</f>
        <v>4000000</v>
      </c>
      <c r="H49" s="69" t="s">
        <v>47</v>
      </c>
      <c r="I49" s="68" t="s">
        <v>48</v>
      </c>
      <c r="J49" s="69"/>
      <c r="K49" s="69"/>
      <c r="L49" s="71"/>
      <c r="M49" s="70">
        <f>M50</f>
        <v>4000000</v>
      </c>
      <c r="N49" s="70">
        <f>N50</f>
        <v>0</v>
      </c>
    </row>
    <row r="50" spans="1:14" hidden="1" x14ac:dyDescent="0.3">
      <c r="A50" s="28" t="s">
        <v>99</v>
      </c>
      <c r="B50" s="58"/>
      <c r="C50" s="59" t="s">
        <v>50</v>
      </c>
      <c r="D50" s="58">
        <v>4</v>
      </c>
      <c r="E50" s="58" t="s">
        <v>51</v>
      </c>
      <c r="F50" s="60">
        <v>1000000</v>
      </c>
      <c r="G50" s="61">
        <f>ROUNDDOWN(D50*F50,-3)</f>
        <v>4000000</v>
      </c>
      <c r="H50" s="58"/>
      <c r="I50" s="59" t="s">
        <v>50</v>
      </c>
      <c r="J50" s="58">
        <v>4</v>
      </c>
      <c r="K50" s="58" t="s">
        <v>51</v>
      </c>
      <c r="L50" s="61">
        <v>1000000</v>
      </c>
      <c r="M50" s="60">
        <f>ROUNDDOWN(J50*L50,-3)</f>
        <v>4000000</v>
      </c>
      <c r="N50" s="60">
        <f>G50-M50</f>
        <v>0</v>
      </c>
    </row>
    <row r="51" spans="1:14" hidden="1" x14ac:dyDescent="0.3">
      <c r="A51" s="28" t="s">
        <v>100</v>
      </c>
      <c r="B51" s="65" t="s">
        <v>53</v>
      </c>
      <c r="C51" s="64" t="s">
        <v>54</v>
      </c>
      <c r="D51" s="65"/>
      <c r="E51" s="65"/>
      <c r="F51" s="66"/>
      <c r="G51" s="67">
        <f>G52</f>
        <v>66252000</v>
      </c>
      <c r="H51" s="65" t="s">
        <v>53</v>
      </c>
      <c r="I51" s="64" t="s">
        <v>54</v>
      </c>
      <c r="J51" s="65"/>
      <c r="K51" s="65"/>
      <c r="L51" s="67"/>
      <c r="M51" s="66">
        <f>M52</f>
        <v>66252000</v>
      </c>
      <c r="N51" s="66">
        <f>N52</f>
        <v>0</v>
      </c>
    </row>
    <row r="52" spans="1:14" hidden="1" x14ac:dyDescent="0.3">
      <c r="A52" s="28" t="s">
        <v>101</v>
      </c>
      <c r="B52" s="58"/>
      <c r="C52" s="59" t="s">
        <v>102</v>
      </c>
      <c r="D52" s="58">
        <v>12</v>
      </c>
      <c r="E52" s="58" t="s">
        <v>38</v>
      </c>
      <c r="F52" s="60">
        <v>5521000</v>
      </c>
      <c r="G52" s="61">
        <f>ROUNDDOWN(D52*F52,-3)</f>
        <v>66252000</v>
      </c>
      <c r="H52" s="58"/>
      <c r="I52" s="59" t="s">
        <v>102</v>
      </c>
      <c r="J52" s="58">
        <v>12</v>
      </c>
      <c r="K52" s="58" t="s">
        <v>38</v>
      </c>
      <c r="L52" s="61">
        <v>5521000</v>
      </c>
      <c r="M52" s="60">
        <f>ROUNDDOWN(J52*L52,-3)</f>
        <v>66252000</v>
      </c>
      <c r="N52" s="60">
        <f>G52-M52</f>
        <v>0</v>
      </c>
    </row>
    <row r="53" spans="1:14" hidden="1" x14ac:dyDescent="0.3">
      <c r="A53" s="28" t="s">
        <v>103</v>
      </c>
      <c r="B53" s="76" t="s">
        <v>104</v>
      </c>
      <c r="C53" s="77" t="s">
        <v>105</v>
      </c>
      <c r="D53" s="76"/>
      <c r="E53" s="76" t="s">
        <v>29</v>
      </c>
      <c r="F53" s="78"/>
      <c r="G53" s="79">
        <f>SUM(G54,G67)</f>
        <v>475336000</v>
      </c>
      <c r="H53" s="76" t="s">
        <v>104</v>
      </c>
      <c r="I53" s="77" t="s">
        <v>105</v>
      </c>
      <c r="J53" s="76"/>
      <c r="K53" s="76" t="s">
        <v>29</v>
      </c>
      <c r="L53" s="79"/>
      <c r="M53" s="78">
        <f>SUM(M54,M67)</f>
        <v>475336000</v>
      </c>
      <c r="N53" s="78">
        <f>SUM(N54,N67)</f>
        <v>0</v>
      </c>
    </row>
    <row r="54" spans="1:14" hidden="1" x14ac:dyDescent="0.3">
      <c r="A54" s="28" t="s">
        <v>106</v>
      </c>
      <c r="B54" s="72" t="s">
        <v>31</v>
      </c>
      <c r="C54" s="73" t="s">
        <v>107</v>
      </c>
      <c r="D54" s="72"/>
      <c r="E54" s="72"/>
      <c r="F54" s="74"/>
      <c r="G54" s="75">
        <f>SUM(G55,G61,G63,G65)</f>
        <v>404820000</v>
      </c>
      <c r="H54" s="72" t="s">
        <v>31</v>
      </c>
      <c r="I54" s="73" t="s">
        <v>107</v>
      </c>
      <c r="J54" s="72"/>
      <c r="K54" s="72"/>
      <c r="L54" s="75"/>
      <c r="M54" s="74">
        <f>SUM(M55,M61,M63,M65)</f>
        <v>404820000</v>
      </c>
      <c r="N54" s="74">
        <f>SUM(N55,N61,N63,N65)</f>
        <v>0</v>
      </c>
    </row>
    <row r="55" spans="1:14" hidden="1" x14ac:dyDescent="0.3">
      <c r="A55" s="28" t="s">
        <v>108</v>
      </c>
      <c r="B55" s="65" t="s">
        <v>34</v>
      </c>
      <c r="C55" s="64" t="s">
        <v>35</v>
      </c>
      <c r="D55" s="65"/>
      <c r="E55" s="65"/>
      <c r="F55" s="66"/>
      <c r="G55" s="67">
        <f>SUM(G56:G60)</f>
        <v>74000000</v>
      </c>
      <c r="H55" s="65" t="s">
        <v>34</v>
      </c>
      <c r="I55" s="64" t="s">
        <v>35</v>
      </c>
      <c r="J55" s="65"/>
      <c r="K55" s="65"/>
      <c r="L55" s="67"/>
      <c r="M55" s="66">
        <f>SUM(M56:M60)</f>
        <v>74000000</v>
      </c>
      <c r="N55" s="66">
        <f>SUM(N56:N60)</f>
        <v>0</v>
      </c>
    </row>
    <row r="56" spans="1:14" hidden="1" x14ac:dyDescent="0.3">
      <c r="A56" s="28" t="s">
        <v>109</v>
      </c>
      <c r="B56" s="58"/>
      <c r="C56" s="59" t="s">
        <v>37</v>
      </c>
      <c r="D56" s="58">
        <v>200</v>
      </c>
      <c r="E56" s="58" t="s">
        <v>38</v>
      </c>
      <c r="F56" s="60">
        <v>75000</v>
      </c>
      <c r="G56" s="61">
        <f t="shared" ref="G56:G60" si="13">ROUNDDOWN(D56*F56,-3)</f>
        <v>15000000</v>
      </c>
      <c r="H56" s="58"/>
      <c r="I56" s="59" t="s">
        <v>37</v>
      </c>
      <c r="J56" s="58">
        <v>200</v>
      </c>
      <c r="K56" s="58" t="s">
        <v>38</v>
      </c>
      <c r="L56" s="61">
        <v>75000</v>
      </c>
      <c r="M56" s="60">
        <f t="shared" ref="M56:M60" si="14">ROUNDDOWN(J56*L56,-3)</f>
        <v>15000000</v>
      </c>
      <c r="N56" s="60">
        <f t="shared" ref="N56:N60" si="15">G56-M56</f>
        <v>0</v>
      </c>
    </row>
    <row r="57" spans="1:14" hidden="1" x14ac:dyDescent="0.3">
      <c r="A57" s="28" t="s">
        <v>110</v>
      </c>
      <c r="B57" s="58"/>
      <c r="C57" s="59" t="s">
        <v>40</v>
      </c>
      <c r="D57" s="58">
        <v>8</v>
      </c>
      <c r="E57" s="58" t="s">
        <v>41</v>
      </c>
      <c r="F57" s="60">
        <v>1000000</v>
      </c>
      <c r="G57" s="61">
        <f t="shared" si="13"/>
        <v>8000000</v>
      </c>
      <c r="H57" s="58"/>
      <c r="I57" s="59" t="s">
        <v>40</v>
      </c>
      <c r="J57" s="58">
        <v>8</v>
      </c>
      <c r="K57" s="58" t="s">
        <v>41</v>
      </c>
      <c r="L57" s="61">
        <v>1000000</v>
      </c>
      <c r="M57" s="60">
        <f t="shared" si="14"/>
        <v>8000000</v>
      </c>
      <c r="N57" s="60">
        <f t="shared" si="15"/>
        <v>0</v>
      </c>
    </row>
    <row r="58" spans="1:14" hidden="1" x14ac:dyDescent="0.3">
      <c r="A58" s="28" t="s">
        <v>111</v>
      </c>
      <c r="B58" s="58"/>
      <c r="C58" s="59" t="s">
        <v>43</v>
      </c>
      <c r="D58" s="58">
        <v>8</v>
      </c>
      <c r="E58" s="58" t="s">
        <v>41</v>
      </c>
      <c r="F58" s="60">
        <v>1500000</v>
      </c>
      <c r="G58" s="61">
        <f t="shared" si="13"/>
        <v>12000000</v>
      </c>
      <c r="H58" s="58"/>
      <c r="I58" s="59" t="s">
        <v>43</v>
      </c>
      <c r="J58" s="58">
        <v>8</v>
      </c>
      <c r="K58" s="58" t="s">
        <v>41</v>
      </c>
      <c r="L58" s="61">
        <v>1500000</v>
      </c>
      <c r="M58" s="60">
        <f t="shared" si="14"/>
        <v>12000000</v>
      </c>
      <c r="N58" s="60">
        <f t="shared" si="15"/>
        <v>0</v>
      </c>
    </row>
    <row r="59" spans="1:14" hidden="1" x14ac:dyDescent="0.3">
      <c r="A59" s="28" t="s">
        <v>112</v>
      </c>
      <c r="B59" s="58"/>
      <c r="C59" s="59" t="s">
        <v>45</v>
      </c>
      <c r="D59" s="58">
        <v>8</v>
      </c>
      <c r="E59" s="58" t="s">
        <v>41</v>
      </c>
      <c r="F59" s="60">
        <v>1000000</v>
      </c>
      <c r="G59" s="61">
        <f t="shared" si="13"/>
        <v>8000000</v>
      </c>
      <c r="H59" s="58"/>
      <c r="I59" s="59" t="s">
        <v>45</v>
      </c>
      <c r="J59" s="58">
        <v>8</v>
      </c>
      <c r="K59" s="58" t="s">
        <v>41</v>
      </c>
      <c r="L59" s="61">
        <v>1000000</v>
      </c>
      <c r="M59" s="60">
        <f t="shared" si="14"/>
        <v>8000000</v>
      </c>
      <c r="N59" s="60">
        <f t="shared" si="15"/>
        <v>0</v>
      </c>
    </row>
    <row r="60" spans="1:14" hidden="1" x14ac:dyDescent="0.3">
      <c r="A60" s="28" t="s">
        <v>113</v>
      </c>
      <c r="B60" s="58"/>
      <c r="C60" s="59" t="s">
        <v>114</v>
      </c>
      <c r="D60" s="58">
        <v>62</v>
      </c>
      <c r="E60" s="58" t="s">
        <v>115</v>
      </c>
      <c r="F60" s="60">
        <v>500000</v>
      </c>
      <c r="G60" s="61">
        <f t="shared" si="13"/>
        <v>31000000</v>
      </c>
      <c r="H60" s="58"/>
      <c r="I60" s="59" t="s">
        <v>114</v>
      </c>
      <c r="J60" s="58">
        <v>62</v>
      </c>
      <c r="K60" s="58" t="s">
        <v>115</v>
      </c>
      <c r="L60" s="61">
        <v>500000</v>
      </c>
      <c r="M60" s="60">
        <f t="shared" si="14"/>
        <v>31000000</v>
      </c>
      <c r="N60" s="60">
        <f t="shared" si="15"/>
        <v>0</v>
      </c>
    </row>
    <row r="61" spans="1:14" hidden="1" x14ac:dyDescent="0.3">
      <c r="A61" s="28" t="s">
        <v>116</v>
      </c>
      <c r="B61" s="65" t="s">
        <v>47</v>
      </c>
      <c r="C61" s="64" t="s">
        <v>48</v>
      </c>
      <c r="D61" s="65"/>
      <c r="E61" s="65"/>
      <c r="F61" s="66"/>
      <c r="G61" s="67">
        <f>G62</f>
        <v>25200000</v>
      </c>
      <c r="H61" s="65" t="s">
        <v>47</v>
      </c>
      <c r="I61" s="64" t="s">
        <v>48</v>
      </c>
      <c r="J61" s="65"/>
      <c r="K61" s="65"/>
      <c r="L61" s="67"/>
      <c r="M61" s="66">
        <f>M62</f>
        <v>25200000</v>
      </c>
      <c r="N61" s="66">
        <f>N62</f>
        <v>0</v>
      </c>
    </row>
    <row r="62" spans="1:14" hidden="1" x14ac:dyDescent="0.3">
      <c r="A62" s="28" t="s">
        <v>117</v>
      </c>
      <c r="B62" s="58"/>
      <c r="C62" s="59" t="s">
        <v>50</v>
      </c>
      <c r="D62" s="58">
        <v>28</v>
      </c>
      <c r="E62" s="58" t="s">
        <v>51</v>
      </c>
      <c r="F62" s="60">
        <v>900000</v>
      </c>
      <c r="G62" s="61">
        <f>ROUNDDOWN(D62*F62,-3)</f>
        <v>25200000</v>
      </c>
      <c r="H62" s="58"/>
      <c r="I62" s="59" t="s">
        <v>50</v>
      </c>
      <c r="J62" s="58">
        <v>28</v>
      </c>
      <c r="K62" s="58" t="s">
        <v>51</v>
      </c>
      <c r="L62" s="61">
        <v>900000</v>
      </c>
      <c r="M62" s="60">
        <f>ROUNDDOWN(J62*L62,-3)</f>
        <v>25200000</v>
      </c>
      <c r="N62" s="60">
        <f>G62-M62</f>
        <v>0</v>
      </c>
    </row>
    <row r="63" spans="1:14" hidden="1" x14ac:dyDescent="0.3">
      <c r="A63" s="28" t="s">
        <v>118</v>
      </c>
      <c r="B63" s="65" t="s">
        <v>53</v>
      </c>
      <c r="C63" s="64" t="s">
        <v>54</v>
      </c>
      <c r="D63" s="65"/>
      <c r="E63" s="65"/>
      <c r="F63" s="66"/>
      <c r="G63" s="67">
        <f>G64</f>
        <v>304120000</v>
      </c>
      <c r="H63" s="65" t="s">
        <v>53</v>
      </c>
      <c r="I63" s="64" t="s">
        <v>54</v>
      </c>
      <c r="J63" s="65"/>
      <c r="K63" s="65"/>
      <c r="L63" s="67"/>
      <c r="M63" s="66">
        <f>M64</f>
        <v>304120000</v>
      </c>
      <c r="N63" s="66">
        <f>N64</f>
        <v>0</v>
      </c>
    </row>
    <row r="64" spans="1:14" hidden="1" x14ac:dyDescent="0.3">
      <c r="A64" s="28" t="s">
        <v>119</v>
      </c>
      <c r="B64" s="58"/>
      <c r="C64" s="59" t="s">
        <v>120</v>
      </c>
      <c r="D64" s="58">
        <v>52</v>
      </c>
      <c r="E64" s="58" t="s">
        <v>38</v>
      </c>
      <c r="F64" s="60">
        <v>5848480</v>
      </c>
      <c r="G64" s="61">
        <f>ROUNDDOWN(D64*F64,-3)</f>
        <v>304120000</v>
      </c>
      <c r="H64" s="58"/>
      <c r="I64" s="59" t="s">
        <v>120</v>
      </c>
      <c r="J64" s="58">
        <v>52</v>
      </c>
      <c r="K64" s="58" t="s">
        <v>38</v>
      </c>
      <c r="L64" s="61">
        <v>5848480</v>
      </c>
      <c r="M64" s="60">
        <f>ROUNDDOWN(J64*L64,-3)</f>
        <v>304120000</v>
      </c>
      <c r="N64" s="60">
        <f>G64-M64</f>
        <v>0</v>
      </c>
    </row>
    <row r="65" spans="1:14" hidden="1" x14ac:dyDescent="0.3">
      <c r="A65" s="28" t="s">
        <v>121</v>
      </c>
      <c r="B65" s="65" t="s">
        <v>122</v>
      </c>
      <c r="C65" s="64" t="s">
        <v>123</v>
      </c>
      <c r="D65" s="65"/>
      <c r="E65" s="65"/>
      <c r="F65" s="66"/>
      <c r="G65" s="67">
        <f>G66</f>
        <v>1500000</v>
      </c>
      <c r="H65" s="65" t="s">
        <v>122</v>
      </c>
      <c r="I65" s="64" t="s">
        <v>123</v>
      </c>
      <c r="J65" s="65"/>
      <c r="K65" s="65"/>
      <c r="L65" s="67"/>
      <c r="M65" s="66">
        <f>M66</f>
        <v>1500000</v>
      </c>
      <c r="N65" s="66">
        <f>N66</f>
        <v>0</v>
      </c>
    </row>
    <row r="66" spans="1:14" hidden="1" x14ac:dyDescent="0.3">
      <c r="A66" s="28" t="s">
        <v>124</v>
      </c>
      <c r="B66" s="58"/>
      <c r="C66" s="59" t="s">
        <v>125</v>
      </c>
      <c r="D66" s="58">
        <v>10</v>
      </c>
      <c r="E66" s="58" t="s">
        <v>38</v>
      </c>
      <c r="F66" s="60">
        <v>150000</v>
      </c>
      <c r="G66" s="61">
        <f>ROUNDDOWN(D66*F66,-3)</f>
        <v>1500000</v>
      </c>
      <c r="H66" s="58"/>
      <c r="I66" s="59" t="s">
        <v>125</v>
      </c>
      <c r="J66" s="58">
        <v>10</v>
      </c>
      <c r="K66" s="58" t="s">
        <v>38</v>
      </c>
      <c r="L66" s="61">
        <v>150000</v>
      </c>
      <c r="M66" s="60">
        <f>ROUNDDOWN(J66*L66,-3)</f>
        <v>1500000</v>
      </c>
      <c r="N66" s="60">
        <f>G66-M66</f>
        <v>0</v>
      </c>
    </row>
    <row r="67" spans="1:14" hidden="1" x14ac:dyDescent="0.3">
      <c r="A67" s="28" t="s">
        <v>126</v>
      </c>
      <c r="B67" s="72" t="s">
        <v>59</v>
      </c>
      <c r="C67" s="73" t="s">
        <v>127</v>
      </c>
      <c r="D67" s="72"/>
      <c r="E67" s="72"/>
      <c r="F67" s="74"/>
      <c r="G67" s="75">
        <f>SUM(G68,G73,G75)</f>
        <v>70516000</v>
      </c>
      <c r="H67" s="72" t="s">
        <v>59</v>
      </c>
      <c r="I67" s="73" t="s">
        <v>127</v>
      </c>
      <c r="J67" s="72"/>
      <c r="K67" s="72"/>
      <c r="L67" s="75"/>
      <c r="M67" s="74">
        <f>SUM(M68,M73,M75)</f>
        <v>70516000</v>
      </c>
      <c r="N67" s="74">
        <f>SUM(N68,N73,N75)</f>
        <v>0</v>
      </c>
    </row>
    <row r="68" spans="1:14" hidden="1" x14ac:dyDescent="0.3">
      <c r="A68" s="28" t="s">
        <v>128</v>
      </c>
      <c r="B68" s="65" t="s">
        <v>34</v>
      </c>
      <c r="C68" s="64" t="s">
        <v>35</v>
      </c>
      <c r="D68" s="65"/>
      <c r="E68" s="65"/>
      <c r="F68" s="66"/>
      <c r="G68" s="67">
        <f>SUM(G69:G72)</f>
        <v>22625000</v>
      </c>
      <c r="H68" s="65" t="s">
        <v>34</v>
      </c>
      <c r="I68" s="64" t="s">
        <v>35</v>
      </c>
      <c r="J68" s="65"/>
      <c r="K68" s="65"/>
      <c r="L68" s="67"/>
      <c r="M68" s="66">
        <f>SUM(M69:M72)</f>
        <v>22625000</v>
      </c>
      <c r="N68" s="66">
        <f>SUM(N69:N72)</f>
        <v>0</v>
      </c>
    </row>
    <row r="69" spans="1:14" hidden="1" x14ac:dyDescent="0.3">
      <c r="A69" s="28" t="s">
        <v>129</v>
      </c>
      <c r="B69" s="58"/>
      <c r="C69" s="59" t="s">
        <v>37</v>
      </c>
      <c r="D69" s="58">
        <v>75</v>
      </c>
      <c r="E69" s="58" t="s">
        <v>38</v>
      </c>
      <c r="F69" s="60">
        <v>75000</v>
      </c>
      <c r="G69" s="61">
        <f t="shared" ref="G69:G72" si="16">ROUNDDOWN(D69*F69,-3)</f>
        <v>5625000</v>
      </c>
      <c r="H69" s="58"/>
      <c r="I69" s="59" t="s">
        <v>37</v>
      </c>
      <c r="J69" s="58">
        <v>75</v>
      </c>
      <c r="K69" s="58" t="s">
        <v>38</v>
      </c>
      <c r="L69" s="61">
        <v>75000</v>
      </c>
      <c r="M69" s="60">
        <f t="shared" ref="M69:M72" si="17">ROUNDDOWN(J69*L69,-3)</f>
        <v>5625000</v>
      </c>
      <c r="N69" s="60">
        <f t="shared" ref="N69:N72" si="18">G69-M69</f>
        <v>0</v>
      </c>
    </row>
    <row r="70" spans="1:14" hidden="1" x14ac:dyDescent="0.3">
      <c r="A70" s="28" t="s">
        <v>130</v>
      </c>
      <c r="B70" s="58"/>
      <c r="C70" s="59" t="s">
        <v>40</v>
      </c>
      <c r="D70" s="58">
        <v>4</v>
      </c>
      <c r="E70" s="58" t="s">
        <v>41</v>
      </c>
      <c r="F70" s="60">
        <v>1500000</v>
      </c>
      <c r="G70" s="61">
        <f t="shared" si="16"/>
        <v>6000000</v>
      </c>
      <c r="H70" s="58"/>
      <c r="I70" s="59" t="s">
        <v>40</v>
      </c>
      <c r="J70" s="58">
        <v>4</v>
      </c>
      <c r="K70" s="58" t="s">
        <v>41</v>
      </c>
      <c r="L70" s="61">
        <v>1500000</v>
      </c>
      <c r="M70" s="60">
        <f t="shared" si="17"/>
        <v>6000000</v>
      </c>
      <c r="N70" s="60">
        <f t="shared" si="18"/>
        <v>0</v>
      </c>
    </row>
    <row r="71" spans="1:14" hidden="1" x14ac:dyDescent="0.3">
      <c r="A71" s="28" t="s">
        <v>131</v>
      </c>
      <c r="B71" s="58"/>
      <c r="C71" s="59" t="s">
        <v>43</v>
      </c>
      <c r="D71" s="58">
        <v>4</v>
      </c>
      <c r="E71" s="58" t="s">
        <v>41</v>
      </c>
      <c r="F71" s="60">
        <v>1500000</v>
      </c>
      <c r="G71" s="61">
        <f t="shared" si="16"/>
        <v>6000000</v>
      </c>
      <c r="H71" s="58"/>
      <c r="I71" s="59" t="s">
        <v>43</v>
      </c>
      <c r="J71" s="58">
        <v>4</v>
      </c>
      <c r="K71" s="58" t="s">
        <v>41</v>
      </c>
      <c r="L71" s="61">
        <v>1500000</v>
      </c>
      <c r="M71" s="60">
        <f t="shared" si="17"/>
        <v>6000000</v>
      </c>
      <c r="N71" s="60">
        <f t="shared" si="18"/>
        <v>0</v>
      </c>
    </row>
    <row r="72" spans="1:14" hidden="1" x14ac:dyDescent="0.3">
      <c r="A72" s="28" t="s">
        <v>132</v>
      </c>
      <c r="B72" s="58"/>
      <c r="C72" s="59" t="s">
        <v>45</v>
      </c>
      <c r="D72" s="58">
        <v>5</v>
      </c>
      <c r="E72" s="58" t="s">
        <v>41</v>
      </c>
      <c r="F72" s="60">
        <v>1000000</v>
      </c>
      <c r="G72" s="61">
        <f t="shared" si="16"/>
        <v>5000000</v>
      </c>
      <c r="H72" s="58"/>
      <c r="I72" s="59" t="s">
        <v>45</v>
      </c>
      <c r="J72" s="58">
        <v>5</v>
      </c>
      <c r="K72" s="58" t="s">
        <v>41</v>
      </c>
      <c r="L72" s="61">
        <v>1000000</v>
      </c>
      <c r="M72" s="60">
        <f t="shared" si="17"/>
        <v>5000000</v>
      </c>
      <c r="N72" s="60">
        <f t="shared" si="18"/>
        <v>0</v>
      </c>
    </row>
    <row r="73" spans="1:14" hidden="1" x14ac:dyDescent="0.3">
      <c r="A73" s="28" t="s">
        <v>133</v>
      </c>
      <c r="B73" s="53" t="s">
        <v>47</v>
      </c>
      <c r="C73" s="54" t="s">
        <v>48</v>
      </c>
      <c r="D73" s="53"/>
      <c r="E73" s="53"/>
      <c r="F73" s="55"/>
      <c r="G73" s="56">
        <f>G74</f>
        <v>7200000</v>
      </c>
      <c r="H73" s="53" t="s">
        <v>47</v>
      </c>
      <c r="I73" s="54" t="s">
        <v>48</v>
      </c>
      <c r="J73" s="53"/>
      <c r="K73" s="53"/>
      <c r="L73" s="56"/>
      <c r="M73" s="55">
        <f>M74</f>
        <v>7200000</v>
      </c>
      <c r="N73" s="55">
        <f>N74</f>
        <v>0</v>
      </c>
    </row>
    <row r="74" spans="1:14" hidden="1" x14ac:dyDescent="0.3">
      <c r="A74" s="28" t="s">
        <v>134</v>
      </c>
      <c r="B74" s="58"/>
      <c r="C74" s="59" t="s">
        <v>50</v>
      </c>
      <c r="D74" s="58">
        <v>8</v>
      </c>
      <c r="E74" s="58" t="s">
        <v>51</v>
      </c>
      <c r="F74" s="60">
        <v>900000</v>
      </c>
      <c r="G74" s="61">
        <f>ROUNDDOWN(D74*F74,-3)</f>
        <v>7200000</v>
      </c>
      <c r="H74" s="58"/>
      <c r="I74" s="59" t="s">
        <v>50</v>
      </c>
      <c r="J74" s="58">
        <v>8</v>
      </c>
      <c r="K74" s="58" t="s">
        <v>51</v>
      </c>
      <c r="L74" s="61">
        <v>900000</v>
      </c>
      <c r="M74" s="60">
        <f>ROUNDDOWN(J74*L74,-3)</f>
        <v>7200000</v>
      </c>
      <c r="N74" s="60">
        <f>G74-M74</f>
        <v>0</v>
      </c>
    </row>
    <row r="75" spans="1:14" hidden="1" x14ac:dyDescent="0.3">
      <c r="A75" s="28" t="s">
        <v>135</v>
      </c>
      <c r="B75" s="65" t="s">
        <v>53</v>
      </c>
      <c r="C75" s="64" t="s">
        <v>54</v>
      </c>
      <c r="D75" s="65"/>
      <c r="E75" s="65"/>
      <c r="F75" s="66"/>
      <c r="G75" s="67">
        <f>G76</f>
        <v>40691000</v>
      </c>
      <c r="H75" s="65" t="s">
        <v>53</v>
      </c>
      <c r="I75" s="64" t="s">
        <v>54</v>
      </c>
      <c r="J75" s="65"/>
      <c r="K75" s="65"/>
      <c r="L75" s="67"/>
      <c r="M75" s="66">
        <f>M76</f>
        <v>40691000</v>
      </c>
      <c r="N75" s="66">
        <f>N76</f>
        <v>0</v>
      </c>
    </row>
    <row r="76" spans="1:14" hidden="1" x14ac:dyDescent="0.3">
      <c r="A76" s="28" t="s">
        <v>136</v>
      </c>
      <c r="B76" s="58"/>
      <c r="C76" s="59" t="s">
        <v>137</v>
      </c>
      <c r="D76" s="58">
        <v>20</v>
      </c>
      <c r="E76" s="58" t="s">
        <v>38</v>
      </c>
      <c r="F76" s="60">
        <v>2034550</v>
      </c>
      <c r="G76" s="61">
        <f>ROUNDDOWN(D76*F76,-3)</f>
        <v>40691000</v>
      </c>
      <c r="H76" s="58"/>
      <c r="I76" s="59" t="s">
        <v>137</v>
      </c>
      <c r="J76" s="58">
        <v>20</v>
      </c>
      <c r="K76" s="58" t="s">
        <v>38</v>
      </c>
      <c r="L76" s="61">
        <v>2034550</v>
      </c>
      <c r="M76" s="60">
        <f>ROUNDDOWN(J76*L76,-3)</f>
        <v>40691000</v>
      </c>
      <c r="N76" s="60">
        <f>G76-M76</f>
        <v>0</v>
      </c>
    </row>
    <row r="77" spans="1:14" hidden="1" x14ac:dyDescent="0.3">
      <c r="A77" s="28" t="s">
        <v>138</v>
      </c>
      <c r="B77" s="76" t="s">
        <v>139</v>
      </c>
      <c r="C77" s="77" t="s">
        <v>140</v>
      </c>
      <c r="D77" s="76"/>
      <c r="E77" s="76" t="s">
        <v>29</v>
      </c>
      <c r="F77" s="78"/>
      <c r="G77" s="79">
        <f>SUM(G78,G86)</f>
        <v>219670000</v>
      </c>
      <c r="H77" s="76" t="s">
        <v>139</v>
      </c>
      <c r="I77" s="77" t="s">
        <v>140</v>
      </c>
      <c r="J77" s="76"/>
      <c r="K77" s="76" t="s">
        <v>29</v>
      </c>
      <c r="L77" s="79"/>
      <c r="M77" s="78">
        <f>SUM(M78,M86)</f>
        <v>219670000</v>
      </c>
      <c r="N77" s="78">
        <f>SUM(N78,N86)</f>
        <v>0</v>
      </c>
    </row>
    <row r="78" spans="1:14" hidden="1" x14ac:dyDescent="0.3">
      <c r="A78" s="28" t="s">
        <v>141</v>
      </c>
      <c r="B78" s="72" t="s">
        <v>31</v>
      </c>
      <c r="C78" s="73" t="s">
        <v>142</v>
      </c>
      <c r="D78" s="72"/>
      <c r="E78" s="72"/>
      <c r="F78" s="74"/>
      <c r="G78" s="75">
        <f>SUM(G79,G84)</f>
        <v>116750000</v>
      </c>
      <c r="H78" s="72" t="s">
        <v>31</v>
      </c>
      <c r="I78" s="73" t="s">
        <v>142</v>
      </c>
      <c r="J78" s="72"/>
      <c r="K78" s="72"/>
      <c r="L78" s="75"/>
      <c r="M78" s="74">
        <f>SUM(M79,M84)</f>
        <v>116750000</v>
      </c>
      <c r="N78" s="74">
        <f>SUM(N79,N84)</f>
        <v>0</v>
      </c>
    </row>
    <row r="79" spans="1:14" hidden="1" x14ac:dyDescent="0.3">
      <c r="A79" s="28" t="s">
        <v>143</v>
      </c>
      <c r="B79" s="65" t="s">
        <v>34</v>
      </c>
      <c r="C79" s="64" t="s">
        <v>35</v>
      </c>
      <c r="D79" s="65"/>
      <c r="E79" s="65"/>
      <c r="F79" s="66"/>
      <c r="G79" s="67">
        <f>SUM(G80:G83)</f>
        <v>50750000</v>
      </c>
      <c r="H79" s="65" t="s">
        <v>34</v>
      </c>
      <c r="I79" s="64" t="s">
        <v>35</v>
      </c>
      <c r="J79" s="65"/>
      <c r="K79" s="65"/>
      <c r="L79" s="67"/>
      <c r="M79" s="66">
        <f>SUM(M80:M83)</f>
        <v>50750000</v>
      </c>
      <c r="N79" s="66">
        <f>SUM(N80:N83)</f>
        <v>0</v>
      </c>
    </row>
    <row r="80" spans="1:14" hidden="1" x14ac:dyDescent="0.3">
      <c r="A80" s="28" t="s">
        <v>144</v>
      </c>
      <c r="B80" s="58"/>
      <c r="C80" s="59" t="s">
        <v>37</v>
      </c>
      <c r="D80" s="58">
        <v>250</v>
      </c>
      <c r="E80" s="58" t="s">
        <v>38</v>
      </c>
      <c r="F80" s="60">
        <v>75000</v>
      </c>
      <c r="G80" s="61">
        <f t="shared" ref="G80:G83" si="19">ROUNDDOWN(D80*F80,-3)</f>
        <v>18750000</v>
      </c>
      <c r="H80" s="58"/>
      <c r="I80" s="59" t="s">
        <v>37</v>
      </c>
      <c r="J80" s="58">
        <v>250</v>
      </c>
      <c r="K80" s="58" t="s">
        <v>38</v>
      </c>
      <c r="L80" s="61">
        <v>75000</v>
      </c>
      <c r="M80" s="60">
        <f t="shared" ref="M80:M83" si="20">ROUNDDOWN(J80*L80,-3)</f>
        <v>18750000</v>
      </c>
      <c r="N80" s="60">
        <f t="shared" ref="N80:N83" si="21">G80-M80</f>
        <v>0</v>
      </c>
    </row>
    <row r="81" spans="1:14" hidden="1" x14ac:dyDescent="0.3">
      <c r="A81" s="28" t="s">
        <v>145</v>
      </c>
      <c r="B81" s="58"/>
      <c r="C81" s="59" t="s">
        <v>40</v>
      </c>
      <c r="D81" s="58">
        <v>8</v>
      </c>
      <c r="E81" s="58" t="s">
        <v>41</v>
      </c>
      <c r="F81" s="60">
        <v>1500000</v>
      </c>
      <c r="G81" s="61">
        <f t="shared" si="19"/>
        <v>12000000</v>
      </c>
      <c r="H81" s="58"/>
      <c r="I81" s="59" t="s">
        <v>40</v>
      </c>
      <c r="J81" s="58">
        <v>8</v>
      </c>
      <c r="K81" s="58" t="s">
        <v>41</v>
      </c>
      <c r="L81" s="61">
        <v>1500000</v>
      </c>
      <c r="M81" s="60">
        <f t="shared" si="20"/>
        <v>12000000</v>
      </c>
      <c r="N81" s="60">
        <f t="shared" si="21"/>
        <v>0</v>
      </c>
    </row>
    <row r="82" spans="1:14" hidden="1" x14ac:dyDescent="0.3">
      <c r="A82" s="28" t="s">
        <v>146</v>
      </c>
      <c r="B82" s="58"/>
      <c r="C82" s="59" t="s">
        <v>43</v>
      </c>
      <c r="D82" s="58">
        <v>8</v>
      </c>
      <c r="E82" s="58" t="s">
        <v>41</v>
      </c>
      <c r="F82" s="60">
        <v>1500000</v>
      </c>
      <c r="G82" s="61">
        <f t="shared" si="19"/>
        <v>12000000</v>
      </c>
      <c r="H82" s="58"/>
      <c r="I82" s="59" t="s">
        <v>43</v>
      </c>
      <c r="J82" s="58">
        <v>8</v>
      </c>
      <c r="K82" s="58" t="s">
        <v>41</v>
      </c>
      <c r="L82" s="61">
        <v>1500000</v>
      </c>
      <c r="M82" s="60">
        <f t="shared" si="20"/>
        <v>12000000</v>
      </c>
      <c r="N82" s="60">
        <f t="shared" si="21"/>
        <v>0</v>
      </c>
    </row>
    <row r="83" spans="1:14" hidden="1" x14ac:dyDescent="0.3">
      <c r="A83" s="28" t="s">
        <v>147</v>
      </c>
      <c r="B83" s="58"/>
      <c r="C83" s="59" t="s">
        <v>45</v>
      </c>
      <c r="D83" s="58">
        <v>8</v>
      </c>
      <c r="E83" s="58" t="s">
        <v>41</v>
      </c>
      <c r="F83" s="60">
        <v>1000000</v>
      </c>
      <c r="G83" s="61">
        <f t="shared" si="19"/>
        <v>8000000</v>
      </c>
      <c r="H83" s="58"/>
      <c r="I83" s="59" t="s">
        <v>45</v>
      </c>
      <c r="J83" s="58">
        <v>8</v>
      </c>
      <c r="K83" s="58" t="s">
        <v>41</v>
      </c>
      <c r="L83" s="61">
        <v>1000000</v>
      </c>
      <c r="M83" s="60">
        <f t="shared" si="20"/>
        <v>8000000</v>
      </c>
      <c r="N83" s="60">
        <f t="shared" si="21"/>
        <v>0</v>
      </c>
    </row>
    <row r="84" spans="1:14" hidden="1" x14ac:dyDescent="0.3">
      <c r="A84" s="28" t="s">
        <v>148</v>
      </c>
      <c r="B84" s="65" t="s">
        <v>53</v>
      </c>
      <c r="C84" s="64" t="s">
        <v>54</v>
      </c>
      <c r="D84" s="65"/>
      <c r="E84" s="65"/>
      <c r="F84" s="66"/>
      <c r="G84" s="67">
        <f>G85</f>
        <v>66000000</v>
      </c>
      <c r="H84" s="65" t="s">
        <v>53</v>
      </c>
      <c r="I84" s="64" t="s">
        <v>54</v>
      </c>
      <c r="J84" s="65"/>
      <c r="K84" s="65"/>
      <c r="L84" s="67"/>
      <c r="M84" s="66">
        <f>M85</f>
        <v>66000000</v>
      </c>
      <c r="N84" s="66">
        <f>N85</f>
        <v>0</v>
      </c>
    </row>
    <row r="85" spans="1:14" hidden="1" x14ac:dyDescent="0.3">
      <c r="A85" s="28" t="s">
        <v>149</v>
      </c>
      <c r="B85" s="58"/>
      <c r="C85" s="59" t="s">
        <v>150</v>
      </c>
      <c r="D85" s="58">
        <v>12</v>
      </c>
      <c r="E85" s="58" t="s">
        <v>38</v>
      </c>
      <c r="F85" s="60">
        <v>5500000</v>
      </c>
      <c r="G85" s="61">
        <f>ROUNDDOWN(D85*F85,-3)</f>
        <v>66000000</v>
      </c>
      <c r="H85" s="58"/>
      <c r="I85" s="59" t="s">
        <v>150</v>
      </c>
      <c r="J85" s="58">
        <v>12</v>
      </c>
      <c r="K85" s="58" t="s">
        <v>38</v>
      </c>
      <c r="L85" s="61">
        <v>5500000</v>
      </c>
      <c r="M85" s="60">
        <f>ROUNDDOWN(J85*L85,-3)</f>
        <v>66000000</v>
      </c>
      <c r="N85" s="60">
        <f>G85-M85</f>
        <v>0</v>
      </c>
    </row>
    <row r="86" spans="1:14" hidden="1" x14ac:dyDescent="0.3">
      <c r="A86" s="28" t="s">
        <v>151</v>
      </c>
      <c r="B86" s="80" t="s">
        <v>59</v>
      </c>
      <c r="C86" s="81" t="s">
        <v>152</v>
      </c>
      <c r="D86" s="80"/>
      <c r="E86" s="80"/>
      <c r="F86" s="82"/>
      <c r="G86" s="83">
        <f>SUM(G87,G93,G95)</f>
        <v>102920000</v>
      </c>
      <c r="H86" s="80" t="s">
        <v>59</v>
      </c>
      <c r="I86" s="81" t="s">
        <v>152</v>
      </c>
      <c r="J86" s="80"/>
      <c r="K86" s="80"/>
      <c r="L86" s="83"/>
      <c r="M86" s="82">
        <f>SUM(M87,M93,M95)</f>
        <v>102920000</v>
      </c>
      <c r="N86" s="82">
        <f>SUM(N87,N93,N95)</f>
        <v>0</v>
      </c>
    </row>
    <row r="87" spans="1:14" hidden="1" x14ac:dyDescent="0.3">
      <c r="A87" s="28" t="s">
        <v>153</v>
      </c>
      <c r="B87" s="65" t="s">
        <v>34</v>
      </c>
      <c r="C87" s="64" t="s">
        <v>35</v>
      </c>
      <c r="D87" s="65"/>
      <c r="E87" s="65"/>
      <c r="F87" s="66"/>
      <c r="G87" s="67">
        <f>SUM(G88:G92)</f>
        <v>23750000</v>
      </c>
      <c r="H87" s="65" t="s">
        <v>34</v>
      </c>
      <c r="I87" s="64" t="s">
        <v>35</v>
      </c>
      <c r="J87" s="65"/>
      <c r="K87" s="65"/>
      <c r="L87" s="67"/>
      <c r="M87" s="66">
        <f>SUM(M88:M92)</f>
        <v>23750000</v>
      </c>
      <c r="N87" s="66">
        <f>SUM(N88:N92)</f>
        <v>0</v>
      </c>
    </row>
    <row r="88" spans="1:14" hidden="1" x14ac:dyDescent="0.3">
      <c r="A88" s="28" t="s">
        <v>154</v>
      </c>
      <c r="B88" s="58"/>
      <c r="C88" s="59" t="s">
        <v>37</v>
      </c>
      <c r="D88" s="58">
        <v>90</v>
      </c>
      <c r="E88" s="58" t="s">
        <v>38</v>
      </c>
      <c r="F88" s="60">
        <v>75000</v>
      </c>
      <c r="G88" s="61">
        <f t="shared" ref="G88:G92" si="22">ROUNDDOWN(D88*F88,-3)</f>
        <v>6750000</v>
      </c>
      <c r="H88" s="58"/>
      <c r="I88" s="59" t="s">
        <v>37</v>
      </c>
      <c r="J88" s="58">
        <v>90</v>
      </c>
      <c r="K88" s="58" t="s">
        <v>38</v>
      </c>
      <c r="L88" s="61">
        <v>75000</v>
      </c>
      <c r="M88" s="60">
        <f t="shared" ref="M88:M92" si="23">ROUNDDOWN(J88*L88,-3)</f>
        <v>6750000</v>
      </c>
      <c r="N88" s="60">
        <f t="shared" ref="N88:N92" si="24">G88-M88</f>
        <v>0</v>
      </c>
    </row>
    <row r="89" spans="1:14" hidden="1" x14ac:dyDescent="0.3">
      <c r="A89" s="28" t="s">
        <v>155</v>
      </c>
      <c r="B89" s="58"/>
      <c r="C89" s="59" t="s">
        <v>40</v>
      </c>
      <c r="D89" s="58">
        <v>2</v>
      </c>
      <c r="E89" s="58" t="s">
        <v>41</v>
      </c>
      <c r="F89" s="60">
        <v>1500000</v>
      </c>
      <c r="G89" s="61">
        <f t="shared" si="22"/>
        <v>3000000</v>
      </c>
      <c r="H89" s="58"/>
      <c r="I89" s="59" t="s">
        <v>40</v>
      </c>
      <c r="J89" s="58">
        <v>2</v>
      </c>
      <c r="K89" s="58" t="s">
        <v>41</v>
      </c>
      <c r="L89" s="61">
        <v>1500000</v>
      </c>
      <c r="M89" s="60">
        <f t="shared" si="23"/>
        <v>3000000</v>
      </c>
      <c r="N89" s="60">
        <f t="shared" si="24"/>
        <v>0</v>
      </c>
    </row>
    <row r="90" spans="1:14" hidden="1" x14ac:dyDescent="0.3">
      <c r="A90" s="28" t="s">
        <v>156</v>
      </c>
      <c r="B90" s="58"/>
      <c r="C90" s="59" t="s">
        <v>43</v>
      </c>
      <c r="D90" s="58">
        <v>2</v>
      </c>
      <c r="E90" s="58" t="s">
        <v>41</v>
      </c>
      <c r="F90" s="60">
        <v>1500000</v>
      </c>
      <c r="G90" s="61">
        <f t="shared" si="22"/>
        <v>3000000</v>
      </c>
      <c r="H90" s="58"/>
      <c r="I90" s="59" t="s">
        <v>43</v>
      </c>
      <c r="J90" s="58">
        <v>2</v>
      </c>
      <c r="K90" s="58" t="s">
        <v>41</v>
      </c>
      <c r="L90" s="61">
        <v>1500000</v>
      </c>
      <c r="M90" s="60">
        <f t="shared" si="23"/>
        <v>3000000</v>
      </c>
      <c r="N90" s="60">
        <f t="shared" si="24"/>
        <v>0</v>
      </c>
    </row>
    <row r="91" spans="1:14" hidden="1" x14ac:dyDescent="0.3">
      <c r="A91" s="28" t="s">
        <v>157</v>
      </c>
      <c r="B91" s="58"/>
      <c r="C91" s="59" t="s">
        <v>45</v>
      </c>
      <c r="D91" s="58">
        <v>2</v>
      </c>
      <c r="E91" s="58" t="s">
        <v>41</v>
      </c>
      <c r="F91" s="60">
        <v>1000000</v>
      </c>
      <c r="G91" s="61">
        <f t="shared" si="22"/>
        <v>2000000</v>
      </c>
      <c r="H91" s="58"/>
      <c r="I91" s="59" t="s">
        <v>45</v>
      </c>
      <c r="J91" s="58">
        <v>2</v>
      </c>
      <c r="K91" s="58" t="s">
        <v>41</v>
      </c>
      <c r="L91" s="61">
        <v>1000000</v>
      </c>
      <c r="M91" s="60">
        <f t="shared" si="23"/>
        <v>2000000</v>
      </c>
      <c r="N91" s="60">
        <f t="shared" si="24"/>
        <v>0</v>
      </c>
    </row>
    <row r="92" spans="1:14" hidden="1" x14ac:dyDescent="0.3">
      <c r="A92" s="8" t="s">
        <v>158</v>
      </c>
      <c r="B92" s="58"/>
      <c r="C92" s="59" t="s">
        <v>159</v>
      </c>
      <c r="D92" s="58">
        <v>36</v>
      </c>
      <c r="E92" s="58" t="s">
        <v>38</v>
      </c>
      <c r="F92" s="60">
        <v>250000</v>
      </c>
      <c r="G92" s="61">
        <f t="shared" si="22"/>
        <v>9000000</v>
      </c>
      <c r="H92" s="58"/>
      <c r="I92" s="59" t="s">
        <v>159</v>
      </c>
      <c r="J92" s="58">
        <v>36</v>
      </c>
      <c r="K92" s="58" t="s">
        <v>38</v>
      </c>
      <c r="L92" s="61">
        <v>250000</v>
      </c>
      <c r="M92" s="60">
        <f t="shared" si="23"/>
        <v>9000000</v>
      </c>
      <c r="N92" s="60">
        <f t="shared" si="24"/>
        <v>0</v>
      </c>
    </row>
    <row r="93" spans="1:14" hidden="1" x14ac:dyDescent="0.3">
      <c r="A93" s="28" t="s">
        <v>160</v>
      </c>
      <c r="B93" s="69" t="s">
        <v>47</v>
      </c>
      <c r="C93" s="68" t="s">
        <v>48</v>
      </c>
      <c r="D93" s="69"/>
      <c r="E93" s="69"/>
      <c r="F93" s="70"/>
      <c r="G93" s="71">
        <f>G94</f>
        <v>10000000</v>
      </c>
      <c r="H93" s="69" t="s">
        <v>47</v>
      </c>
      <c r="I93" s="68" t="s">
        <v>48</v>
      </c>
      <c r="J93" s="69"/>
      <c r="K93" s="69"/>
      <c r="L93" s="71"/>
      <c r="M93" s="70">
        <f>M94</f>
        <v>10000000</v>
      </c>
      <c r="N93" s="70">
        <f>N94</f>
        <v>0</v>
      </c>
    </row>
    <row r="94" spans="1:14" hidden="1" x14ac:dyDescent="0.3">
      <c r="A94" s="28" t="s">
        <v>161</v>
      </c>
      <c r="B94" s="58"/>
      <c r="C94" s="59" t="s">
        <v>50</v>
      </c>
      <c r="D94" s="58">
        <v>10</v>
      </c>
      <c r="E94" s="58" t="s">
        <v>51</v>
      </c>
      <c r="F94" s="60">
        <v>1000000</v>
      </c>
      <c r="G94" s="61">
        <f>ROUNDDOWN(D94*F94,-3)</f>
        <v>10000000</v>
      </c>
      <c r="H94" s="58"/>
      <c r="I94" s="59" t="s">
        <v>50</v>
      </c>
      <c r="J94" s="58">
        <v>10</v>
      </c>
      <c r="K94" s="58" t="s">
        <v>51</v>
      </c>
      <c r="L94" s="61">
        <v>1000000</v>
      </c>
      <c r="M94" s="60">
        <f>ROUNDDOWN(J94*L94,-3)</f>
        <v>10000000</v>
      </c>
      <c r="N94" s="60">
        <f>G94-M94</f>
        <v>0</v>
      </c>
    </row>
    <row r="95" spans="1:14" hidden="1" x14ac:dyDescent="0.3">
      <c r="A95" s="28" t="s">
        <v>162</v>
      </c>
      <c r="B95" s="65" t="s">
        <v>53</v>
      </c>
      <c r="C95" s="64" t="s">
        <v>54</v>
      </c>
      <c r="D95" s="65"/>
      <c r="E95" s="65"/>
      <c r="F95" s="66"/>
      <c r="G95" s="67">
        <f>G96</f>
        <v>69170000</v>
      </c>
      <c r="H95" s="65" t="s">
        <v>53</v>
      </c>
      <c r="I95" s="64" t="s">
        <v>54</v>
      </c>
      <c r="J95" s="65"/>
      <c r="K95" s="65"/>
      <c r="L95" s="67"/>
      <c r="M95" s="66">
        <f>M96</f>
        <v>69170000</v>
      </c>
      <c r="N95" s="66">
        <f>N96</f>
        <v>0</v>
      </c>
    </row>
    <row r="96" spans="1:14" hidden="1" x14ac:dyDescent="0.3">
      <c r="A96" s="28" t="s">
        <v>163</v>
      </c>
      <c r="B96" s="58"/>
      <c r="C96" s="59" t="s">
        <v>164</v>
      </c>
      <c r="D96" s="58">
        <v>26</v>
      </c>
      <c r="E96" s="58" t="s">
        <v>38</v>
      </c>
      <c r="F96" s="60">
        <v>2660417</v>
      </c>
      <c r="G96" s="61">
        <f>ROUNDDOWN(D96*F96,-3)</f>
        <v>69170000</v>
      </c>
      <c r="H96" s="58"/>
      <c r="I96" s="59" t="s">
        <v>164</v>
      </c>
      <c r="J96" s="58">
        <v>26</v>
      </c>
      <c r="K96" s="58" t="s">
        <v>38</v>
      </c>
      <c r="L96" s="61">
        <v>2660417</v>
      </c>
      <c r="M96" s="60">
        <f>ROUNDDOWN(J96*L96,-3)</f>
        <v>69170000</v>
      </c>
      <c r="N96" s="60">
        <f>G96-M96</f>
        <v>0</v>
      </c>
    </row>
    <row r="97" spans="1:15" x14ac:dyDescent="0.3">
      <c r="A97" s="28" t="s">
        <v>165</v>
      </c>
      <c r="B97" s="85" t="s">
        <v>165</v>
      </c>
      <c r="C97" s="86" t="s">
        <v>166</v>
      </c>
      <c r="D97" s="85"/>
      <c r="E97" s="85"/>
      <c r="F97" s="87"/>
      <c r="G97" s="88">
        <f>SUM(G98,G523)</f>
        <v>22288180000</v>
      </c>
      <c r="H97" s="85" t="s">
        <v>165</v>
      </c>
      <c r="I97" s="86" t="s">
        <v>166</v>
      </c>
      <c r="J97" s="85"/>
      <c r="K97" s="85"/>
      <c r="L97" s="88"/>
      <c r="M97" s="87">
        <f>SUM(M98,M523)</f>
        <v>22719601000</v>
      </c>
      <c r="N97" s="87">
        <f>SUM(N98,N523)</f>
        <v>-431421000</v>
      </c>
      <c r="O97" s="167" t="s">
        <v>943</v>
      </c>
    </row>
    <row r="98" spans="1:15" ht="26.4" x14ac:dyDescent="0.3">
      <c r="A98" s="28" t="s">
        <v>167</v>
      </c>
      <c r="B98" s="89" t="s">
        <v>168</v>
      </c>
      <c r="C98" s="90" t="s">
        <v>169</v>
      </c>
      <c r="D98" s="89"/>
      <c r="E98" s="89"/>
      <c r="F98" s="91"/>
      <c r="G98" s="92">
        <f>SUM(G99,G105,G314,G320)</f>
        <v>13788180000</v>
      </c>
      <c r="H98" s="89" t="s">
        <v>168</v>
      </c>
      <c r="I98" s="90" t="s">
        <v>169</v>
      </c>
      <c r="J98" s="89"/>
      <c r="K98" s="89"/>
      <c r="L98" s="92"/>
      <c r="M98" s="91">
        <f>SUM(M99,M105,M314,M320)</f>
        <v>14219601000</v>
      </c>
      <c r="N98" s="91">
        <f>SUM(N99,N105,N314,N320)</f>
        <v>-431421000</v>
      </c>
      <c r="O98" s="167" t="s">
        <v>943</v>
      </c>
    </row>
    <row r="99" spans="1:15" ht="26.4" x14ac:dyDescent="0.3">
      <c r="A99" s="28" t="s">
        <v>170</v>
      </c>
      <c r="B99" s="93" t="s">
        <v>171</v>
      </c>
      <c r="C99" s="94" t="s">
        <v>172</v>
      </c>
      <c r="D99" s="93">
        <v>2</v>
      </c>
      <c r="E99" s="93" t="s">
        <v>173</v>
      </c>
      <c r="F99" s="95"/>
      <c r="G99" s="96">
        <f t="shared" ref="G99:G101" si="25">G100</f>
        <v>260000000</v>
      </c>
      <c r="H99" s="93" t="s">
        <v>171</v>
      </c>
      <c r="I99" s="94" t="s">
        <v>172</v>
      </c>
      <c r="J99" s="93">
        <v>2</v>
      </c>
      <c r="K99" s="93" t="s">
        <v>173</v>
      </c>
      <c r="L99" s="96"/>
      <c r="M99" s="95">
        <f t="shared" ref="M99:N101" si="26">M100</f>
        <v>260000000</v>
      </c>
      <c r="N99" s="95">
        <f t="shared" si="26"/>
        <v>0</v>
      </c>
      <c r="O99" s="167" t="s">
        <v>943</v>
      </c>
    </row>
    <row r="100" spans="1:15" ht="26.4" x14ac:dyDescent="0.3">
      <c r="A100" s="28" t="s">
        <v>174</v>
      </c>
      <c r="B100" s="97" t="s">
        <v>175</v>
      </c>
      <c r="C100" s="98" t="s">
        <v>176</v>
      </c>
      <c r="D100" s="97">
        <v>2</v>
      </c>
      <c r="E100" s="97" t="s">
        <v>173</v>
      </c>
      <c r="F100" s="99"/>
      <c r="G100" s="100">
        <f t="shared" si="25"/>
        <v>260000000</v>
      </c>
      <c r="H100" s="97" t="s">
        <v>175</v>
      </c>
      <c r="I100" s="98" t="s">
        <v>176</v>
      </c>
      <c r="J100" s="97">
        <v>2</v>
      </c>
      <c r="K100" s="97" t="s">
        <v>173</v>
      </c>
      <c r="L100" s="100"/>
      <c r="M100" s="99">
        <f t="shared" si="26"/>
        <v>260000000</v>
      </c>
      <c r="N100" s="99">
        <f t="shared" si="26"/>
        <v>0</v>
      </c>
      <c r="O100" s="167" t="s">
        <v>943</v>
      </c>
    </row>
    <row r="101" spans="1:15" ht="26.4" x14ac:dyDescent="0.3">
      <c r="A101" s="28" t="s">
        <v>177</v>
      </c>
      <c r="B101" s="101" t="s">
        <v>178</v>
      </c>
      <c r="C101" s="102" t="s">
        <v>179</v>
      </c>
      <c r="D101" s="101"/>
      <c r="E101" s="101" t="s">
        <v>29</v>
      </c>
      <c r="F101" s="103"/>
      <c r="G101" s="104">
        <f t="shared" si="25"/>
        <v>260000000</v>
      </c>
      <c r="H101" s="101" t="s">
        <v>178</v>
      </c>
      <c r="I101" s="102" t="s">
        <v>179</v>
      </c>
      <c r="J101" s="101"/>
      <c r="K101" s="101" t="s">
        <v>29</v>
      </c>
      <c r="L101" s="104"/>
      <c r="M101" s="103">
        <f t="shared" si="26"/>
        <v>260000000</v>
      </c>
      <c r="N101" s="103">
        <f t="shared" si="26"/>
        <v>0</v>
      </c>
      <c r="O101" s="167" t="s">
        <v>943</v>
      </c>
    </row>
    <row r="102" spans="1:15" x14ac:dyDescent="0.3">
      <c r="A102" s="28" t="s">
        <v>180</v>
      </c>
      <c r="B102" s="80" t="s">
        <v>31</v>
      </c>
      <c r="C102" s="81" t="s">
        <v>181</v>
      </c>
      <c r="D102" s="80"/>
      <c r="E102" s="80"/>
      <c r="F102" s="82"/>
      <c r="G102" s="83">
        <f>G103</f>
        <v>260000000</v>
      </c>
      <c r="H102" s="80" t="s">
        <v>31</v>
      </c>
      <c r="I102" s="81" t="s">
        <v>181</v>
      </c>
      <c r="J102" s="80"/>
      <c r="K102" s="80"/>
      <c r="L102" s="83"/>
      <c r="M102" s="82">
        <f>M103</f>
        <v>260000000</v>
      </c>
      <c r="N102" s="82">
        <f>N103</f>
        <v>0</v>
      </c>
      <c r="O102" s="167" t="s">
        <v>943</v>
      </c>
    </row>
    <row r="103" spans="1:15" x14ac:dyDescent="0.3">
      <c r="A103" s="28" t="s">
        <v>182</v>
      </c>
      <c r="B103" s="53" t="s">
        <v>183</v>
      </c>
      <c r="C103" s="54" t="s">
        <v>184</v>
      </c>
      <c r="D103" s="53"/>
      <c r="E103" s="53"/>
      <c r="F103" s="55"/>
      <c r="G103" s="56">
        <f>G104</f>
        <v>260000000</v>
      </c>
      <c r="H103" s="53" t="s">
        <v>183</v>
      </c>
      <c r="I103" s="54" t="s">
        <v>184</v>
      </c>
      <c r="J103" s="53"/>
      <c r="K103" s="53"/>
      <c r="L103" s="56"/>
      <c r="M103" s="55">
        <f>M104</f>
        <v>260000000</v>
      </c>
      <c r="N103" s="55">
        <f>N104</f>
        <v>0</v>
      </c>
      <c r="O103" s="167" t="s">
        <v>943</v>
      </c>
    </row>
    <row r="104" spans="1:15" x14ac:dyDescent="0.3">
      <c r="A104" s="28" t="s">
        <v>185</v>
      </c>
      <c r="B104" s="58"/>
      <c r="C104" s="59" t="s">
        <v>186</v>
      </c>
      <c r="D104" s="58">
        <v>1</v>
      </c>
      <c r="E104" s="58" t="s">
        <v>41</v>
      </c>
      <c r="F104" s="60">
        <v>260000000</v>
      </c>
      <c r="G104" s="61">
        <f>ROUNDDOWN(D104*F104,-3)</f>
        <v>260000000</v>
      </c>
      <c r="H104" s="58"/>
      <c r="I104" s="59" t="s">
        <v>186</v>
      </c>
      <c r="J104" s="58">
        <v>1</v>
      </c>
      <c r="K104" s="58" t="s">
        <v>41</v>
      </c>
      <c r="L104" s="61">
        <v>260000000</v>
      </c>
      <c r="M104" s="60">
        <f>ROUNDDOWN(J104*L104,-3)</f>
        <v>260000000</v>
      </c>
      <c r="N104" s="60">
        <f>G104-M104</f>
        <v>0</v>
      </c>
      <c r="O104" s="167" t="s">
        <v>943</v>
      </c>
    </row>
    <row r="105" spans="1:15" x14ac:dyDescent="0.3">
      <c r="A105" s="28" t="s">
        <v>187</v>
      </c>
      <c r="B105" s="105" t="s">
        <v>188</v>
      </c>
      <c r="C105" s="106" t="s">
        <v>189</v>
      </c>
      <c r="D105" s="105">
        <v>8</v>
      </c>
      <c r="E105" s="177" t="s">
        <v>190</v>
      </c>
      <c r="F105" s="178"/>
      <c r="G105" s="107">
        <f>SUM(G106,G121,G229)</f>
        <v>10694573000</v>
      </c>
      <c r="H105" s="105" t="s">
        <v>188</v>
      </c>
      <c r="I105" s="106" t="s">
        <v>189</v>
      </c>
      <c r="J105" s="105">
        <v>8</v>
      </c>
      <c r="K105" s="177" t="s">
        <v>190</v>
      </c>
      <c r="L105" s="182"/>
      <c r="M105" s="108">
        <f>SUM(M106,M121,M229)</f>
        <v>10960573000</v>
      </c>
      <c r="N105" s="108">
        <f>SUM(N106,N121,N229)</f>
        <v>-266000000</v>
      </c>
      <c r="O105" s="167" t="s">
        <v>943</v>
      </c>
    </row>
    <row r="106" spans="1:15" x14ac:dyDescent="0.3">
      <c r="A106" s="28" t="s">
        <v>191</v>
      </c>
      <c r="B106" s="109" t="s">
        <v>192</v>
      </c>
      <c r="C106" s="110" t="s">
        <v>193</v>
      </c>
      <c r="D106" s="109">
        <v>1</v>
      </c>
      <c r="E106" s="109" t="s">
        <v>194</v>
      </c>
      <c r="F106" s="111"/>
      <c r="G106" s="112">
        <f>G107</f>
        <v>253780000</v>
      </c>
      <c r="H106" s="109" t="s">
        <v>192</v>
      </c>
      <c r="I106" s="110" t="s">
        <v>193</v>
      </c>
      <c r="J106" s="109">
        <v>1</v>
      </c>
      <c r="K106" s="109" t="s">
        <v>194</v>
      </c>
      <c r="L106" s="112"/>
      <c r="M106" s="111">
        <f>M107</f>
        <v>253780000</v>
      </c>
      <c r="N106" s="111">
        <f>N107</f>
        <v>0</v>
      </c>
      <c r="O106" s="167" t="s">
        <v>943</v>
      </c>
    </row>
    <row r="107" spans="1:15" hidden="1" x14ac:dyDescent="0.3">
      <c r="A107" s="28" t="s">
        <v>195</v>
      </c>
      <c r="B107" s="113" t="s">
        <v>196</v>
      </c>
      <c r="C107" s="114" t="s">
        <v>197</v>
      </c>
      <c r="D107" s="113"/>
      <c r="E107" s="113" t="s">
        <v>29</v>
      </c>
      <c r="F107" s="115"/>
      <c r="G107" s="116">
        <f>G108</f>
        <v>253780000</v>
      </c>
      <c r="H107" s="113" t="s">
        <v>196</v>
      </c>
      <c r="I107" s="114" t="s">
        <v>197</v>
      </c>
      <c r="J107" s="113"/>
      <c r="K107" s="113" t="s">
        <v>29</v>
      </c>
      <c r="L107" s="116"/>
      <c r="M107" s="115">
        <f>M108</f>
        <v>253780000</v>
      </c>
      <c r="N107" s="115">
        <f>N108</f>
        <v>0</v>
      </c>
    </row>
    <row r="108" spans="1:15" hidden="1" x14ac:dyDescent="0.3">
      <c r="A108" s="28" t="s">
        <v>198</v>
      </c>
      <c r="B108" s="117" t="s">
        <v>31</v>
      </c>
      <c r="C108" s="118" t="s">
        <v>199</v>
      </c>
      <c r="D108" s="117"/>
      <c r="E108" s="117"/>
      <c r="F108" s="119"/>
      <c r="G108" s="120">
        <f>SUM(G109,G114,G117,G119)</f>
        <v>253780000</v>
      </c>
      <c r="H108" s="117" t="s">
        <v>31</v>
      </c>
      <c r="I108" s="118" t="s">
        <v>199</v>
      </c>
      <c r="J108" s="117"/>
      <c r="K108" s="117"/>
      <c r="L108" s="120"/>
      <c r="M108" s="119">
        <f>SUM(M109,M114,M117,M119)</f>
        <v>253780000</v>
      </c>
      <c r="N108" s="119">
        <f>SUM(N109,N114,N117,N119)</f>
        <v>0</v>
      </c>
    </row>
    <row r="109" spans="1:15" hidden="1" x14ac:dyDescent="0.3">
      <c r="A109" s="28" t="s">
        <v>200</v>
      </c>
      <c r="B109" s="121" t="s">
        <v>34</v>
      </c>
      <c r="C109" s="122" t="s">
        <v>35</v>
      </c>
      <c r="D109" s="121"/>
      <c r="E109" s="121"/>
      <c r="F109" s="123"/>
      <c r="G109" s="124">
        <f>SUM(G110:G113)</f>
        <v>39000000</v>
      </c>
      <c r="H109" s="121" t="s">
        <v>34</v>
      </c>
      <c r="I109" s="122" t="s">
        <v>35</v>
      </c>
      <c r="J109" s="121"/>
      <c r="K109" s="121"/>
      <c r="L109" s="124"/>
      <c r="M109" s="123">
        <f>SUM(M110:M113)</f>
        <v>39000000</v>
      </c>
      <c r="N109" s="123">
        <f>SUM(N110:N113)</f>
        <v>0</v>
      </c>
    </row>
    <row r="110" spans="1:15" hidden="1" x14ac:dyDescent="0.3">
      <c r="A110" s="28" t="s">
        <v>201</v>
      </c>
      <c r="B110" s="58"/>
      <c r="C110" s="59" t="s">
        <v>37</v>
      </c>
      <c r="D110" s="58">
        <v>200</v>
      </c>
      <c r="E110" s="58" t="s">
        <v>38</v>
      </c>
      <c r="F110" s="60">
        <v>75000</v>
      </c>
      <c r="G110" s="61">
        <f t="shared" ref="G110:G113" si="27">ROUNDDOWN(D110*F110,-3)</f>
        <v>15000000</v>
      </c>
      <c r="H110" s="58"/>
      <c r="I110" s="59" t="s">
        <v>37</v>
      </c>
      <c r="J110" s="58">
        <v>200</v>
      </c>
      <c r="K110" s="58" t="s">
        <v>38</v>
      </c>
      <c r="L110" s="61">
        <v>75000</v>
      </c>
      <c r="M110" s="60">
        <f t="shared" ref="M110:M113" si="28">ROUNDDOWN(J110*L110,-3)</f>
        <v>15000000</v>
      </c>
      <c r="N110" s="60">
        <f t="shared" ref="N110:N113" si="29">G110-M110</f>
        <v>0</v>
      </c>
    </row>
    <row r="111" spans="1:15" hidden="1" x14ac:dyDescent="0.3">
      <c r="A111" s="28" t="s">
        <v>202</v>
      </c>
      <c r="B111" s="58"/>
      <c r="C111" s="59" t="s">
        <v>40</v>
      </c>
      <c r="D111" s="58">
        <v>6</v>
      </c>
      <c r="E111" s="58" t="s">
        <v>41</v>
      </c>
      <c r="F111" s="60">
        <v>1500000</v>
      </c>
      <c r="G111" s="61">
        <f t="shared" si="27"/>
        <v>9000000</v>
      </c>
      <c r="H111" s="58"/>
      <c r="I111" s="59" t="s">
        <v>40</v>
      </c>
      <c r="J111" s="58">
        <v>6</v>
      </c>
      <c r="K111" s="58" t="s">
        <v>41</v>
      </c>
      <c r="L111" s="61">
        <v>1500000</v>
      </c>
      <c r="M111" s="60">
        <f t="shared" si="28"/>
        <v>9000000</v>
      </c>
      <c r="N111" s="60">
        <f t="shared" si="29"/>
        <v>0</v>
      </c>
    </row>
    <row r="112" spans="1:15" hidden="1" x14ac:dyDescent="0.3">
      <c r="A112" s="28" t="s">
        <v>203</v>
      </c>
      <c r="B112" s="58"/>
      <c r="C112" s="59" t="s">
        <v>43</v>
      </c>
      <c r="D112" s="58">
        <v>6</v>
      </c>
      <c r="E112" s="58" t="s">
        <v>41</v>
      </c>
      <c r="F112" s="60">
        <v>1500000</v>
      </c>
      <c r="G112" s="61">
        <f t="shared" si="27"/>
        <v>9000000</v>
      </c>
      <c r="H112" s="58"/>
      <c r="I112" s="59" t="s">
        <v>43</v>
      </c>
      <c r="J112" s="58">
        <v>6</v>
      </c>
      <c r="K112" s="58" t="s">
        <v>41</v>
      </c>
      <c r="L112" s="61">
        <v>1500000</v>
      </c>
      <c r="M112" s="60">
        <f t="shared" si="28"/>
        <v>9000000</v>
      </c>
      <c r="N112" s="60">
        <f t="shared" si="29"/>
        <v>0</v>
      </c>
    </row>
    <row r="113" spans="1:15" hidden="1" x14ac:dyDescent="0.3">
      <c r="A113" s="28" t="s">
        <v>204</v>
      </c>
      <c r="B113" s="58"/>
      <c r="C113" s="59" t="s">
        <v>45</v>
      </c>
      <c r="D113" s="58">
        <v>6</v>
      </c>
      <c r="E113" s="58" t="s">
        <v>41</v>
      </c>
      <c r="F113" s="60">
        <v>1000000</v>
      </c>
      <c r="G113" s="61">
        <f t="shared" si="27"/>
        <v>6000000</v>
      </c>
      <c r="H113" s="58"/>
      <c r="I113" s="59" t="s">
        <v>45</v>
      </c>
      <c r="J113" s="58">
        <v>6</v>
      </c>
      <c r="K113" s="58" t="s">
        <v>41</v>
      </c>
      <c r="L113" s="61">
        <v>1000000</v>
      </c>
      <c r="M113" s="60">
        <f t="shared" si="28"/>
        <v>6000000</v>
      </c>
      <c r="N113" s="60">
        <f t="shared" si="29"/>
        <v>0</v>
      </c>
    </row>
    <row r="114" spans="1:15" hidden="1" x14ac:dyDescent="0.3">
      <c r="A114" s="28" t="s">
        <v>205</v>
      </c>
      <c r="B114" s="53" t="s">
        <v>85</v>
      </c>
      <c r="C114" s="54" t="s">
        <v>86</v>
      </c>
      <c r="D114" s="53"/>
      <c r="E114" s="53"/>
      <c r="F114" s="55"/>
      <c r="G114" s="56">
        <f>SUM(G115:G116)</f>
        <v>9000000</v>
      </c>
      <c r="H114" s="53" t="s">
        <v>85</v>
      </c>
      <c r="I114" s="54" t="s">
        <v>86</v>
      </c>
      <c r="J114" s="53"/>
      <c r="K114" s="53"/>
      <c r="L114" s="56"/>
      <c r="M114" s="55">
        <f>SUM(M115:M116)</f>
        <v>9000000</v>
      </c>
      <c r="N114" s="55">
        <f>SUM(N115:N116)</f>
        <v>0</v>
      </c>
    </row>
    <row r="115" spans="1:15" hidden="1" x14ac:dyDescent="0.3">
      <c r="A115" s="28" t="s">
        <v>206</v>
      </c>
      <c r="B115" s="58"/>
      <c r="C115" s="59" t="s">
        <v>207</v>
      </c>
      <c r="D115" s="58">
        <v>4</v>
      </c>
      <c r="E115" s="58" t="s">
        <v>41</v>
      </c>
      <c r="F115" s="60">
        <v>250000</v>
      </c>
      <c r="G115" s="61">
        <f t="shared" ref="G115:G116" si="30">ROUNDDOWN(D115*F115,-3)</f>
        <v>1000000</v>
      </c>
      <c r="H115" s="58"/>
      <c r="I115" s="59" t="s">
        <v>207</v>
      </c>
      <c r="J115" s="58">
        <v>4</v>
      </c>
      <c r="K115" s="58" t="s">
        <v>41</v>
      </c>
      <c r="L115" s="61">
        <v>250000</v>
      </c>
      <c r="M115" s="60">
        <f t="shared" ref="M115:M116" si="31">ROUNDDOWN(J115*L115,-3)</f>
        <v>1000000</v>
      </c>
      <c r="N115" s="60">
        <f t="shared" ref="N115:N116" si="32">G115-M115</f>
        <v>0</v>
      </c>
    </row>
    <row r="116" spans="1:15" hidden="1" x14ac:dyDescent="0.3">
      <c r="A116" s="8" t="s">
        <v>208</v>
      </c>
      <c r="B116" s="58"/>
      <c r="C116" s="59" t="s">
        <v>209</v>
      </c>
      <c r="D116" s="58">
        <v>1</v>
      </c>
      <c r="E116" s="58" t="s">
        <v>41</v>
      </c>
      <c r="F116" s="60">
        <v>8000000</v>
      </c>
      <c r="G116" s="61">
        <f t="shared" si="30"/>
        <v>8000000</v>
      </c>
      <c r="H116" s="58"/>
      <c r="I116" s="59" t="s">
        <v>209</v>
      </c>
      <c r="J116" s="58">
        <v>1</v>
      </c>
      <c r="K116" s="58" t="s">
        <v>41</v>
      </c>
      <c r="L116" s="61">
        <v>8000000</v>
      </c>
      <c r="M116" s="60">
        <f t="shared" si="31"/>
        <v>8000000</v>
      </c>
      <c r="N116" s="60">
        <f t="shared" si="32"/>
        <v>0</v>
      </c>
    </row>
    <row r="117" spans="1:15" hidden="1" x14ac:dyDescent="0.3">
      <c r="A117" s="28" t="s">
        <v>210</v>
      </c>
      <c r="B117" s="125" t="s">
        <v>47</v>
      </c>
      <c r="C117" s="126" t="s">
        <v>48</v>
      </c>
      <c r="D117" s="125"/>
      <c r="E117" s="125"/>
      <c r="F117" s="127"/>
      <c r="G117" s="128">
        <f>G118</f>
        <v>8000000</v>
      </c>
      <c r="H117" s="125" t="s">
        <v>47</v>
      </c>
      <c r="I117" s="126" t="s">
        <v>48</v>
      </c>
      <c r="J117" s="125"/>
      <c r="K117" s="125"/>
      <c r="L117" s="128"/>
      <c r="M117" s="127">
        <f>M118</f>
        <v>8000000</v>
      </c>
      <c r="N117" s="127">
        <f>N118</f>
        <v>0</v>
      </c>
    </row>
    <row r="118" spans="1:15" hidden="1" x14ac:dyDescent="0.3">
      <c r="A118" s="28" t="s">
        <v>211</v>
      </c>
      <c r="B118" s="58"/>
      <c r="C118" s="59" t="s">
        <v>50</v>
      </c>
      <c r="D118" s="58">
        <v>8</v>
      </c>
      <c r="E118" s="58" t="s">
        <v>51</v>
      </c>
      <c r="F118" s="60">
        <v>1000000</v>
      </c>
      <c r="G118" s="61">
        <f>ROUNDDOWN(D118*F118,-3)</f>
        <v>8000000</v>
      </c>
      <c r="H118" s="58"/>
      <c r="I118" s="59" t="s">
        <v>50</v>
      </c>
      <c r="J118" s="58">
        <v>8</v>
      </c>
      <c r="K118" s="58" t="s">
        <v>51</v>
      </c>
      <c r="L118" s="61">
        <v>1000000</v>
      </c>
      <c r="M118" s="60">
        <f>ROUNDDOWN(J118*L118,-3)</f>
        <v>8000000</v>
      </c>
      <c r="N118" s="60">
        <f>G118-M118</f>
        <v>0</v>
      </c>
    </row>
    <row r="119" spans="1:15" hidden="1" x14ac:dyDescent="0.3">
      <c r="A119" s="28" t="s">
        <v>212</v>
      </c>
      <c r="B119" s="69" t="s">
        <v>53</v>
      </c>
      <c r="C119" s="68" t="s">
        <v>54</v>
      </c>
      <c r="D119" s="69"/>
      <c r="E119" s="69"/>
      <c r="F119" s="70"/>
      <c r="G119" s="71">
        <f>G120</f>
        <v>197780000</v>
      </c>
      <c r="H119" s="69" t="s">
        <v>53</v>
      </c>
      <c r="I119" s="68" t="s">
        <v>54</v>
      </c>
      <c r="J119" s="69"/>
      <c r="K119" s="69"/>
      <c r="L119" s="71"/>
      <c r="M119" s="70">
        <f>M120</f>
        <v>197780000</v>
      </c>
      <c r="N119" s="70">
        <f>N120</f>
        <v>0</v>
      </c>
    </row>
    <row r="120" spans="1:15" hidden="1" x14ac:dyDescent="0.3">
      <c r="A120" s="28" t="s">
        <v>213</v>
      </c>
      <c r="B120" s="58"/>
      <c r="C120" s="59" t="s">
        <v>214</v>
      </c>
      <c r="D120" s="58">
        <v>30</v>
      </c>
      <c r="E120" s="58" t="s">
        <v>38</v>
      </c>
      <c r="F120" s="60">
        <v>6592667</v>
      </c>
      <c r="G120" s="61">
        <f>ROUNDDOWN(D120*F120,-3)</f>
        <v>197780000</v>
      </c>
      <c r="H120" s="58"/>
      <c r="I120" s="59" t="s">
        <v>214</v>
      </c>
      <c r="J120" s="58">
        <v>30</v>
      </c>
      <c r="K120" s="58" t="s">
        <v>38</v>
      </c>
      <c r="L120" s="61">
        <v>6592667</v>
      </c>
      <c r="M120" s="60">
        <f>ROUNDDOWN(J120*L120,-3)</f>
        <v>197780000</v>
      </c>
      <c r="N120" s="60">
        <f>G120-M120</f>
        <v>0</v>
      </c>
    </row>
    <row r="121" spans="1:15" x14ac:dyDescent="0.3">
      <c r="A121" s="28" t="s">
        <v>215</v>
      </c>
      <c r="B121" s="109" t="s">
        <v>216</v>
      </c>
      <c r="C121" s="110" t="s">
        <v>217</v>
      </c>
      <c r="D121" s="109">
        <v>1</v>
      </c>
      <c r="E121" s="109" t="s">
        <v>194</v>
      </c>
      <c r="F121" s="111"/>
      <c r="G121" s="112">
        <f>G122</f>
        <v>1209115000</v>
      </c>
      <c r="H121" s="109" t="s">
        <v>216</v>
      </c>
      <c r="I121" s="110" t="s">
        <v>217</v>
      </c>
      <c r="J121" s="109">
        <v>1</v>
      </c>
      <c r="K121" s="109" t="s">
        <v>194</v>
      </c>
      <c r="L121" s="112"/>
      <c r="M121" s="111">
        <f>M122</f>
        <v>1475115000</v>
      </c>
      <c r="N121" s="111">
        <f>N122</f>
        <v>-266000000</v>
      </c>
      <c r="O121" s="167" t="s">
        <v>943</v>
      </c>
    </row>
    <row r="122" spans="1:15" ht="26.4" x14ac:dyDescent="0.3">
      <c r="A122" s="28" t="s">
        <v>218</v>
      </c>
      <c r="B122" s="76" t="s">
        <v>178</v>
      </c>
      <c r="C122" s="77" t="s">
        <v>219</v>
      </c>
      <c r="D122" s="76"/>
      <c r="E122" s="76" t="s">
        <v>29</v>
      </c>
      <c r="F122" s="78"/>
      <c r="G122" s="79">
        <f>SUM(G123,G133,G142,G154,G164,G177,G189,G199,G207)</f>
        <v>1209115000</v>
      </c>
      <c r="H122" s="76" t="s">
        <v>178</v>
      </c>
      <c r="I122" s="77" t="s">
        <v>219</v>
      </c>
      <c r="J122" s="76"/>
      <c r="K122" s="76" t="s">
        <v>29</v>
      </c>
      <c r="L122" s="79"/>
      <c r="M122" s="78">
        <f>SUM(M123,M133,M142,M154,M164,M177,M189,M199,M207,M215)</f>
        <v>1475115000</v>
      </c>
      <c r="N122" s="78">
        <f>SUM(N123,N133,N142,N154,N164,N177,N189,N199,N207,N215)</f>
        <v>-266000000</v>
      </c>
      <c r="O122" s="167" t="s">
        <v>943</v>
      </c>
    </row>
    <row r="123" spans="1:15" x14ac:dyDescent="0.3">
      <c r="A123" s="28" t="s">
        <v>220</v>
      </c>
      <c r="B123" s="80" t="s">
        <v>31</v>
      </c>
      <c r="C123" s="81" t="s">
        <v>221</v>
      </c>
      <c r="D123" s="80"/>
      <c r="E123" s="80"/>
      <c r="F123" s="82"/>
      <c r="G123" s="83">
        <f>SUM(G124,G129,G131)</f>
        <v>72100000</v>
      </c>
      <c r="H123" s="80" t="s">
        <v>31</v>
      </c>
      <c r="I123" s="81" t="s">
        <v>221</v>
      </c>
      <c r="J123" s="80"/>
      <c r="K123" s="80"/>
      <c r="L123" s="83"/>
      <c r="M123" s="82">
        <f>SUM(M124,M129,M131)</f>
        <v>64100000</v>
      </c>
      <c r="N123" s="82">
        <f>SUM(N124,N129,N131)</f>
        <v>8000000</v>
      </c>
      <c r="O123" s="167" t="s">
        <v>943</v>
      </c>
    </row>
    <row r="124" spans="1:15" x14ac:dyDescent="0.3">
      <c r="A124" s="28" t="s">
        <v>222</v>
      </c>
      <c r="B124" s="53" t="s">
        <v>34</v>
      </c>
      <c r="C124" s="54" t="s">
        <v>35</v>
      </c>
      <c r="D124" s="53"/>
      <c r="E124" s="53"/>
      <c r="F124" s="55"/>
      <c r="G124" s="56">
        <f>SUM(G125:G128)</f>
        <v>22000000</v>
      </c>
      <c r="H124" s="53" t="s">
        <v>34</v>
      </c>
      <c r="I124" s="54" t="s">
        <v>35</v>
      </c>
      <c r="J124" s="53"/>
      <c r="K124" s="53"/>
      <c r="L124" s="56"/>
      <c r="M124" s="55">
        <f>SUM(M125:M128)</f>
        <v>22000000</v>
      </c>
      <c r="N124" s="55">
        <f>SUM(N125:N128)</f>
        <v>0</v>
      </c>
      <c r="O124" s="167" t="s">
        <v>943</v>
      </c>
    </row>
    <row r="125" spans="1:15" x14ac:dyDescent="0.3">
      <c r="A125" s="28" t="s">
        <v>223</v>
      </c>
      <c r="B125" s="58"/>
      <c r="C125" s="59" t="s">
        <v>224</v>
      </c>
      <c r="D125" s="58">
        <v>4</v>
      </c>
      <c r="E125" s="58" t="s">
        <v>41</v>
      </c>
      <c r="F125" s="60">
        <v>1500000</v>
      </c>
      <c r="G125" s="61">
        <f t="shared" ref="G125:G128" si="33">ROUNDDOWN(D125*F125,-3)</f>
        <v>6000000</v>
      </c>
      <c r="H125" s="58"/>
      <c r="I125" s="59" t="s">
        <v>224</v>
      </c>
      <c r="J125" s="58">
        <v>4</v>
      </c>
      <c r="K125" s="58" t="s">
        <v>41</v>
      </c>
      <c r="L125" s="61">
        <v>1500000</v>
      </c>
      <c r="M125" s="60">
        <f t="shared" ref="M125:M128" si="34">ROUNDDOWN(J125*L125,-3)</f>
        <v>6000000</v>
      </c>
      <c r="N125" s="60">
        <f t="shared" ref="N125:N128" si="35">G125-M125</f>
        <v>0</v>
      </c>
      <c r="O125" s="167" t="s">
        <v>943</v>
      </c>
    </row>
    <row r="126" spans="1:15" x14ac:dyDescent="0.3">
      <c r="A126" s="28" t="s">
        <v>225</v>
      </c>
      <c r="B126" s="58"/>
      <c r="C126" s="59" t="s">
        <v>79</v>
      </c>
      <c r="D126" s="58">
        <v>4</v>
      </c>
      <c r="E126" s="58" t="s">
        <v>41</v>
      </c>
      <c r="F126" s="60">
        <v>1500000</v>
      </c>
      <c r="G126" s="61">
        <f t="shared" si="33"/>
        <v>6000000</v>
      </c>
      <c r="H126" s="58"/>
      <c r="I126" s="59" t="s">
        <v>79</v>
      </c>
      <c r="J126" s="58">
        <v>4</v>
      </c>
      <c r="K126" s="58" t="s">
        <v>41</v>
      </c>
      <c r="L126" s="61">
        <v>1500000</v>
      </c>
      <c r="M126" s="60">
        <f t="shared" si="34"/>
        <v>6000000</v>
      </c>
      <c r="N126" s="60">
        <f t="shared" si="35"/>
        <v>0</v>
      </c>
      <c r="O126" s="167" t="s">
        <v>943</v>
      </c>
    </row>
    <row r="127" spans="1:15" x14ac:dyDescent="0.3">
      <c r="A127" s="28" t="s">
        <v>226</v>
      </c>
      <c r="B127" s="58"/>
      <c r="C127" s="59" t="s">
        <v>81</v>
      </c>
      <c r="D127" s="58">
        <v>4</v>
      </c>
      <c r="E127" s="58" t="s">
        <v>41</v>
      </c>
      <c r="F127" s="60">
        <v>1000000</v>
      </c>
      <c r="G127" s="61">
        <f t="shared" si="33"/>
        <v>4000000</v>
      </c>
      <c r="H127" s="58"/>
      <c r="I127" s="59" t="s">
        <v>81</v>
      </c>
      <c r="J127" s="58">
        <v>4</v>
      </c>
      <c r="K127" s="58" t="s">
        <v>41</v>
      </c>
      <c r="L127" s="61">
        <v>1000000</v>
      </c>
      <c r="M127" s="60">
        <f t="shared" si="34"/>
        <v>4000000</v>
      </c>
      <c r="N127" s="60">
        <f t="shared" si="35"/>
        <v>0</v>
      </c>
      <c r="O127" s="167" t="s">
        <v>943</v>
      </c>
    </row>
    <row r="128" spans="1:15" x14ac:dyDescent="0.3">
      <c r="A128" s="28" t="s">
        <v>227</v>
      </c>
      <c r="B128" s="58"/>
      <c r="C128" s="59" t="s">
        <v>228</v>
      </c>
      <c r="D128" s="58">
        <v>12</v>
      </c>
      <c r="E128" s="58" t="s">
        <v>229</v>
      </c>
      <c r="F128" s="60">
        <v>500000</v>
      </c>
      <c r="G128" s="61">
        <f t="shared" si="33"/>
        <v>6000000</v>
      </c>
      <c r="H128" s="58"/>
      <c r="I128" s="59" t="s">
        <v>228</v>
      </c>
      <c r="J128" s="58">
        <v>12</v>
      </c>
      <c r="K128" s="58" t="s">
        <v>229</v>
      </c>
      <c r="L128" s="61">
        <v>500000</v>
      </c>
      <c r="M128" s="60">
        <f t="shared" si="34"/>
        <v>6000000</v>
      </c>
      <c r="N128" s="60">
        <f t="shared" si="35"/>
        <v>0</v>
      </c>
      <c r="O128" s="167" t="s">
        <v>943</v>
      </c>
    </row>
    <row r="129" spans="1:15" x14ac:dyDescent="0.3">
      <c r="A129" s="28" t="s">
        <v>230</v>
      </c>
      <c r="B129" s="69" t="s">
        <v>53</v>
      </c>
      <c r="C129" s="68" t="s">
        <v>54</v>
      </c>
      <c r="D129" s="69"/>
      <c r="E129" s="69"/>
      <c r="F129" s="70"/>
      <c r="G129" s="71">
        <f>G130</f>
        <v>48000000</v>
      </c>
      <c r="H129" s="69" t="s">
        <v>53</v>
      </c>
      <c r="I129" s="68" t="s">
        <v>54</v>
      </c>
      <c r="J129" s="69"/>
      <c r="K129" s="69"/>
      <c r="L129" s="71"/>
      <c r="M129" s="70">
        <f>M130</f>
        <v>40000000</v>
      </c>
      <c r="N129" s="70">
        <f>N130</f>
        <v>8000000</v>
      </c>
      <c r="O129" s="167" t="s">
        <v>943</v>
      </c>
    </row>
    <row r="130" spans="1:15" x14ac:dyDescent="0.3">
      <c r="A130" s="28" t="s">
        <v>231</v>
      </c>
      <c r="B130" s="58"/>
      <c r="C130" s="59" t="s">
        <v>232</v>
      </c>
      <c r="D130" s="58">
        <v>12</v>
      </c>
      <c r="E130" s="58" t="s">
        <v>38</v>
      </c>
      <c r="F130" s="60">
        <v>4000000</v>
      </c>
      <c r="G130" s="61">
        <f>ROUNDDOWN(D130*F130,-3)</f>
        <v>48000000</v>
      </c>
      <c r="H130" s="58"/>
      <c r="I130" s="142" t="s">
        <v>232</v>
      </c>
      <c r="J130" s="143">
        <v>10</v>
      </c>
      <c r="K130" s="143" t="s">
        <v>38</v>
      </c>
      <c r="L130" s="168">
        <v>4000000</v>
      </c>
      <c r="M130" s="144">
        <f>ROUNDDOWN(J130*L130,-3)</f>
        <v>40000000</v>
      </c>
      <c r="N130" s="60">
        <f>G130-M130</f>
        <v>8000000</v>
      </c>
      <c r="O130" s="167" t="s">
        <v>943</v>
      </c>
    </row>
    <row r="131" spans="1:15" x14ac:dyDescent="0.3">
      <c r="A131" s="28" t="s">
        <v>233</v>
      </c>
      <c r="B131" s="65" t="s">
        <v>122</v>
      </c>
      <c r="C131" s="64" t="s">
        <v>123</v>
      </c>
      <c r="D131" s="65"/>
      <c r="E131" s="65"/>
      <c r="F131" s="66"/>
      <c r="G131" s="67">
        <f>G132</f>
        <v>2100000</v>
      </c>
      <c r="H131" s="65" t="s">
        <v>122</v>
      </c>
      <c r="I131" s="64" t="s">
        <v>123</v>
      </c>
      <c r="J131" s="65"/>
      <c r="K131" s="65"/>
      <c r="L131" s="67"/>
      <c r="M131" s="66">
        <f>M132</f>
        <v>2100000</v>
      </c>
      <c r="N131" s="66">
        <f>N132</f>
        <v>0</v>
      </c>
      <c r="O131" s="167" t="s">
        <v>943</v>
      </c>
    </row>
    <row r="132" spans="1:15" x14ac:dyDescent="0.3">
      <c r="A132" s="28" t="s">
        <v>234</v>
      </c>
      <c r="B132" s="58"/>
      <c r="C132" s="59" t="s">
        <v>235</v>
      </c>
      <c r="D132" s="58">
        <v>14</v>
      </c>
      <c r="E132" s="58" t="s">
        <v>38</v>
      </c>
      <c r="F132" s="60">
        <v>150000</v>
      </c>
      <c r="G132" s="61">
        <f>ROUNDDOWN(D132*F132,-3)</f>
        <v>2100000</v>
      </c>
      <c r="H132" s="58"/>
      <c r="I132" s="59" t="s">
        <v>235</v>
      </c>
      <c r="J132" s="58">
        <v>14</v>
      </c>
      <c r="K132" s="58" t="s">
        <v>38</v>
      </c>
      <c r="L132" s="61">
        <v>150000</v>
      </c>
      <c r="M132" s="60">
        <f>ROUNDDOWN(J132*L132,-3)</f>
        <v>2100000</v>
      </c>
      <c r="N132" s="60">
        <f>G132-M132</f>
        <v>0</v>
      </c>
      <c r="O132" s="167" t="s">
        <v>943</v>
      </c>
    </row>
    <row r="133" spans="1:15" x14ac:dyDescent="0.3">
      <c r="A133" s="28" t="s">
        <v>236</v>
      </c>
      <c r="B133" s="129" t="s">
        <v>59</v>
      </c>
      <c r="C133" s="130" t="s">
        <v>237</v>
      </c>
      <c r="D133" s="129"/>
      <c r="E133" s="129"/>
      <c r="F133" s="131"/>
      <c r="G133" s="132">
        <f>SUM(G134,G137,G139)</f>
        <v>572300000</v>
      </c>
      <c r="H133" s="129" t="s">
        <v>59</v>
      </c>
      <c r="I133" s="130" t="s">
        <v>237</v>
      </c>
      <c r="J133" s="129"/>
      <c r="K133" s="129"/>
      <c r="L133" s="132"/>
      <c r="M133" s="131">
        <f>SUM(M134,M137,M139)</f>
        <v>572300000</v>
      </c>
      <c r="N133" s="131">
        <f>SUM(N134,N137,N139)</f>
        <v>0</v>
      </c>
      <c r="O133" s="167" t="s">
        <v>943</v>
      </c>
    </row>
    <row r="134" spans="1:15" x14ac:dyDescent="0.3">
      <c r="A134" s="28" t="s">
        <v>238</v>
      </c>
      <c r="B134" s="69" t="s">
        <v>34</v>
      </c>
      <c r="C134" s="68" t="s">
        <v>35</v>
      </c>
      <c r="D134" s="69"/>
      <c r="E134" s="69"/>
      <c r="F134" s="70"/>
      <c r="G134" s="71">
        <f>SUM(G135:G136)</f>
        <v>10000000</v>
      </c>
      <c r="H134" s="69" t="s">
        <v>34</v>
      </c>
      <c r="I134" s="68" t="s">
        <v>35</v>
      </c>
      <c r="J134" s="69"/>
      <c r="K134" s="69"/>
      <c r="L134" s="71"/>
      <c r="M134" s="70">
        <f>SUM(M135:M136)</f>
        <v>10000000</v>
      </c>
      <c r="N134" s="70">
        <f>SUM(N135:N136)</f>
        <v>0</v>
      </c>
      <c r="O134" s="167" t="s">
        <v>943</v>
      </c>
    </row>
    <row r="135" spans="1:15" x14ac:dyDescent="0.3">
      <c r="A135" s="28" t="s">
        <v>239</v>
      </c>
      <c r="B135" s="58"/>
      <c r="C135" s="59" t="s">
        <v>240</v>
      </c>
      <c r="D135" s="58">
        <v>4</v>
      </c>
      <c r="E135" s="58" t="s">
        <v>41</v>
      </c>
      <c r="F135" s="60">
        <v>1500000</v>
      </c>
      <c r="G135" s="61">
        <f t="shared" ref="G135:G136" si="36">ROUNDDOWN(D135*F135,-3)</f>
        <v>6000000</v>
      </c>
      <c r="H135" s="58"/>
      <c r="I135" s="59" t="s">
        <v>240</v>
      </c>
      <c r="J135" s="58">
        <v>4</v>
      </c>
      <c r="K135" s="58" t="s">
        <v>41</v>
      </c>
      <c r="L135" s="61">
        <v>1500000</v>
      </c>
      <c r="M135" s="60">
        <f t="shared" ref="M135:M136" si="37">ROUNDDOWN(J135*L135,-3)</f>
        <v>6000000</v>
      </c>
      <c r="N135" s="60">
        <f t="shared" ref="N135:N136" si="38">G135-M135</f>
        <v>0</v>
      </c>
      <c r="O135" s="167" t="s">
        <v>943</v>
      </c>
    </row>
    <row r="136" spans="1:15" x14ac:dyDescent="0.3">
      <c r="A136" s="28" t="s">
        <v>241</v>
      </c>
      <c r="B136" s="58"/>
      <c r="C136" s="59" t="s">
        <v>242</v>
      </c>
      <c r="D136" s="58">
        <v>4</v>
      </c>
      <c r="E136" s="58" t="s">
        <v>41</v>
      </c>
      <c r="F136" s="60">
        <v>1000000</v>
      </c>
      <c r="G136" s="61">
        <f t="shared" si="36"/>
        <v>4000000</v>
      </c>
      <c r="H136" s="58"/>
      <c r="I136" s="59" t="s">
        <v>242</v>
      </c>
      <c r="J136" s="58">
        <v>4</v>
      </c>
      <c r="K136" s="58" t="s">
        <v>41</v>
      </c>
      <c r="L136" s="61">
        <v>1000000</v>
      </c>
      <c r="M136" s="60">
        <f t="shared" si="37"/>
        <v>4000000</v>
      </c>
      <c r="N136" s="60">
        <f t="shared" si="38"/>
        <v>0</v>
      </c>
      <c r="O136" s="167" t="s">
        <v>943</v>
      </c>
    </row>
    <row r="137" spans="1:15" x14ac:dyDescent="0.3">
      <c r="A137" s="28" t="s">
        <v>243</v>
      </c>
      <c r="B137" s="65" t="s">
        <v>85</v>
      </c>
      <c r="C137" s="64" t="s">
        <v>86</v>
      </c>
      <c r="D137" s="65"/>
      <c r="E137" s="65"/>
      <c r="F137" s="66"/>
      <c r="G137" s="67">
        <f>G138</f>
        <v>7800000</v>
      </c>
      <c r="H137" s="65" t="s">
        <v>85</v>
      </c>
      <c r="I137" s="64" t="s">
        <v>86</v>
      </c>
      <c r="J137" s="65"/>
      <c r="K137" s="65"/>
      <c r="L137" s="67"/>
      <c r="M137" s="66">
        <f>M138</f>
        <v>7800000</v>
      </c>
      <c r="N137" s="66">
        <f>N138</f>
        <v>0</v>
      </c>
      <c r="O137" s="167" t="s">
        <v>943</v>
      </c>
    </row>
    <row r="138" spans="1:15" x14ac:dyDescent="0.3">
      <c r="A138" s="28" t="s">
        <v>244</v>
      </c>
      <c r="B138" s="58"/>
      <c r="C138" s="59" t="s">
        <v>207</v>
      </c>
      <c r="D138" s="58">
        <v>12</v>
      </c>
      <c r="E138" s="58" t="s">
        <v>41</v>
      </c>
      <c r="F138" s="60">
        <v>650000</v>
      </c>
      <c r="G138" s="61">
        <f>ROUNDDOWN(D138*F138,-3)</f>
        <v>7800000</v>
      </c>
      <c r="H138" s="58"/>
      <c r="I138" s="59" t="s">
        <v>245</v>
      </c>
      <c r="J138" s="58">
        <v>2</v>
      </c>
      <c r="K138" s="58" t="s">
        <v>41</v>
      </c>
      <c r="L138" s="61">
        <v>3900000</v>
      </c>
      <c r="M138" s="60">
        <f>ROUNDDOWN(J138*L138,-3)</f>
        <v>7800000</v>
      </c>
      <c r="N138" s="60">
        <f>G138-M138</f>
        <v>0</v>
      </c>
      <c r="O138" s="167" t="s">
        <v>943</v>
      </c>
    </row>
    <row r="139" spans="1:15" x14ac:dyDescent="0.3">
      <c r="A139" s="28" t="s">
        <v>246</v>
      </c>
      <c r="B139" s="53" t="s">
        <v>53</v>
      </c>
      <c r="C139" s="54" t="s">
        <v>54</v>
      </c>
      <c r="D139" s="53"/>
      <c r="E139" s="53"/>
      <c r="F139" s="55"/>
      <c r="G139" s="56">
        <f>SUM(G140:G141)</f>
        <v>554500000</v>
      </c>
      <c r="H139" s="53" t="s">
        <v>53</v>
      </c>
      <c r="I139" s="54" t="s">
        <v>54</v>
      </c>
      <c r="J139" s="53"/>
      <c r="K139" s="53"/>
      <c r="L139" s="56"/>
      <c r="M139" s="55">
        <f>SUM(M140:M141)</f>
        <v>554500000</v>
      </c>
      <c r="N139" s="55">
        <f>SUM(N140:N141)</f>
        <v>0</v>
      </c>
      <c r="O139" s="167" t="s">
        <v>943</v>
      </c>
    </row>
    <row r="140" spans="1:15" x14ac:dyDescent="0.3">
      <c r="A140" s="28" t="s">
        <v>247</v>
      </c>
      <c r="B140" s="58"/>
      <c r="C140" s="59" t="s">
        <v>248</v>
      </c>
      <c r="D140" s="58">
        <v>55</v>
      </c>
      <c r="E140" s="58" t="s">
        <v>38</v>
      </c>
      <c r="F140" s="60">
        <v>6075000</v>
      </c>
      <c r="G140" s="61">
        <f t="shared" ref="G140:G141" si="39">ROUNDDOWN(D140*F140,-3)</f>
        <v>334125000</v>
      </c>
      <c r="H140" s="58"/>
      <c r="I140" s="142" t="s">
        <v>249</v>
      </c>
      <c r="J140" s="143">
        <v>50</v>
      </c>
      <c r="K140" s="143" t="s">
        <v>38</v>
      </c>
      <c r="L140" s="168">
        <v>7100000</v>
      </c>
      <c r="M140" s="144">
        <f t="shared" ref="M140:M141" si="40">ROUNDDOWN(J140*L140,-3)</f>
        <v>355000000</v>
      </c>
      <c r="N140" s="60">
        <f t="shared" ref="N140:N141" si="41">G140-M140</f>
        <v>-20875000</v>
      </c>
      <c r="O140" s="167" t="s">
        <v>943</v>
      </c>
    </row>
    <row r="141" spans="1:15" ht="26.4" x14ac:dyDescent="0.3">
      <c r="A141" s="28" t="s">
        <v>250</v>
      </c>
      <c r="B141" s="58"/>
      <c r="C141" s="59" t="s">
        <v>251</v>
      </c>
      <c r="D141" s="58">
        <v>36</v>
      </c>
      <c r="E141" s="58" t="s">
        <v>38</v>
      </c>
      <c r="F141" s="60">
        <v>6121528</v>
      </c>
      <c r="G141" s="61">
        <f t="shared" si="39"/>
        <v>220375000</v>
      </c>
      <c r="H141" s="58"/>
      <c r="I141" s="142" t="s">
        <v>252</v>
      </c>
      <c r="J141" s="143">
        <v>30</v>
      </c>
      <c r="K141" s="143" t="s">
        <v>38</v>
      </c>
      <c r="L141" s="168">
        <v>6650000</v>
      </c>
      <c r="M141" s="144">
        <f t="shared" si="40"/>
        <v>199500000</v>
      </c>
      <c r="N141" s="60">
        <f t="shared" si="41"/>
        <v>20875000</v>
      </c>
      <c r="O141" s="167" t="s">
        <v>943</v>
      </c>
    </row>
    <row r="142" spans="1:15" ht="26.4" x14ac:dyDescent="0.3">
      <c r="A142" s="28" t="s">
        <v>253</v>
      </c>
      <c r="B142" s="80" t="s">
        <v>254</v>
      </c>
      <c r="C142" s="81" t="s">
        <v>255</v>
      </c>
      <c r="D142" s="80"/>
      <c r="E142" s="80"/>
      <c r="F142" s="82"/>
      <c r="G142" s="83">
        <f>SUM(G143,G148,G150,G152)</f>
        <v>78000000</v>
      </c>
      <c r="H142" s="80" t="s">
        <v>254</v>
      </c>
      <c r="I142" s="81" t="s">
        <v>255</v>
      </c>
      <c r="J142" s="80"/>
      <c r="K142" s="80"/>
      <c r="L142" s="83"/>
      <c r="M142" s="82">
        <f>SUM(M143,M148,M150,M152)</f>
        <v>81200000</v>
      </c>
      <c r="N142" s="82">
        <f>SUM(N143,N148,N150,N152)</f>
        <v>-3200000</v>
      </c>
      <c r="O142" s="167" t="s">
        <v>943</v>
      </c>
    </row>
    <row r="143" spans="1:15" x14ac:dyDescent="0.3">
      <c r="A143" s="28" t="s">
        <v>256</v>
      </c>
      <c r="B143" s="69" t="s">
        <v>34</v>
      </c>
      <c r="C143" s="68" t="s">
        <v>35</v>
      </c>
      <c r="D143" s="69"/>
      <c r="E143" s="69"/>
      <c r="F143" s="70"/>
      <c r="G143" s="71">
        <f>SUM(G144:G147)</f>
        <v>34000000</v>
      </c>
      <c r="H143" s="69" t="s">
        <v>34</v>
      </c>
      <c r="I143" s="68" t="s">
        <v>35</v>
      </c>
      <c r="J143" s="69"/>
      <c r="K143" s="69"/>
      <c r="L143" s="71"/>
      <c r="M143" s="70">
        <f>SUM(M144:M147)</f>
        <v>34000000</v>
      </c>
      <c r="N143" s="70">
        <f>SUM(N144:N147)</f>
        <v>0</v>
      </c>
      <c r="O143" s="167" t="s">
        <v>943</v>
      </c>
    </row>
    <row r="144" spans="1:15" x14ac:dyDescent="0.3">
      <c r="A144" s="28" t="s">
        <v>257</v>
      </c>
      <c r="B144" s="58"/>
      <c r="C144" s="59" t="s">
        <v>224</v>
      </c>
      <c r="D144" s="58">
        <v>8</v>
      </c>
      <c r="E144" s="58" t="s">
        <v>41</v>
      </c>
      <c r="F144" s="60">
        <v>1000000</v>
      </c>
      <c r="G144" s="61">
        <f t="shared" ref="G144:G147" si="42">ROUNDDOWN(D144*F144,-3)</f>
        <v>8000000</v>
      </c>
      <c r="H144" s="58"/>
      <c r="I144" s="59" t="s">
        <v>224</v>
      </c>
      <c r="J144" s="58">
        <v>8</v>
      </c>
      <c r="K144" s="58" t="s">
        <v>41</v>
      </c>
      <c r="L144" s="61">
        <v>1000000</v>
      </c>
      <c r="M144" s="60">
        <f t="shared" ref="M144:M147" si="43">ROUNDDOWN(J144*L144,-3)</f>
        <v>8000000</v>
      </c>
      <c r="N144" s="60">
        <f t="shared" ref="N144:N147" si="44">G144-M144</f>
        <v>0</v>
      </c>
      <c r="O144" s="167" t="s">
        <v>943</v>
      </c>
    </row>
    <row r="145" spans="1:15" x14ac:dyDescent="0.3">
      <c r="A145" s="28" t="s">
        <v>258</v>
      </c>
      <c r="B145" s="58"/>
      <c r="C145" s="59" t="s">
        <v>79</v>
      </c>
      <c r="D145" s="58">
        <v>8</v>
      </c>
      <c r="E145" s="58" t="s">
        <v>41</v>
      </c>
      <c r="F145" s="60">
        <v>1500000</v>
      </c>
      <c r="G145" s="61">
        <f t="shared" si="42"/>
        <v>12000000</v>
      </c>
      <c r="H145" s="58"/>
      <c r="I145" s="59" t="s">
        <v>79</v>
      </c>
      <c r="J145" s="58">
        <v>8</v>
      </c>
      <c r="K145" s="58" t="s">
        <v>41</v>
      </c>
      <c r="L145" s="61">
        <v>1500000</v>
      </c>
      <c r="M145" s="60">
        <f t="shared" si="43"/>
        <v>12000000</v>
      </c>
      <c r="N145" s="60">
        <f t="shared" si="44"/>
        <v>0</v>
      </c>
      <c r="O145" s="167" t="s">
        <v>943</v>
      </c>
    </row>
    <row r="146" spans="1:15" x14ac:dyDescent="0.3">
      <c r="A146" s="28" t="s">
        <v>259</v>
      </c>
      <c r="B146" s="58"/>
      <c r="C146" s="59" t="s">
        <v>81</v>
      </c>
      <c r="D146" s="58">
        <v>8</v>
      </c>
      <c r="E146" s="58" t="s">
        <v>41</v>
      </c>
      <c r="F146" s="60">
        <v>1000000</v>
      </c>
      <c r="G146" s="61">
        <f t="shared" si="42"/>
        <v>8000000</v>
      </c>
      <c r="H146" s="58"/>
      <c r="I146" s="59" t="s">
        <v>81</v>
      </c>
      <c r="J146" s="58">
        <v>8</v>
      </c>
      <c r="K146" s="58" t="s">
        <v>41</v>
      </c>
      <c r="L146" s="61">
        <v>1000000</v>
      </c>
      <c r="M146" s="60">
        <f t="shared" si="43"/>
        <v>8000000</v>
      </c>
      <c r="N146" s="60">
        <f t="shared" si="44"/>
        <v>0</v>
      </c>
      <c r="O146" s="167" t="s">
        <v>943</v>
      </c>
    </row>
    <row r="147" spans="1:15" x14ac:dyDescent="0.3">
      <c r="A147" s="28" t="s">
        <v>260</v>
      </c>
      <c r="B147" s="58"/>
      <c r="C147" s="59" t="s">
        <v>261</v>
      </c>
      <c r="D147" s="58">
        <v>12</v>
      </c>
      <c r="E147" s="58" t="s">
        <v>229</v>
      </c>
      <c r="F147" s="60">
        <v>500000</v>
      </c>
      <c r="G147" s="61">
        <f t="shared" si="42"/>
        <v>6000000</v>
      </c>
      <c r="H147" s="58"/>
      <c r="I147" s="59" t="s">
        <v>261</v>
      </c>
      <c r="J147" s="58">
        <v>12</v>
      </c>
      <c r="K147" s="58" t="s">
        <v>229</v>
      </c>
      <c r="L147" s="61">
        <v>500000</v>
      </c>
      <c r="M147" s="60">
        <f t="shared" si="43"/>
        <v>6000000</v>
      </c>
      <c r="N147" s="60">
        <f t="shared" si="44"/>
        <v>0</v>
      </c>
      <c r="O147" s="167" t="s">
        <v>943</v>
      </c>
    </row>
    <row r="148" spans="1:15" x14ac:dyDescent="0.3">
      <c r="A148" s="28" t="s">
        <v>262</v>
      </c>
      <c r="B148" s="65" t="s">
        <v>263</v>
      </c>
      <c r="C148" s="64" t="s">
        <v>264</v>
      </c>
      <c r="D148" s="65"/>
      <c r="E148" s="65"/>
      <c r="F148" s="66"/>
      <c r="G148" s="67">
        <f>G149</f>
        <v>3000000</v>
      </c>
      <c r="H148" s="65" t="s">
        <v>263</v>
      </c>
      <c r="I148" s="64" t="s">
        <v>264</v>
      </c>
      <c r="J148" s="65"/>
      <c r="K148" s="65"/>
      <c r="L148" s="67"/>
      <c r="M148" s="66">
        <f>M149</f>
        <v>3000000</v>
      </c>
      <c r="N148" s="66">
        <f>N149</f>
        <v>0</v>
      </c>
      <c r="O148" s="167" t="s">
        <v>943</v>
      </c>
    </row>
    <row r="149" spans="1:15" x14ac:dyDescent="0.3">
      <c r="A149" s="28" t="s">
        <v>265</v>
      </c>
      <c r="B149" s="58"/>
      <c r="C149" s="59" t="s">
        <v>266</v>
      </c>
      <c r="D149" s="58">
        <v>2</v>
      </c>
      <c r="E149" s="58" t="s">
        <v>267</v>
      </c>
      <c r="F149" s="60">
        <v>1500000</v>
      </c>
      <c r="G149" s="61">
        <f>ROUNDDOWN(D149*F149,-3)</f>
        <v>3000000</v>
      </c>
      <c r="H149" s="58"/>
      <c r="I149" s="59" t="s">
        <v>266</v>
      </c>
      <c r="J149" s="58">
        <v>2</v>
      </c>
      <c r="K149" s="58" t="s">
        <v>267</v>
      </c>
      <c r="L149" s="61">
        <v>1500000</v>
      </c>
      <c r="M149" s="60">
        <f>ROUNDDOWN(J149*L149,-3)</f>
        <v>3000000</v>
      </c>
      <c r="N149" s="60">
        <f>G149-M149</f>
        <v>0</v>
      </c>
      <c r="O149" s="167" t="s">
        <v>943</v>
      </c>
    </row>
    <row r="150" spans="1:15" x14ac:dyDescent="0.3">
      <c r="A150" s="28" t="s">
        <v>268</v>
      </c>
      <c r="B150" s="65" t="s">
        <v>53</v>
      </c>
      <c r="C150" s="64" t="s">
        <v>54</v>
      </c>
      <c r="D150" s="65"/>
      <c r="E150" s="65"/>
      <c r="F150" s="66"/>
      <c r="G150" s="67">
        <f>G151</f>
        <v>38000000</v>
      </c>
      <c r="H150" s="65" t="s">
        <v>53</v>
      </c>
      <c r="I150" s="64" t="s">
        <v>54</v>
      </c>
      <c r="J150" s="65"/>
      <c r="K150" s="65"/>
      <c r="L150" s="67"/>
      <c r="M150" s="66">
        <f>M151</f>
        <v>40000000</v>
      </c>
      <c r="N150" s="66">
        <f>N151</f>
        <v>-2000000</v>
      </c>
      <c r="O150" s="167" t="s">
        <v>943</v>
      </c>
    </row>
    <row r="151" spans="1:15" ht="26.4" x14ac:dyDescent="0.3">
      <c r="A151" s="28" t="s">
        <v>269</v>
      </c>
      <c r="B151" s="58"/>
      <c r="C151" s="59" t="s">
        <v>270</v>
      </c>
      <c r="D151" s="58">
        <v>8</v>
      </c>
      <c r="E151" s="58" t="s">
        <v>38</v>
      </c>
      <c r="F151" s="60">
        <v>4750000</v>
      </c>
      <c r="G151" s="61">
        <f>ROUNDDOWN(D151*F151,-3)</f>
        <v>38000000</v>
      </c>
      <c r="H151" s="58"/>
      <c r="I151" s="142" t="s">
        <v>270</v>
      </c>
      <c r="J151" s="143">
        <v>10</v>
      </c>
      <c r="K151" s="143" t="s">
        <v>38</v>
      </c>
      <c r="L151" s="168">
        <v>4000000</v>
      </c>
      <c r="M151" s="144">
        <f>ROUNDDOWN(J151*L151,-3)</f>
        <v>40000000</v>
      </c>
      <c r="N151" s="60">
        <f>G151-M151</f>
        <v>-2000000</v>
      </c>
      <c r="O151" s="167" t="s">
        <v>943</v>
      </c>
    </row>
    <row r="152" spans="1:15" x14ac:dyDescent="0.3">
      <c r="A152" s="28" t="s">
        <v>271</v>
      </c>
      <c r="B152" s="69" t="s">
        <v>122</v>
      </c>
      <c r="C152" s="68" t="s">
        <v>123</v>
      </c>
      <c r="D152" s="69"/>
      <c r="E152" s="69"/>
      <c r="F152" s="70"/>
      <c r="G152" s="71">
        <f>G153</f>
        <v>3000000</v>
      </c>
      <c r="H152" s="69" t="s">
        <v>122</v>
      </c>
      <c r="I152" s="68" t="s">
        <v>123</v>
      </c>
      <c r="J152" s="69"/>
      <c r="K152" s="69"/>
      <c r="L152" s="71"/>
      <c r="M152" s="70">
        <f>M153</f>
        <v>4200000</v>
      </c>
      <c r="N152" s="70">
        <f>N153</f>
        <v>-1200000</v>
      </c>
      <c r="O152" s="167" t="s">
        <v>943</v>
      </c>
    </row>
    <row r="153" spans="1:15" x14ac:dyDescent="0.3">
      <c r="A153" s="28" t="s">
        <v>272</v>
      </c>
      <c r="B153" s="58"/>
      <c r="C153" s="59" t="s">
        <v>273</v>
      </c>
      <c r="D153" s="58">
        <v>20</v>
      </c>
      <c r="E153" s="58" t="s">
        <v>38</v>
      </c>
      <c r="F153" s="60">
        <v>150000</v>
      </c>
      <c r="G153" s="61">
        <f>ROUNDDOWN(D153*F153,-3)</f>
        <v>3000000</v>
      </c>
      <c r="H153" s="58"/>
      <c r="I153" s="142" t="s">
        <v>273</v>
      </c>
      <c r="J153" s="143">
        <v>28</v>
      </c>
      <c r="K153" s="143" t="s">
        <v>38</v>
      </c>
      <c r="L153" s="168">
        <v>150000</v>
      </c>
      <c r="M153" s="144">
        <f>ROUNDDOWN(J153*L153,-3)</f>
        <v>4200000</v>
      </c>
      <c r="N153" s="60">
        <f>G153-M153</f>
        <v>-1200000</v>
      </c>
      <c r="O153" s="167" t="s">
        <v>943</v>
      </c>
    </row>
    <row r="154" spans="1:15" x14ac:dyDescent="0.3">
      <c r="A154" s="28" t="s">
        <v>274</v>
      </c>
      <c r="B154" s="80" t="s">
        <v>275</v>
      </c>
      <c r="C154" s="81" t="s">
        <v>276</v>
      </c>
      <c r="D154" s="80"/>
      <c r="E154" s="80"/>
      <c r="F154" s="82"/>
      <c r="G154" s="83">
        <f>SUM(G155,G160,G162)</f>
        <v>65000000</v>
      </c>
      <c r="H154" s="80" t="s">
        <v>275</v>
      </c>
      <c r="I154" s="81" t="s">
        <v>276</v>
      </c>
      <c r="J154" s="80"/>
      <c r="K154" s="80"/>
      <c r="L154" s="83"/>
      <c r="M154" s="82">
        <f>SUM(M155,M160,M162)</f>
        <v>63800000</v>
      </c>
      <c r="N154" s="82">
        <f>SUM(N155,N160,N162)</f>
        <v>1200000</v>
      </c>
      <c r="O154" s="167" t="s">
        <v>943</v>
      </c>
    </row>
    <row r="155" spans="1:15" x14ac:dyDescent="0.3">
      <c r="A155" s="28" t="s">
        <v>277</v>
      </c>
      <c r="B155" s="65" t="s">
        <v>34</v>
      </c>
      <c r="C155" s="64" t="s">
        <v>35</v>
      </c>
      <c r="D155" s="65"/>
      <c r="E155" s="65"/>
      <c r="F155" s="66"/>
      <c r="G155" s="67">
        <f>SUM(G156:G159)</f>
        <v>22000000</v>
      </c>
      <c r="H155" s="65" t="s">
        <v>34</v>
      </c>
      <c r="I155" s="64" t="s">
        <v>35</v>
      </c>
      <c r="J155" s="65"/>
      <c r="K155" s="65"/>
      <c r="L155" s="67"/>
      <c r="M155" s="66">
        <f>SUM(M156:M159)</f>
        <v>22000000</v>
      </c>
      <c r="N155" s="66">
        <f>SUM(N156:N159)</f>
        <v>0</v>
      </c>
      <c r="O155" s="167" t="s">
        <v>943</v>
      </c>
    </row>
    <row r="156" spans="1:15" x14ac:dyDescent="0.3">
      <c r="A156" s="28" t="s">
        <v>278</v>
      </c>
      <c r="B156" s="58"/>
      <c r="C156" s="59" t="s">
        <v>224</v>
      </c>
      <c r="D156" s="58">
        <v>4</v>
      </c>
      <c r="E156" s="58" t="s">
        <v>41</v>
      </c>
      <c r="F156" s="60">
        <v>1500000</v>
      </c>
      <c r="G156" s="61">
        <f t="shared" ref="G156:G159" si="45">ROUNDDOWN(D156*F156,-3)</f>
        <v>6000000</v>
      </c>
      <c r="H156" s="58"/>
      <c r="I156" s="59" t="s">
        <v>224</v>
      </c>
      <c r="J156" s="58">
        <v>4</v>
      </c>
      <c r="K156" s="58" t="s">
        <v>41</v>
      </c>
      <c r="L156" s="61">
        <v>1500000</v>
      </c>
      <c r="M156" s="60">
        <f t="shared" ref="M156:M159" si="46">ROUNDDOWN(J156*L156,-3)</f>
        <v>6000000</v>
      </c>
      <c r="N156" s="60">
        <f t="shared" ref="N156:N159" si="47">G156-M156</f>
        <v>0</v>
      </c>
      <c r="O156" s="167" t="s">
        <v>943</v>
      </c>
    </row>
    <row r="157" spans="1:15" x14ac:dyDescent="0.3">
      <c r="A157" s="28" t="s">
        <v>279</v>
      </c>
      <c r="B157" s="58"/>
      <c r="C157" s="59" t="s">
        <v>79</v>
      </c>
      <c r="D157" s="58">
        <v>4</v>
      </c>
      <c r="E157" s="58" t="s">
        <v>41</v>
      </c>
      <c r="F157" s="60">
        <v>1500000</v>
      </c>
      <c r="G157" s="61">
        <f t="shared" si="45"/>
        <v>6000000</v>
      </c>
      <c r="H157" s="58"/>
      <c r="I157" s="59" t="s">
        <v>79</v>
      </c>
      <c r="J157" s="58">
        <v>4</v>
      </c>
      <c r="K157" s="58" t="s">
        <v>41</v>
      </c>
      <c r="L157" s="61">
        <v>1500000</v>
      </c>
      <c r="M157" s="60">
        <f t="shared" si="46"/>
        <v>6000000</v>
      </c>
      <c r="N157" s="60">
        <f t="shared" si="47"/>
        <v>0</v>
      </c>
      <c r="O157" s="167" t="s">
        <v>943</v>
      </c>
    </row>
    <row r="158" spans="1:15" x14ac:dyDescent="0.3">
      <c r="A158" s="28" t="s">
        <v>280</v>
      </c>
      <c r="B158" s="58"/>
      <c r="C158" s="59" t="s">
        <v>81</v>
      </c>
      <c r="D158" s="58">
        <v>4</v>
      </c>
      <c r="E158" s="58" t="s">
        <v>41</v>
      </c>
      <c r="F158" s="60">
        <v>1000000</v>
      </c>
      <c r="G158" s="61">
        <f t="shared" si="45"/>
        <v>4000000</v>
      </c>
      <c r="H158" s="58"/>
      <c r="I158" s="59" t="s">
        <v>81</v>
      </c>
      <c r="J158" s="58">
        <v>4</v>
      </c>
      <c r="K158" s="58" t="s">
        <v>41</v>
      </c>
      <c r="L158" s="61">
        <v>1000000</v>
      </c>
      <c r="M158" s="60">
        <f t="shared" si="46"/>
        <v>4000000</v>
      </c>
      <c r="N158" s="60">
        <f t="shared" si="47"/>
        <v>0</v>
      </c>
      <c r="O158" s="167" t="s">
        <v>943</v>
      </c>
    </row>
    <row r="159" spans="1:15" x14ac:dyDescent="0.3">
      <c r="A159" s="28" t="s">
        <v>281</v>
      </c>
      <c r="B159" s="58"/>
      <c r="C159" s="59" t="s">
        <v>261</v>
      </c>
      <c r="D159" s="58">
        <v>12</v>
      </c>
      <c r="E159" s="58" t="s">
        <v>229</v>
      </c>
      <c r="F159" s="60">
        <v>500000</v>
      </c>
      <c r="G159" s="61">
        <f t="shared" si="45"/>
        <v>6000000</v>
      </c>
      <c r="H159" s="58"/>
      <c r="I159" s="59" t="s">
        <v>261</v>
      </c>
      <c r="J159" s="58">
        <v>12</v>
      </c>
      <c r="K159" s="58" t="s">
        <v>229</v>
      </c>
      <c r="L159" s="61">
        <v>500000</v>
      </c>
      <c r="M159" s="60">
        <f t="shared" si="46"/>
        <v>6000000</v>
      </c>
      <c r="N159" s="60">
        <f t="shared" si="47"/>
        <v>0</v>
      </c>
      <c r="O159" s="167" t="s">
        <v>943</v>
      </c>
    </row>
    <row r="160" spans="1:15" x14ac:dyDescent="0.3">
      <c r="A160" s="28" t="s">
        <v>282</v>
      </c>
      <c r="B160" s="65" t="s">
        <v>53</v>
      </c>
      <c r="C160" s="64" t="s">
        <v>54</v>
      </c>
      <c r="D160" s="65"/>
      <c r="E160" s="65"/>
      <c r="F160" s="66"/>
      <c r="G160" s="67">
        <f>G161</f>
        <v>40000000</v>
      </c>
      <c r="H160" s="65" t="s">
        <v>53</v>
      </c>
      <c r="I160" s="64" t="s">
        <v>54</v>
      </c>
      <c r="J160" s="65"/>
      <c r="K160" s="65"/>
      <c r="L160" s="67"/>
      <c r="M160" s="66">
        <f>M161</f>
        <v>40000000</v>
      </c>
      <c r="N160" s="66">
        <f>N161</f>
        <v>0</v>
      </c>
      <c r="O160" s="167" t="s">
        <v>943</v>
      </c>
    </row>
    <row r="161" spans="1:15" ht="26.4" x14ac:dyDescent="0.3">
      <c r="A161" s="28" t="s">
        <v>283</v>
      </c>
      <c r="B161" s="58"/>
      <c r="C161" s="59" t="s">
        <v>284</v>
      </c>
      <c r="D161" s="58">
        <v>10</v>
      </c>
      <c r="E161" s="58" t="s">
        <v>38</v>
      </c>
      <c r="F161" s="60">
        <v>4000000</v>
      </c>
      <c r="G161" s="61">
        <f>ROUNDDOWN(D161*F161,-3)</f>
        <v>40000000</v>
      </c>
      <c r="H161" s="58"/>
      <c r="I161" s="59" t="s">
        <v>284</v>
      </c>
      <c r="J161" s="58">
        <v>10</v>
      </c>
      <c r="K161" s="58" t="s">
        <v>38</v>
      </c>
      <c r="L161" s="61">
        <v>4000000</v>
      </c>
      <c r="M161" s="60">
        <f>ROUNDDOWN(J161*L161,-3)</f>
        <v>40000000</v>
      </c>
      <c r="N161" s="60">
        <f>G161-M161</f>
        <v>0</v>
      </c>
      <c r="O161" s="167" t="s">
        <v>943</v>
      </c>
    </row>
    <row r="162" spans="1:15" x14ac:dyDescent="0.3">
      <c r="A162" s="28" t="s">
        <v>285</v>
      </c>
      <c r="B162" s="65" t="s">
        <v>122</v>
      </c>
      <c r="C162" s="64" t="s">
        <v>123</v>
      </c>
      <c r="D162" s="65"/>
      <c r="E162" s="65"/>
      <c r="F162" s="66"/>
      <c r="G162" s="67">
        <f>G163</f>
        <v>3000000</v>
      </c>
      <c r="H162" s="65" t="s">
        <v>122</v>
      </c>
      <c r="I162" s="64" t="s">
        <v>123</v>
      </c>
      <c r="J162" s="65"/>
      <c r="K162" s="65"/>
      <c r="L162" s="67"/>
      <c r="M162" s="66">
        <f>M163</f>
        <v>1800000</v>
      </c>
      <c r="N162" s="66">
        <f>N163</f>
        <v>1200000</v>
      </c>
      <c r="O162" s="167" t="s">
        <v>943</v>
      </c>
    </row>
    <row r="163" spans="1:15" x14ac:dyDescent="0.3">
      <c r="A163" s="28" t="s">
        <v>286</v>
      </c>
      <c r="B163" s="58"/>
      <c r="C163" s="59" t="s">
        <v>273</v>
      </c>
      <c r="D163" s="58">
        <v>20</v>
      </c>
      <c r="E163" s="58" t="s">
        <v>38</v>
      </c>
      <c r="F163" s="60">
        <v>150000</v>
      </c>
      <c r="G163" s="61">
        <f>ROUNDDOWN(D163*F163,-3)</f>
        <v>3000000</v>
      </c>
      <c r="H163" s="58"/>
      <c r="I163" s="142" t="s">
        <v>273</v>
      </c>
      <c r="J163" s="143">
        <v>12</v>
      </c>
      <c r="K163" s="143" t="s">
        <v>38</v>
      </c>
      <c r="L163" s="168">
        <v>150000</v>
      </c>
      <c r="M163" s="144">
        <f>ROUNDDOWN(J163*L163,-3)</f>
        <v>1800000</v>
      </c>
      <c r="N163" s="60">
        <f>G163-M163</f>
        <v>1200000</v>
      </c>
      <c r="O163" s="167" t="s">
        <v>943</v>
      </c>
    </row>
    <row r="164" spans="1:15" x14ac:dyDescent="0.3">
      <c r="A164" s="28" t="s">
        <v>287</v>
      </c>
      <c r="B164" s="80" t="s">
        <v>288</v>
      </c>
      <c r="C164" s="81" t="s">
        <v>289</v>
      </c>
      <c r="D164" s="80"/>
      <c r="E164" s="80"/>
      <c r="F164" s="82"/>
      <c r="G164" s="83">
        <f>SUM(G165,G170,G172,G175)</f>
        <v>82785000</v>
      </c>
      <c r="H164" s="80" t="s">
        <v>288</v>
      </c>
      <c r="I164" s="81" t="s">
        <v>289</v>
      </c>
      <c r="J164" s="80"/>
      <c r="K164" s="80"/>
      <c r="L164" s="83"/>
      <c r="M164" s="82">
        <f>SUM(M165,M170,M172,M175)</f>
        <v>156285000</v>
      </c>
      <c r="N164" s="82">
        <f>SUM(N165,N170,N172,N175)</f>
        <v>-73500000</v>
      </c>
      <c r="O164" s="167" t="s">
        <v>943</v>
      </c>
    </row>
    <row r="165" spans="1:15" x14ac:dyDescent="0.3">
      <c r="A165" s="28" t="s">
        <v>290</v>
      </c>
      <c r="B165" s="69" t="s">
        <v>34</v>
      </c>
      <c r="C165" s="68" t="s">
        <v>35</v>
      </c>
      <c r="D165" s="69"/>
      <c r="E165" s="69"/>
      <c r="F165" s="70"/>
      <c r="G165" s="71">
        <f>SUM(G166:G169)</f>
        <v>22000000</v>
      </c>
      <c r="H165" s="69" t="s">
        <v>34</v>
      </c>
      <c r="I165" s="68" t="s">
        <v>35</v>
      </c>
      <c r="J165" s="69"/>
      <c r="K165" s="69"/>
      <c r="L165" s="71"/>
      <c r="M165" s="70">
        <f>SUM(M166:M169)</f>
        <v>22000000</v>
      </c>
      <c r="N165" s="70">
        <f>SUM(N166:N169)</f>
        <v>0</v>
      </c>
      <c r="O165" s="167" t="s">
        <v>943</v>
      </c>
    </row>
    <row r="166" spans="1:15" x14ac:dyDescent="0.3">
      <c r="A166" s="28" t="s">
        <v>291</v>
      </c>
      <c r="B166" s="58"/>
      <c r="C166" s="59" t="s">
        <v>224</v>
      </c>
      <c r="D166" s="58">
        <v>4</v>
      </c>
      <c r="E166" s="58" t="s">
        <v>41</v>
      </c>
      <c r="F166" s="60">
        <v>1500000</v>
      </c>
      <c r="G166" s="61">
        <f t="shared" ref="G166:G169" si="48">ROUNDDOWN(D166*F166,-3)</f>
        <v>6000000</v>
      </c>
      <c r="H166" s="58"/>
      <c r="I166" s="59" t="s">
        <v>224</v>
      </c>
      <c r="J166" s="58">
        <v>4</v>
      </c>
      <c r="K166" s="58" t="s">
        <v>41</v>
      </c>
      <c r="L166" s="61">
        <v>1500000</v>
      </c>
      <c r="M166" s="60">
        <f t="shared" ref="M166:M169" si="49">ROUNDDOWN(J166*L166,-3)</f>
        <v>6000000</v>
      </c>
      <c r="N166" s="60">
        <f t="shared" ref="N166:N169" si="50">G166-M166</f>
        <v>0</v>
      </c>
      <c r="O166" s="167" t="s">
        <v>943</v>
      </c>
    </row>
    <row r="167" spans="1:15" x14ac:dyDescent="0.3">
      <c r="A167" s="28" t="s">
        <v>292</v>
      </c>
      <c r="B167" s="58"/>
      <c r="C167" s="59" t="s">
        <v>79</v>
      </c>
      <c r="D167" s="58">
        <v>4</v>
      </c>
      <c r="E167" s="58" t="s">
        <v>41</v>
      </c>
      <c r="F167" s="60">
        <v>1500000</v>
      </c>
      <c r="G167" s="61">
        <f t="shared" si="48"/>
        <v>6000000</v>
      </c>
      <c r="H167" s="58"/>
      <c r="I167" s="59" t="s">
        <v>79</v>
      </c>
      <c r="J167" s="58">
        <v>4</v>
      </c>
      <c r="K167" s="58" t="s">
        <v>41</v>
      </c>
      <c r="L167" s="61">
        <v>1500000</v>
      </c>
      <c r="M167" s="60">
        <f t="shared" si="49"/>
        <v>6000000</v>
      </c>
      <c r="N167" s="60">
        <f t="shared" si="50"/>
        <v>0</v>
      </c>
      <c r="O167" s="167" t="s">
        <v>943</v>
      </c>
    </row>
    <row r="168" spans="1:15" x14ac:dyDescent="0.3">
      <c r="A168" s="28" t="s">
        <v>293</v>
      </c>
      <c r="B168" s="58"/>
      <c r="C168" s="59" t="s">
        <v>81</v>
      </c>
      <c r="D168" s="58">
        <v>4</v>
      </c>
      <c r="E168" s="58" t="s">
        <v>41</v>
      </c>
      <c r="F168" s="60">
        <v>1000000</v>
      </c>
      <c r="G168" s="61">
        <f t="shared" si="48"/>
        <v>4000000</v>
      </c>
      <c r="H168" s="58"/>
      <c r="I168" s="59" t="s">
        <v>81</v>
      </c>
      <c r="J168" s="58">
        <v>4</v>
      </c>
      <c r="K168" s="58" t="s">
        <v>41</v>
      </c>
      <c r="L168" s="61">
        <v>1000000</v>
      </c>
      <c r="M168" s="60">
        <f t="shared" si="49"/>
        <v>4000000</v>
      </c>
      <c r="N168" s="60">
        <f t="shared" si="50"/>
        <v>0</v>
      </c>
      <c r="O168" s="167" t="s">
        <v>943</v>
      </c>
    </row>
    <row r="169" spans="1:15" x14ac:dyDescent="0.3">
      <c r="A169" s="28" t="s">
        <v>294</v>
      </c>
      <c r="B169" s="58"/>
      <c r="C169" s="59" t="s">
        <v>261</v>
      </c>
      <c r="D169" s="58">
        <v>24</v>
      </c>
      <c r="E169" s="58" t="s">
        <v>229</v>
      </c>
      <c r="F169" s="60">
        <v>250000</v>
      </c>
      <c r="G169" s="61">
        <f t="shared" si="48"/>
        <v>6000000</v>
      </c>
      <c r="H169" s="58"/>
      <c r="I169" s="59" t="s">
        <v>261</v>
      </c>
      <c r="J169" s="58">
        <v>24</v>
      </c>
      <c r="K169" s="58" t="s">
        <v>229</v>
      </c>
      <c r="L169" s="61">
        <v>250000</v>
      </c>
      <c r="M169" s="60">
        <f t="shared" si="49"/>
        <v>6000000</v>
      </c>
      <c r="N169" s="60">
        <f t="shared" si="50"/>
        <v>0</v>
      </c>
      <c r="O169" s="167" t="s">
        <v>943</v>
      </c>
    </row>
    <row r="170" spans="1:15" x14ac:dyDescent="0.3">
      <c r="A170" s="28" t="s">
        <v>295</v>
      </c>
      <c r="B170" s="65" t="s">
        <v>85</v>
      </c>
      <c r="C170" s="64" t="s">
        <v>86</v>
      </c>
      <c r="D170" s="65"/>
      <c r="E170" s="65"/>
      <c r="F170" s="66"/>
      <c r="G170" s="67">
        <f>G171</f>
        <v>26250000</v>
      </c>
      <c r="H170" s="65" t="s">
        <v>85</v>
      </c>
      <c r="I170" s="64" t="s">
        <v>86</v>
      </c>
      <c r="J170" s="65"/>
      <c r="K170" s="65"/>
      <c r="L170" s="67"/>
      <c r="M170" s="66">
        <f>M171</f>
        <v>26250000</v>
      </c>
      <c r="N170" s="66">
        <f>N171</f>
        <v>0</v>
      </c>
      <c r="O170" s="167" t="s">
        <v>943</v>
      </c>
    </row>
    <row r="171" spans="1:15" x14ac:dyDescent="0.3">
      <c r="A171" s="28" t="s">
        <v>296</v>
      </c>
      <c r="B171" s="58"/>
      <c r="C171" s="59" t="s">
        <v>297</v>
      </c>
      <c r="D171" s="58">
        <v>15</v>
      </c>
      <c r="E171" s="58" t="s">
        <v>38</v>
      </c>
      <c r="F171" s="60">
        <v>1750000</v>
      </c>
      <c r="G171" s="61">
        <f>ROUNDDOWN(D171*F171,-3)</f>
        <v>26250000</v>
      </c>
      <c r="H171" s="58"/>
      <c r="I171" s="59" t="s">
        <v>297</v>
      </c>
      <c r="J171" s="58">
        <v>15</v>
      </c>
      <c r="K171" s="58" t="s">
        <v>38</v>
      </c>
      <c r="L171" s="61">
        <v>1750000</v>
      </c>
      <c r="M171" s="60">
        <f>ROUNDDOWN(J171*L171,-3)</f>
        <v>26250000</v>
      </c>
      <c r="N171" s="60">
        <f>G171-M171</f>
        <v>0</v>
      </c>
      <c r="O171" s="167" t="s">
        <v>943</v>
      </c>
    </row>
    <row r="172" spans="1:15" x14ac:dyDescent="0.3">
      <c r="A172" s="28" t="s">
        <v>298</v>
      </c>
      <c r="B172" s="65" t="s">
        <v>53</v>
      </c>
      <c r="C172" s="64" t="s">
        <v>54</v>
      </c>
      <c r="D172" s="65"/>
      <c r="E172" s="65"/>
      <c r="F172" s="66"/>
      <c r="G172" s="67">
        <f>G173</f>
        <v>32435000</v>
      </c>
      <c r="H172" s="65" t="s">
        <v>53</v>
      </c>
      <c r="I172" s="64" t="s">
        <v>54</v>
      </c>
      <c r="J172" s="65"/>
      <c r="K172" s="65"/>
      <c r="L172" s="67"/>
      <c r="M172" s="66">
        <f>SUM(M173:M174)</f>
        <v>105935000</v>
      </c>
      <c r="N172" s="66">
        <f>SUM(N173:N174)</f>
        <v>-73500000</v>
      </c>
      <c r="O172" s="167" t="s">
        <v>943</v>
      </c>
    </row>
    <row r="173" spans="1:15" x14ac:dyDescent="0.3">
      <c r="A173" s="28" t="s">
        <v>299</v>
      </c>
      <c r="B173" s="58"/>
      <c r="C173" s="59" t="s">
        <v>300</v>
      </c>
      <c r="D173" s="58">
        <v>12</v>
      </c>
      <c r="E173" s="58" t="s">
        <v>38</v>
      </c>
      <c r="F173" s="60">
        <v>2702917</v>
      </c>
      <c r="G173" s="61">
        <f>ROUNDDOWN(D173*F173,-3)</f>
        <v>32435000</v>
      </c>
      <c r="H173" s="58"/>
      <c r="I173" s="142" t="s">
        <v>300</v>
      </c>
      <c r="J173" s="143">
        <v>10</v>
      </c>
      <c r="K173" s="143" t="s">
        <v>38</v>
      </c>
      <c r="L173" s="168">
        <v>3843500</v>
      </c>
      <c r="M173" s="144">
        <f>ROUNDDOWN(J173*L173,-3)</f>
        <v>38435000</v>
      </c>
      <c r="N173" s="60">
        <f t="shared" ref="N173:N174" si="51">G173-M173</f>
        <v>-6000000</v>
      </c>
      <c r="O173" s="167" t="s">
        <v>943</v>
      </c>
    </row>
    <row r="174" spans="1:15" ht="26.4" x14ac:dyDescent="0.3">
      <c r="A174" s="28"/>
      <c r="B174" s="58"/>
      <c r="C174" s="59"/>
      <c r="D174" s="58"/>
      <c r="E174" s="58"/>
      <c r="F174" s="60"/>
      <c r="G174" s="61"/>
      <c r="H174" s="58"/>
      <c r="I174" s="169" t="s">
        <v>301</v>
      </c>
      <c r="J174" s="143">
        <v>15</v>
      </c>
      <c r="K174" s="143" t="s">
        <v>38</v>
      </c>
      <c r="L174" s="168">
        <v>4500000</v>
      </c>
      <c r="M174" s="144">
        <f>ROUNDDOWN(J174*L174,-3)</f>
        <v>67500000</v>
      </c>
      <c r="N174" s="60">
        <f t="shared" si="51"/>
        <v>-67500000</v>
      </c>
      <c r="O174" s="167" t="s">
        <v>943</v>
      </c>
    </row>
    <row r="175" spans="1:15" x14ac:dyDescent="0.3">
      <c r="A175" s="28" t="s">
        <v>302</v>
      </c>
      <c r="B175" s="53" t="s">
        <v>122</v>
      </c>
      <c r="C175" s="54" t="s">
        <v>123</v>
      </c>
      <c r="D175" s="53"/>
      <c r="E175" s="53"/>
      <c r="F175" s="55"/>
      <c r="G175" s="56">
        <f>G176</f>
        <v>2100000</v>
      </c>
      <c r="H175" s="53" t="s">
        <v>122</v>
      </c>
      <c r="I175" s="54" t="s">
        <v>123</v>
      </c>
      <c r="J175" s="53"/>
      <c r="K175" s="53"/>
      <c r="L175" s="56"/>
      <c r="M175" s="55">
        <f>M176</f>
        <v>2100000</v>
      </c>
      <c r="N175" s="55">
        <f>N176</f>
        <v>0</v>
      </c>
      <c r="O175" s="167" t="s">
        <v>943</v>
      </c>
    </row>
    <row r="176" spans="1:15" x14ac:dyDescent="0.3">
      <c r="A176" s="28" t="s">
        <v>303</v>
      </c>
      <c r="B176" s="58"/>
      <c r="C176" s="59" t="s">
        <v>273</v>
      </c>
      <c r="D176" s="58">
        <v>14</v>
      </c>
      <c r="E176" s="58" t="s">
        <v>38</v>
      </c>
      <c r="F176" s="60">
        <v>150000</v>
      </c>
      <c r="G176" s="61">
        <f>ROUNDDOWN(D176*F176,-3)</f>
        <v>2100000</v>
      </c>
      <c r="H176" s="58"/>
      <c r="I176" s="59" t="s">
        <v>273</v>
      </c>
      <c r="J176" s="58">
        <v>14</v>
      </c>
      <c r="K176" s="58" t="s">
        <v>38</v>
      </c>
      <c r="L176" s="61">
        <v>150000</v>
      </c>
      <c r="M176" s="60">
        <f>ROUNDDOWN(J176*L176,-3)</f>
        <v>2100000</v>
      </c>
      <c r="N176" s="60">
        <f>G176-M176</f>
        <v>0</v>
      </c>
      <c r="O176" s="167" t="s">
        <v>943</v>
      </c>
    </row>
    <row r="177" spans="1:15" x14ac:dyDescent="0.3">
      <c r="A177" s="28" t="s">
        <v>304</v>
      </c>
      <c r="B177" s="80" t="s">
        <v>305</v>
      </c>
      <c r="C177" s="81" t="s">
        <v>306</v>
      </c>
      <c r="D177" s="80"/>
      <c r="E177" s="80"/>
      <c r="F177" s="82"/>
      <c r="G177" s="83">
        <f>SUM(G178,G183,G185,G187)</f>
        <v>50042000</v>
      </c>
      <c r="H177" s="80" t="s">
        <v>305</v>
      </c>
      <c r="I177" s="81" t="s">
        <v>306</v>
      </c>
      <c r="J177" s="80"/>
      <c r="K177" s="80"/>
      <c r="L177" s="83"/>
      <c r="M177" s="82">
        <f>SUM(M178,M183,M185,M187)</f>
        <v>50042000</v>
      </c>
      <c r="N177" s="82">
        <f>SUM(N178,N183,N185,N187)</f>
        <v>0</v>
      </c>
      <c r="O177" s="167" t="s">
        <v>943</v>
      </c>
    </row>
    <row r="178" spans="1:15" hidden="1" x14ac:dyDescent="0.3">
      <c r="A178" s="28" t="s">
        <v>307</v>
      </c>
      <c r="B178" s="65" t="s">
        <v>34</v>
      </c>
      <c r="C178" s="64" t="s">
        <v>35</v>
      </c>
      <c r="D178" s="65"/>
      <c r="E178" s="65"/>
      <c r="F178" s="66"/>
      <c r="G178" s="67">
        <f>SUM(G179:G182)</f>
        <v>20000000</v>
      </c>
      <c r="H178" s="65" t="s">
        <v>34</v>
      </c>
      <c r="I178" s="64" t="s">
        <v>35</v>
      </c>
      <c r="J178" s="65"/>
      <c r="K178" s="65"/>
      <c r="L178" s="67"/>
      <c r="M178" s="66">
        <f>SUM(M179:M182)</f>
        <v>20000000</v>
      </c>
      <c r="N178" s="66">
        <f>SUM(N179:N182)</f>
        <v>0</v>
      </c>
    </row>
    <row r="179" spans="1:15" hidden="1" x14ac:dyDescent="0.3">
      <c r="A179" s="28" t="s">
        <v>308</v>
      </c>
      <c r="B179" s="58"/>
      <c r="C179" s="59" t="s">
        <v>37</v>
      </c>
      <c r="D179" s="58">
        <v>160</v>
      </c>
      <c r="E179" s="58" t="s">
        <v>38</v>
      </c>
      <c r="F179" s="60">
        <v>75000</v>
      </c>
      <c r="G179" s="61">
        <f t="shared" ref="G179:G182" si="52">ROUNDDOWN(D179*F179,-3)</f>
        <v>12000000</v>
      </c>
      <c r="H179" s="58"/>
      <c r="I179" s="59" t="s">
        <v>37</v>
      </c>
      <c r="J179" s="58">
        <v>160</v>
      </c>
      <c r="K179" s="58" t="s">
        <v>38</v>
      </c>
      <c r="L179" s="61">
        <v>75000</v>
      </c>
      <c r="M179" s="60">
        <f t="shared" ref="M179:M182" si="53">ROUNDDOWN(J179*L179,-3)</f>
        <v>12000000</v>
      </c>
      <c r="N179" s="60">
        <f t="shared" ref="N179:N182" si="54">G179-M179</f>
        <v>0</v>
      </c>
    </row>
    <row r="180" spans="1:15" hidden="1" x14ac:dyDescent="0.3">
      <c r="A180" s="28" t="s">
        <v>309</v>
      </c>
      <c r="B180" s="58"/>
      <c r="C180" s="59" t="s">
        <v>40</v>
      </c>
      <c r="D180" s="58">
        <v>2</v>
      </c>
      <c r="E180" s="58" t="s">
        <v>41</v>
      </c>
      <c r="F180" s="60">
        <v>1500000</v>
      </c>
      <c r="G180" s="61">
        <f t="shared" si="52"/>
        <v>3000000</v>
      </c>
      <c r="H180" s="58"/>
      <c r="I180" s="59" t="s">
        <v>40</v>
      </c>
      <c r="J180" s="58">
        <v>2</v>
      </c>
      <c r="K180" s="58" t="s">
        <v>41</v>
      </c>
      <c r="L180" s="61">
        <v>1500000</v>
      </c>
      <c r="M180" s="60">
        <f t="shared" si="53"/>
        <v>3000000</v>
      </c>
      <c r="N180" s="60">
        <f t="shared" si="54"/>
        <v>0</v>
      </c>
    </row>
    <row r="181" spans="1:15" hidden="1" x14ac:dyDescent="0.3">
      <c r="A181" s="28" t="s">
        <v>310</v>
      </c>
      <c r="B181" s="58"/>
      <c r="C181" s="59" t="s">
        <v>43</v>
      </c>
      <c r="D181" s="58">
        <v>2</v>
      </c>
      <c r="E181" s="58" t="s">
        <v>41</v>
      </c>
      <c r="F181" s="60">
        <v>1500000</v>
      </c>
      <c r="G181" s="61">
        <f t="shared" si="52"/>
        <v>3000000</v>
      </c>
      <c r="H181" s="58"/>
      <c r="I181" s="59" t="s">
        <v>43</v>
      </c>
      <c r="J181" s="58">
        <v>2</v>
      </c>
      <c r="K181" s="58" t="s">
        <v>41</v>
      </c>
      <c r="L181" s="61">
        <v>1500000</v>
      </c>
      <c r="M181" s="60">
        <f t="shared" si="53"/>
        <v>3000000</v>
      </c>
      <c r="N181" s="60">
        <f t="shared" si="54"/>
        <v>0</v>
      </c>
    </row>
    <row r="182" spans="1:15" hidden="1" x14ac:dyDescent="0.3">
      <c r="A182" s="28" t="s">
        <v>311</v>
      </c>
      <c r="B182" s="58"/>
      <c r="C182" s="59" t="s">
        <v>45</v>
      </c>
      <c r="D182" s="58">
        <v>2</v>
      </c>
      <c r="E182" s="58" t="s">
        <v>41</v>
      </c>
      <c r="F182" s="60">
        <v>1000000</v>
      </c>
      <c r="G182" s="61">
        <f t="shared" si="52"/>
        <v>2000000</v>
      </c>
      <c r="H182" s="58"/>
      <c r="I182" s="59" t="s">
        <v>45</v>
      </c>
      <c r="J182" s="58">
        <v>2</v>
      </c>
      <c r="K182" s="58" t="s">
        <v>41</v>
      </c>
      <c r="L182" s="61">
        <v>1000000</v>
      </c>
      <c r="M182" s="60">
        <f t="shared" si="53"/>
        <v>2000000</v>
      </c>
      <c r="N182" s="60">
        <f t="shared" si="54"/>
        <v>0</v>
      </c>
    </row>
    <row r="183" spans="1:15" hidden="1" x14ac:dyDescent="0.3">
      <c r="A183" s="28" t="s">
        <v>312</v>
      </c>
      <c r="B183" s="65" t="s">
        <v>85</v>
      </c>
      <c r="C183" s="64" t="s">
        <v>86</v>
      </c>
      <c r="D183" s="65"/>
      <c r="E183" s="65"/>
      <c r="F183" s="66"/>
      <c r="G183" s="67">
        <f>G184</f>
        <v>3000000</v>
      </c>
      <c r="H183" s="65" t="s">
        <v>85</v>
      </c>
      <c r="I183" s="64" t="s">
        <v>86</v>
      </c>
      <c r="J183" s="65"/>
      <c r="K183" s="65"/>
      <c r="L183" s="67"/>
      <c r="M183" s="66">
        <f>M184</f>
        <v>3000000</v>
      </c>
      <c r="N183" s="66">
        <f>N184</f>
        <v>0</v>
      </c>
    </row>
    <row r="184" spans="1:15" hidden="1" x14ac:dyDescent="0.3">
      <c r="A184" s="28" t="s">
        <v>313</v>
      </c>
      <c r="B184" s="58"/>
      <c r="C184" s="59" t="s">
        <v>207</v>
      </c>
      <c r="D184" s="58">
        <v>12</v>
      </c>
      <c r="E184" s="58" t="s">
        <v>41</v>
      </c>
      <c r="F184" s="60">
        <v>250000</v>
      </c>
      <c r="G184" s="61">
        <f>ROUNDDOWN(D184*F184,-3)</f>
        <v>3000000</v>
      </c>
      <c r="H184" s="58"/>
      <c r="I184" s="59" t="s">
        <v>207</v>
      </c>
      <c r="J184" s="58">
        <v>12</v>
      </c>
      <c r="K184" s="58" t="s">
        <v>41</v>
      </c>
      <c r="L184" s="61">
        <v>250000</v>
      </c>
      <c r="M184" s="60">
        <f>ROUNDDOWN(J184*L184,-3)</f>
        <v>3000000</v>
      </c>
      <c r="N184" s="60">
        <f>G184-M184</f>
        <v>0</v>
      </c>
    </row>
    <row r="185" spans="1:15" hidden="1" x14ac:dyDescent="0.3">
      <c r="A185" s="28" t="s">
        <v>314</v>
      </c>
      <c r="B185" s="65" t="s">
        <v>47</v>
      </c>
      <c r="C185" s="64" t="s">
        <v>48</v>
      </c>
      <c r="D185" s="65"/>
      <c r="E185" s="65"/>
      <c r="F185" s="66"/>
      <c r="G185" s="67">
        <f>G186</f>
        <v>9000000</v>
      </c>
      <c r="H185" s="65" t="s">
        <v>47</v>
      </c>
      <c r="I185" s="64" t="s">
        <v>48</v>
      </c>
      <c r="J185" s="65"/>
      <c r="K185" s="65"/>
      <c r="L185" s="67"/>
      <c r="M185" s="66">
        <f>M186</f>
        <v>9000000</v>
      </c>
      <c r="N185" s="66">
        <f>N186</f>
        <v>0</v>
      </c>
    </row>
    <row r="186" spans="1:15" hidden="1" x14ac:dyDescent="0.3">
      <c r="A186" s="28" t="s">
        <v>315</v>
      </c>
      <c r="B186" s="58"/>
      <c r="C186" s="59" t="s">
        <v>50</v>
      </c>
      <c r="D186" s="58">
        <v>10</v>
      </c>
      <c r="E186" s="58" t="s">
        <v>51</v>
      </c>
      <c r="F186" s="60">
        <v>900000</v>
      </c>
      <c r="G186" s="61">
        <f>ROUNDDOWN(D186*F186,-3)</f>
        <v>9000000</v>
      </c>
      <c r="H186" s="58"/>
      <c r="I186" s="59" t="s">
        <v>50</v>
      </c>
      <c r="J186" s="58">
        <v>10</v>
      </c>
      <c r="K186" s="58" t="s">
        <v>51</v>
      </c>
      <c r="L186" s="61">
        <v>900000</v>
      </c>
      <c r="M186" s="60">
        <f>ROUNDDOWN(J186*L186,-3)</f>
        <v>9000000</v>
      </c>
      <c r="N186" s="60">
        <f>G186-M186</f>
        <v>0</v>
      </c>
    </row>
    <row r="187" spans="1:15" hidden="1" x14ac:dyDescent="0.3">
      <c r="A187" s="28" t="s">
        <v>316</v>
      </c>
      <c r="B187" s="65" t="s">
        <v>53</v>
      </c>
      <c r="C187" s="64" t="s">
        <v>54</v>
      </c>
      <c r="D187" s="65"/>
      <c r="E187" s="65"/>
      <c r="F187" s="66"/>
      <c r="G187" s="67">
        <f>G188</f>
        <v>18042000</v>
      </c>
      <c r="H187" s="65" t="s">
        <v>53</v>
      </c>
      <c r="I187" s="64" t="s">
        <v>54</v>
      </c>
      <c r="J187" s="65"/>
      <c r="K187" s="65"/>
      <c r="L187" s="67"/>
      <c r="M187" s="66">
        <f>M188</f>
        <v>18042000</v>
      </c>
      <c r="N187" s="66">
        <f>N188</f>
        <v>0</v>
      </c>
    </row>
    <row r="188" spans="1:15" hidden="1" x14ac:dyDescent="0.3">
      <c r="A188" s="28" t="s">
        <v>317</v>
      </c>
      <c r="B188" s="58"/>
      <c r="C188" s="59" t="s">
        <v>318</v>
      </c>
      <c r="D188" s="58">
        <v>6</v>
      </c>
      <c r="E188" s="58" t="s">
        <v>38</v>
      </c>
      <c r="F188" s="60">
        <v>3007000</v>
      </c>
      <c r="G188" s="61">
        <f>ROUNDDOWN(D188*F188,-3)</f>
        <v>18042000</v>
      </c>
      <c r="H188" s="58"/>
      <c r="I188" s="59" t="s">
        <v>318</v>
      </c>
      <c r="J188" s="58">
        <v>6</v>
      </c>
      <c r="K188" s="58" t="s">
        <v>38</v>
      </c>
      <c r="L188" s="61">
        <v>3007000</v>
      </c>
      <c r="M188" s="60">
        <f>ROUNDDOWN(J188*L188,-3)</f>
        <v>18042000</v>
      </c>
      <c r="N188" s="60">
        <f>G188-M188</f>
        <v>0</v>
      </c>
    </row>
    <row r="189" spans="1:15" x14ac:dyDescent="0.3">
      <c r="A189" s="28" t="s">
        <v>319</v>
      </c>
      <c r="B189" s="80" t="s">
        <v>320</v>
      </c>
      <c r="C189" s="81" t="s">
        <v>321</v>
      </c>
      <c r="D189" s="80"/>
      <c r="E189" s="80"/>
      <c r="F189" s="82"/>
      <c r="G189" s="83">
        <f>SUM(G190,G195,G197)</f>
        <v>99334000</v>
      </c>
      <c r="H189" s="80" t="s">
        <v>320</v>
      </c>
      <c r="I189" s="81" t="s">
        <v>321</v>
      </c>
      <c r="J189" s="80"/>
      <c r="K189" s="80"/>
      <c r="L189" s="83"/>
      <c r="M189" s="82">
        <f>SUM(M190,M195,M197)</f>
        <v>99334000</v>
      </c>
      <c r="N189" s="82">
        <f>SUM(N190,N195,N197)</f>
        <v>0</v>
      </c>
      <c r="O189" s="167" t="s">
        <v>943</v>
      </c>
    </row>
    <row r="190" spans="1:15" hidden="1" x14ac:dyDescent="0.3">
      <c r="A190" s="28" t="s">
        <v>322</v>
      </c>
      <c r="B190" s="53" t="s">
        <v>34</v>
      </c>
      <c r="C190" s="54" t="s">
        <v>35</v>
      </c>
      <c r="D190" s="53"/>
      <c r="E190" s="53"/>
      <c r="F190" s="55"/>
      <c r="G190" s="56">
        <f>SUM(G191:G194)</f>
        <v>24800000</v>
      </c>
      <c r="H190" s="53" t="s">
        <v>34</v>
      </c>
      <c r="I190" s="54" t="s">
        <v>35</v>
      </c>
      <c r="J190" s="53"/>
      <c r="K190" s="53"/>
      <c r="L190" s="56"/>
      <c r="M190" s="55">
        <f>SUM(M191:M194)</f>
        <v>24800000</v>
      </c>
      <c r="N190" s="55">
        <f>SUM(N191:N194)</f>
        <v>0</v>
      </c>
    </row>
    <row r="191" spans="1:15" hidden="1" x14ac:dyDescent="0.3">
      <c r="A191" s="28" t="s">
        <v>323</v>
      </c>
      <c r="B191" s="58"/>
      <c r="C191" s="59" t="s">
        <v>37</v>
      </c>
      <c r="D191" s="58">
        <v>224</v>
      </c>
      <c r="E191" s="58" t="s">
        <v>38</v>
      </c>
      <c r="F191" s="60">
        <v>75000</v>
      </c>
      <c r="G191" s="61">
        <f t="shared" ref="G191:G194" si="55">ROUNDDOWN(D191*F191,-3)</f>
        <v>16800000</v>
      </c>
      <c r="H191" s="58"/>
      <c r="I191" s="59" t="s">
        <v>37</v>
      </c>
      <c r="J191" s="58">
        <v>224</v>
      </c>
      <c r="K191" s="58" t="s">
        <v>38</v>
      </c>
      <c r="L191" s="61">
        <v>75000</v>
      </c>
      <c r="M191" s="60">
        <f t="shared" ref="M191:M194" si="56">ROUNDDOWN(J191*L191,-3)</f>
        <v>16800000</v>
      </c>
      <c r="N191" s="60">
        <f t="shared" ref="N191:N194" si="57">G191-M191</f>
        <v>0</v>
      </c>
    </row>
    <row r="192" spans="1:15" hidden="1" x14ac:dyDescent="0.3">
      <c r="A192" s="28" t="s">
        <v>324</v>
      </c>
      <c r="B192" s="58"/>
      <c r="C192" s="59" t="s">
        <v>40</v>
      </c>
      <c r="D192" s="58">
        <v>2</v>
      </c>
      <c r="E192" s="58" t="s">
        <v>41</v>
      </c>
      <c r="F192" s="60">
        <v>1500000</v>
      </c>
      <c r="G192" s="61">
        <f t="shared" si="55"/>
        <v>3000000</v>
      </c>
      <c r="H192" s="58"/>
      <c r="I192" s="59" t="s">
        <v>40</v>
      </c>
      <c r="J192" s="58">
        <v>2</v>
      </c>
      <c r="K192" s="58" t="s">
        <v>41</v>
      </c>
      <c r="L192" s="61">
        <v>1500000</v>
      </c>
      <c r="M192" s="60">
        <f t="shared" si="56"/>
        <v>3000000</v>
      </c>
      <c r="N192" s="60">
        <f t="shared" si="57"/>
        <v>0</v>
      </c>
    </row>
    <row r="193" spans="1:15" hidden="1" x14ac:dyDescent="0.3">
      <c r="A193" s="28" t="s">
        <v>325</v>
      </c>
      <c r="B193" s="58"/>
      <c r="C193" s="59" t="s">
        <v>43</v>
      </c>
      <c r="D193" s="58">
        <v>2</v>
      </c>
      <c r="E193" s="58" t="s">
        <v>41</v>
      </c>
      <c r="F193" s="60">
        <v>1500000</v>
      </c>
      <c r="G193" s="61">
        <f t="shared" si="55"/>
        <v>3000000</v>
      </c>
      <c r="H193" s="58"/>
      <c r="I193" s="59" t="s">
        <v>43</v>
      </c>
      <c r="J193" s="58">
        <v>2</v>
      </c>
      <c r="K193" s="58" t="s">
        <v>41</v>
      </c>
      <c r="L193" s="61">
        <v>1500000</v>
      </c>
      <c r="M193" s="60">
        <f t="shared" si="56"/>
        <v>3000000</v>
      </c>
      <c r="N193" s="60">
        <f t="shared" si="57"/>
        <v>0</v>
      </c>
    </row>
    <row r="194" spans="1:15" hidden="1" x14ac:dyDescent="0.3">
      <c r="A194" s="28" t="s">
        <v>326</v>
      </c>
      <c r="B194" s="58"/>
      <c r="C194" s="59" t="s">
        <v>45</v>
      </c>
      <c r="D194" s="58">
        <v>2</v>
      </c>
      <c r="E194" s="58" t="s">
        <v>41</v>
      </c>
      <c r="F194" s="60">
        <v>1000000</v>
      </c>
      <c r="G194" s="61">
        <f t="shared" si="55"/>
        <v>2000000</v>
      </c>
      <c r="H194" s="58"/>
      <c r="I194" s="59" t="s">
        <v>45</v>
      </c>
      <c r="J194" s="58">
        <v>2</v>
      </c>
      <c r="K194" s="58" t="s">
        <v>41</v>
      </c>
      <c r="L194" s="61">
        <v>1000000</v>
      </c>
      <c r="M194" s="60">
        <f t="shared" si="56"/>
        <v>2000000</v>
      </c>
      <c r="N194" s="60">
        <f t="shared" si="57"/>
        <v>0</v>
      </c>
    </row>
    <row r="195" spans="1:15" hidden="1" x14ac:dyDescent="0.3">
      <c r="A195" s="28" t="s">
        <v>327</v>
      </c>
      <c r="B195" s="65" t="s">
        <v>85</v>
      </c>
      <c r="C195" s="64" t="s">
        <v>86</v>
      </c>
      <c r="D195" s="65"/>
      <c r="E195" s="65"/>
      <c r="F195" s="66"/>
      <c r="G195" s="67">
        <f>G196</f>
        <v>3000000</v>
      </c>
      <c r="H195" s="65" t="s">
        <v>85</v>
      </c>
      <c r="I195" s="64" t="s">
        <v>86</v>
      </c>
      <c r="J195" s="65"/>
      <c r="K195" s="65"/>
      <c r="L195" s="67"/>
      <c r="M195" s="66">
        <f>M196</f>
        <v>3000000</v>
      </c>
      <c r="N195" s="66">
        <f>N196</f>
        <v>0</v>
      </c>
    </row>
    <row r="196" spans="1:15" hidden="1" x14ac:dyDescent="0.3">
      <c r="A196" s="28" t="s">
        <v>328</v>
      </c>
      <c r="B196" s="58"/>
      <c r="C196" s="59" t="s">
        <v>207</v>
      </c>
      <c r="D196" s="58">
        <v>12</v>
      </c>
      <c r="E196" s="58" t="s">
        <v>41</v>
      </c>
      <c r="F196" s="60">
        <v>250000</v>
      </c>
      <c r="G196" s="61">
        <f>ROUNDDOWN(D196*F196,-3)</f>
        <v>3000000</v>
      </c>
      <c r="H196" s="58"/>
      <c r="I196" s="59" t="s">
        <v>207</v>
      </c>
      <c r="J196" s="58">
        <v>12</v>
      </c>
      <c r="K196" s="58" t="s">
        <v>41</v>
      </c>
      <c r="L196" s="61">
        <v>250000</v>
      </c>
      <c r="M196" s="60">
        <f>ROUNDDOWN(J196*L196,-3)</f>
        <v>3000000</v>
      </c>
      <c r="N196" s="60">
        <f>G196-M196</f>
        <v>0</v>
      </c>
    </row>
    <row r="197" spans="1:15" hidden="1" x14ac:dyDescent="0.3">
      <c r="A197" s="28" t="s">
        <v>329</v>
      </c>
      <c r="B197" s="53" t="s">
        <v>53</v>
      </c>
      <c r="C197" s="54" t="s">
        <v>54</v>
      </c>
      <c r="D197" s="53"/>
      <c r="E197" s="53"/>
      <c r="F197" s="55"/>
      <c r="G197" s="56">
        <f>G198</f>
        <v>71534000</v>
      </c>
      <c r="H197" s="53" t="s">
        <v>53</v>
      </c>
      <c r="I197" s="54" t="s">
        <v>54</v>
      </c>
      <c r="J197" s="53"/>
      <c r="K197" s="53"/>
      <c r="L197" s="56"/>
      <c r="M197" s="55">
        <f>M198</f>
        <v>71534000</v>
      </c>
      <c r="N197" s="55">
        <f>N198</f>
        <v>0</v>
      </c>
    </row>
    <row r="198" spans="1:15" ht="26.4" hidden="1" x14ac:dyDescent="0.3">
      <c r="A198" s="28" t="s">
        <v>330</v>
      </c>
      <c r="B198" s="58"/>
      <c r="C198" s="59" t="s">
        <v>331</v>
      </c>
      <c r="D198" s="58">
        <v>14</v>
      </c>
      <c r="E198" s="58" t="s">
        <v>38</v>
      </c>
      <c r="F198" s="60">
        <v>5109636</v>
      </c>
      <c r="G198" s="61">
        <f>ROUNDDOWN(D198*F198,-3)</f>
        <v>71534000</v>
      </c>
      <c r="H198" s="58"/>
      <c r="I198" s="59" t="s">
        <v>331</v>
      </c>
      <c r="J198" s="58">
        <v>14</v>
      </c>
      <c r="K198" s="58" t="s">
        <v>38</v>
      </c>
      <c r="L198" s="61">
        <v>5109636</v>
      </c>
      <c r="M198" s="60">
        <f>ROUNDDOWN(J198*L198,-3)</f>
        <v>71534000</v>
      </c>
      <c r="N198" s="60">
        <f>G198-M198</f>
        <v>0</v>
      </c>
    </row>
    <row r="199" spans="1:15" x14ac:dyDescent="0.3">
      <c r="A199" s="28" t="s">
        <v>332</v>
      </c>
      <c r="B199" s="80" t="s">
        <v>333</v>
      </c>
      <c r="C199" s="81" t="s">
        <v>334</v>
      </c>
      <c r="D199" s="80"/>
      <c r="E199" s="80"/>
      <c r="F199" s="82"/>
      <c r="G199" s="83">
        <f>SUM(G200,G205)</f>
        <v>139554000</v>
      </c>
      <c r="H199" s="80" t="s">
        <v>333</v>
      </c>
      <c r="I199" s="81" t="s">
        <v>334</v>
      </c>
      <c r="J199" s="80"/>
      <c r="K199" s="80"/>
      <c r="L199" s="83"/>
      <c r="M199" s="82">
        <f>SUM(M200,M205)</f>
        <v>139554000</v>
      </c>
      <c r="N199" s="82">
        <f>SUM(N200,N205)</f>
        <v>0</v>
      </c>
      <c r="O199" s="167" t="s">
        <v>943</v>
      </c>
    </row>
    <row r="200" spans="1:15" hidden="1" x14ac:dyDescent="0.3">
      <c r="A200" s="28" t="s">
        <v>335</v>
      </c>
      <c r="B200" s="53" t="s">
        <v>34</v>
      </c>
      <c r="C200" s="54" t="s">
        <v>35</v>
      </c>
      <c r="D200" s="53"/>
      <c r="E200" s="53"/>
      <c r="F200" s="55"/>
      <c r="G200" s="56">
        <f>SUM(G201:G204)</f>
        <v>23500000</v>
      </c>
      <c r="H200" s="53" t="s">
        <v>34</v>
      </c>
      <c r="I200" s="54" t="s">
        <v>35</v>
      </c>
      <c r="J200" s="53"/>
      <c r="K200" s="53"/>
      <c r="L200" s="56"/>
      <c r="M200" s="55">
        <f>SUM(M201:M204)</f>
        <v>23500000</v>
      </c>
      <c r="N200" s="55">
        <f>SUM(N201:N204)</f>
        <v>0</v>
      </c>
    </row>
    <row r="201" spans="1:15" hidden="1" x14ac:dyDescent="0.3">
      <c r="A201" s="28" t="s">
        <v>336</v>
      </c>
      <c r="B201" s="58"/>
      <c r="C201" s="59" t="s">
        <v>37</v>
      </c>
      <c r="D201" s="58">
        <v>100</v>
      </c>
      <c r="E201" s="58" t="s">
        <v>38</v>
      </c>
      <c r="F201" s="60">
        <v>75000</v>
      </c>
      <c r="G201" s="61">
        <f t="shared" ref="G201:G204" si="58">ROUNDDOWN(D201*F201,-3)</f>
        <v>7500000</v>
      </c>
      <c r="H201" s="58"/>
      <c r="I201" s="59" t="s">
        <v>37</v>
      </c>
      <c r="J201" s="58">
        <v>100</v>
      </c>
      <c r="K201" s="58" t="s">
        <v>38</v>
      </c>
      <c r="L201" s="61">
        <v>75000</v>
      </c>
      <c r="M201" s="60">
        <f t="shared" ref="M201:M204" si="59">ROUNDDOWN(J201*L201,-3)</f>
        <v>7500000</v>
      </c>
      <c r="N201" s="60">
        <f t="shared" ref="N201:N204" si="60">G201-M201</f>
        <v>0</v>
      </c>
    </row>
    <row r="202" spans="1:15" hidden="1" x14ac:dyDescent="0.3">
      <c r="A202" s="28" t="s">
        <v>337</v>
      </c>
      <c r="B202" s="58"/>
      <c r="C202" s="59" t="s">
        <v>40</v>
      </c>
      <c r="D202" s="58">
        <v>4</v>
      </c>
      <c r="E202" s="58" t="s">
        <v>41</v>
      </c>
      <c r="F202" s="60">
        <v>1500000</v>
      </c>
      <c r="G202" s="61">
        <f t="shared" si="58"/>
        <v>6000000</v>
      </c>
      <c r="H202" s="58"/>
      <c r="I202" s="59" t="s">
        <v>40</v>
      </c>
      <c r="J202" s="58">
        <v>4</v>
      </c>
      <c r="K202" s="58" t="s">
        <v>41</v>
      </c>
      <c r="L202" s="61">
        <v>1500000</v>
      </c>
      <c r="M202" s="60">
        <f t="shared" si="59"/>
        <v>6000000</v>
      </c>
      <c r="N202" s="60">
        <f t="shared" si="60"/>
        <v>0</v>
      </c>
    </row>
    <row r="203" spans="1:15" hidden="1" x14ac:dyDescent="0.3">
      <c r="A203" s="28" t="s">
        <v>338</v>
      </c>
      <c r="B203" s="58"/>
      <c r="C203" s="59" t="s">
        <v>43</v>
      </c>
      <c r="D203" s="58">
        <v>4</v>
      </c>
      <c r="E203" s="58" t="s">
        <v>41</v>
      </c>
      <c r="F203" s="60">
        <v>1500000</v>
      </c>
      <c r="G203" s="61">
        <f t="shared" si="58"/>
        <v>6000000</v>
      </c>
      <c r="H203" s="58"/>
      <c r="I203" s="59" t="s">
        <v>43</v>
      </c>
      <c r="J203" s="58">
        <v>4</v>
      </c>
      <c r="K203" s="58" t="s">
        <v>41</v>
      </c>
      <c r="L203" s="61">
        <v>1500000</v>
      </c>
      <c r="M203" s="60">
        <f t="shared" si="59"/>
        <v>6000000</v>
      </c>
      <c r="N203" s="60">
        <f t="shared" si="60"/>
        <v>0</v>
      </c>
    </row>
    <row r="204" spans="1:15" hidden="1" x14ac:dyDescent="0.3">
      <c r="A204" s="28" t="s">
        <v>339</v>
      </c>
      <c r="B204" s="58"/>
      <c r="C204" s="59" t="s">
        <v>45</v>
      </c>
      <c r="D204" s="58">
        <v>4</v>
      </c>
      <c r="E204" s="58" t="s">
        <v>41</v>
      </c>
      <c r="F204" s="60">
        <v>1000000</v>
      </c>
      <c r="G204" s="61">
        <f t="shared" si="58"/>
        <v>4000000</v>
      </c>
      <c r="H204" s="58"/>
      <c r="I204" s="59" t="s">
        <v>45</v>
      </c>
      <c r="J204" s="58">
        <v>4</v>
      </c>
      <c r="K204" s="58" t="s">
        <v>41</v>
      </c>
      <c r="L204" s="61">
        <v>1000000</v>
      </c>
      <c r="M204" s="60">
        <f t="shared" si="59"/>
        <v>4000000</v>
      </c>
      <c r="N204" s="60">
        <f t="shared" si="60"/>
        <v>0</v>
      </c>
    </row>
    <row r="205" spans="1:15" hidden="1" x14ac:dyDescent="0.3">
      <c r="A205" s="28" t="s">
        <v>340</v>
      </c>
      <c r="B205" s="53" t="s">
        <v>53</v>
      </c>
      <c r="C205" s="54" t="s">
        <v>54</v>
      </c>
      <c r="D205" s="53"/>
      <c r="E205" s="53"/>
      <c r="F205" s="55"/>
      <c r="G205" s="56">
        <f>G206</f>
        <v>116054000</v>
      </c>
      <c r="H205" s="53" t="s">
        <v>53</v>
      </c>
      <c r="I205" s="54" t="s">
        <v>54</v>
      </c>
      <c r="J205" s="53"/>
      <c r="K205" s="53"/>
      <c r="L205" s="56"/>
      <c r="M205" s="55">
        <f>M206</f>
        <v>116054000</v>
      </c>
      <c r="N205" s="55">
        <f>N206</f>
        <v>0</v>
      </c>
    </row>
    <row r="206" spans="1:15" hidden="1" x14ac:dyDescent="0.3">
      <c r="A206" s="28" t="s">
        <v>341</v>
      </c>
      <c r="B206" s="58"/>
      <c r="C206" s="59" t="s">
        <v>342</v>
      </c>
      <c r="D206" s="58">
        <v>21</v>
      </c>
      <c r="E206" s="58" t="s">
        <v>38</v>
      </c>
      <c r="F206" s="60">
        <v>5526381</v>
      </c>
      <c r="G206" s="61">
        <f>ROUNDDOWN(D206*F206,-3)</f>
        <v>116054000</v>
      </c>
      <c r="H206" s="58"/>
      <c r="I206" s="59" t="s">
        <v>342</v>
      </c>
      <c r="J206" s="58">
        <v>21</v>
      </c>
      <c r="K206" s="58" t="s">
        <v>38</v>
      </c>
      <c r="L206" s="61">
        <v>5526381</v>
      </c>
      <c r="M206" s="60">
        <f>ROUNDDOWN(J206*L206,-3)</f>
        <v>116054000</v>
      </c>
      <c r="N206" s="60">
        <f>G206-M206</f>
        <v>0</v>
      </c>
    </row>
    <row r="207" spans="1:15" x14ac:dyDescent="0.3">
      <c r="A207" s="28" t="s">
        <v>343</v>
      </c>
      <c r="B207" s="80" t="s">
        <v>344</v>
      </c>
      <c r="C207" s="81" t="s">
        <v>345</v>
      </c>
      <c r="D207" s="80"/>
      <c r="E207" s="80"/>
      <c r="F207" s="82"/>
      <c r="G207" s="83">
        <f>SUM(G208,G213)</f>
        <v>50000000</v>
      </c>
      <c r="H207" s="80" t="s">
        <v>344</v>
      </c>
      <c r="I207" s="81" t="s">
        <v>345</v>
      </c>
      <c r="J207" s="80"/>
      <c r="K207" s="80"/>
      <c r="L207" s="83"/>
      <c r="M207" s="82">
        <f>SUM(M208,M213)</f>
        <v>50000000</v>
      </c>
      <c r="N207" s="82">
        <f>SUM(N208,N213)</f>
        <v>0</v>
      </c>
      <c r="O207" s="167" t="s">
        <v>943</v>
      </c>
    </row>
    <row r="208" spans="1:15" hidden="1" x14ac:dyDescent="0.3">
      <c r="A208" s="28" t="s">
        <v>346</v>
      </c>
      <c r="B208" s="65" t="s">
        <v>34</v>
      </c>
      <c r="C208" s="64" t="s">
        <v>35</v>
      </c>
      <c r="D208" s="65"/>
      <c r="E208" s="65"/>
      <c r="F208" s="66"/>
      <c r="G208" s="67">
        <f>SUM(G209:G212)</f>
        <v>15500000</v>
      </c>
      <c r="H208" s="65" t="s">
        <v>34</v>
      </c>
      <c r="I208" s="64" t="s">
        <v>35</v>
      </c>
      <c r="J208" s="65"/>
      <c r="K208" s="65"/>
      <c r="L208" s="67"/>
      <c r="M208" s="66">
        <f>SUM(M209:M212)</f>
        <v>15500000</v>
      </c>
      <c r="N208" s="66">
        <f>SUM(N209:N212)</f>
        <v>0</v>
      </c>
    </row>
    <row r="209" spans="1:15" hidden="1" x14ac:dyDescent="0.3">
      <c r="A209" s="28" t="s">
        <v>347</v>
      </c>
      <c r="B209" s="58"/>
      <c r="C209" s="59" t="s">
        <v>37</v>
      </c>
      <c r="D209" s="58">
        <v>100</v>
      </c>
      <c r="E209" s="58" t="s">
        <v>38</v>
      </c>
      <c r="F209" s="60">
        <v>75000</v>
      </c>
      <c r="G209" s="61">
        <f t="shared" ref="G209:G212" si="61">ROUNDDOWN(D209*F209,-3)</f>
        <v>7500000</v>
      </c>
      <c r="H209" s="58"/>
      <c r="I209" s="59" t="s">
        <v>37</v>
      </c>
      <c r="J209" s="58">
        <v>100</v>
      </c>
      <c r="K209" s="58" t="s">
        <v>38</v>
      </c>
      <c r="L209" s="61">
        <v>75000</v>
      </c>
      <c r="M209" s="60">
        <f t="shared" ref="M209:M212" si="62">ROUNDDOWN(J209*L209,-3)</f>
        <v>7500000</v>
      </c>
      <c r="N209" s="60">
        <f t="shared" ref="N209:N212" si="63">G209-M209</f>
        <v>0</v>
      </c>
    </row>
    <row r="210" spans="1:15" hidden="1" x14ac:dyDescent="0.3">
      <c r="A210" s="28" t="s">
        <v>348</v>
      </c>
      <c r="B210" s="58"/>
      <c r="C210" s="59" t="s">
        <v>40</v>
      </c>
      <c r="D210" s="58">
        <v>2</v>
      </c>
      <c r="E210" s="58" t="s">
        <v>41</v>
      </c>
      <c r="F210" s="60">
        <v>1500000</v>
      </c>
      <c r="G210" s="61">
        <f t="shared" si="61"/>
        <v>3000000</v>
      </c>
      <c r="H210" s="58"/>
      <c r="I210" s="59" t="s">
        <v>40</v>
      </c>
      <c r="J210" s="58">
        <v>2</v>
      </c>
      <c r="K210" s="58" t="s">
        <v>41</v>
      </c>
      <c r="L210" s="61">
        <v>1500000</v>
      </c>
      <c r="M210" s="60">
        <f t="shared" si="62"/>
        <v>3000000</v>
      </c>
      <c r="N210" s="60">
        <f t="shared" si="63"/>
        <v>0</v>
      </c>
    </row>
    <row r="211" spans="1:15" hidden="1" x14ac:dyDescent="0.3">
      <c r="A211" s="28" t="s">
        <v>349</v>
      </c>
      <c r="B211" s="58"/>
      <c r="C211" s="59" t="s">
        <v>43</v>
      </c>
      <c r="D211" s="58">
        <v>2</v>
      </c>
      <c r="E211" s="58" t="s">
        <v>41</v>
      </c>
      <c r="F211" s="60">
        <v>1500000</v>
      </c>
      <c r="G211" s="61">
        <f t="shared" si="61"/>
        <v>3000000</v>
      </c>
      <c r="H211" s="58"/>
      <c r="I211" s="59" t="s">
        <v>43</v>
      </c>
      <c r="J211" s="58">
        <v>2</v>
      </c>
      <c r="K211" s="58" t="s">
        <v>41</v>
      </c>
      <c r="L211" s="61">
        <v>1500000</v>
      </c>
      <c r="M211" s="60">
        <f t="shared" si="62"/>
        <v>3000000</v>
      </c>
      <c r="N211" s="60">
        <f t="shared" si="63"/>
        <v>0</v>
      </c>
    </row>
    <row r="212" spans="1:15" hidden="1" x14ac:dyDescent="0.3">
      <c r="A212" s="28" t="s">
        <v>350</v>
      </c>
      <c r="B212" s="58"/>
      <c r="C212" s="59" t="s">
        <v>45</v>
      </c>
      <c r="D212" s="58">
        <v>2</v>
      </c>
      <c r="E212" s="58" t="s">
        <v>41</v>
      </c>
      <c r="F212" s="60">
        <v>1000000</v>
      </c>
      <c r="G212" s="61">
        <f t="shared" si="61"/>
        <v>2000000</v>
      </c>
      <c r="H212" s="58"/>
      <c r="I212" s="59" t="s">
        <v>45</v>
      </c>
      <c r="J212" s="58">
        <v>2</v>
      </c>
      <c r="K212" s="58" t="s">
        <v>41</v>
      </c>
      <c r="L212" s="61">
        <v>1000000</v>
      </c>
      <c r="M212" s="60">
        <f t="shared" si="62"/>
        <v>2000000</v>
      </c>
      <c r="N212" s="60">
        <f t="shared" si="63"/>
        <v>0</v>
      </c>
    </row>
    <row r="213" spans="1:15" hidden="1" x14ac:dyDescent="0.3">
      <c r="A213" s="28" t="s">
        <v>351</v>
      </c>
      <c r="B213" s="53" t="s">
        <v>53</v>
      </c>
      <c r="C213" s="54" t="s">
        <v>54</v>
      </c>
      <c r="D213" s="53"/>
      <c r="E213" s="53"/>
      <c r="F213" s="55"/>
      <c r="G213" s="56">
        <f>G214</f>
        <v>34500000</v>
      </c>
      <c r="H213" s="53" t="s">
        <v>53</v>
      </c>
      <c r="I213" s="54" t="s">
        <v>54</v>
      </c>
      <c r="J213" s="53"/>
      <c r="K213" s="53"/>
      <c r="L213" s="56"/>
      <c r="M213" s="55">
        <f>M214</f>
        <v>34500000</v>
      </c>
      <c r="N213" s="55">
        <f>N214</f>
        <v>0</v>
      </c>
    </row>
    <row r="214" spans="1:15" hidden="1" x14ac:dyDescent="0.3">
      <c r="A214" s="28" t="s">
        <v>352</v>
      </c>
      <c r="B214" s="58"/>
      <c r="C214" s="59" t="s">
        <v>353</v>
      </c>
      <c r="D214" s="58">
        <v>6</v>
      </c>
      <c r="E214" s="58" t="s">
        <v>38</v>
      </c>
      <c r="F214" s="60">
        <v>5750000</v>
      </c>
      <c r="G214" s="61">
        <f>ROUNDDOWN(D214*F214,-3)</f>
        <v>34500000</v>
      </c>
      <c r="H214" s="58"/>
      <c r="I214" s="59" t="s">
        <v>353</v>
      </c>
      <c r="J214" s="58">
        <v>6</v>
      </c>
      <c r="K214" s="58" t="s">
        <v>38</v>
      </c>
      <c r="L214" s="61">
        <v>5750000</v>
      </c>
      <c r="M214" s="60">
        <f>ROUNDDOWN(J214*L214,-3)</f>
        <v>34500000</v>
      </c>
      <c r="N214" s="60">
        <f>G214-M214</f>
        <v>0</v>
      </c>
    </row>
    <row r="215" spans="1:15" x14ac:dyDescent="0.3">
      <c r="A215" s="28"/>
      <c r="B215" s="58"/>
      <c r="C215" s="59"/>
      <c r="D215" s="58"/>
      <c r="E215" s="58"/>
      <c r="F215" s="60"/>
      <c r="G215" s="61"/>
      <c r="H215" s="84" t="s">
        <v>354</v>
      </c>
      <c r="I215" s="81" t="s">
        <v>355</v>
      </c>
      <c r="J215" s="80"/>
      <c r="K215" s="80"/>
      <c r="L215" s="82"/>
      <c r="M215" s="82">
        <f>SUM(M216,M221,M223,M225)</f>
        <v>198500000</v>
      </c>
      <c r="N215" s="82">
        <f>SUM(N216,N221,N223,N225)</f>
        <v>-198500000</v>
      </c>
      <c r="O215" s="167" t="s">
        <v>943</v>
      </c>
    </row>
    <row r="216" spans="1:15" x14ac:dyDescent="0.3">
      <c r="A216" s="28"/>
      <c r="B216" s="58"/>
      <c r="C216" s="59"/>
      <c r="D216" s="58"/>
      <c r="E216" s="58"/>
      <c r="F216" s="60"/>
      <c r="G216" s="61"/>
      <c r="H216" s="63">
        <v>521211</v>
      </c>
      <c r="I216" s="64" t="s">
        <v>35</v>
      </c>
      <c r="J216" s="65"/>
      <c r="K216" s="65"/>
      <c r="L216" s="66"/>
      <c r="M216" s="66">
        <f>SUM(M217:M220)</f>
        <v>36500000</v>
      </c>
      <c r="N216" s="66">
        <f>SUM(N217:N220)</f>
        <v>-36500000</v>
      </c>
      <c r="O216" s="167" t="s">
        <v>943</v>
      </c>
    </row>
    <row r="217" spans="1:15" x14ac:dyDescent="0.3">
      <c r="A217" s="28"/>
      <c r="B217" s="58"/>
      <c r="C217" s="59"/>
      <c r="D217" s="58"/>
      <c r="E217" s="58"/>
      <c r="F217" s="60"/>
      <c r="G217" s="61"/>
      <c r="H217" s="62"/>
      <c r="I217" s="142" t="s">
        <v>356</v>
      </c>
      <c r="J217" s="143">
        <v>65</v>
      </c>
      <c r="K217" s="143" t="s">
        <v>41</v>
      </c>
      <c r="L217" s="144">
        <v>500000</v>
      </c>
      <c r="M217" s="144">
        <f t="shared" ref="M217:M220" si="64">ROUNDDOWN(J217*L217,-3)</f>
        <v>32500000</v>
      </c>
      <c r="N217" s="60">
        <f t="shared" ref="N217:N220" si="65">G217-M217</f>
        <v>-32500000</v>
      </c>
      <c r="O217" s="167" t="s">
        <v>943</v>
      </c>
    </row>
    <row r="218" spans="1:15" x14ac:dyDescent="0.3">
      <c r="A218" s="28"/>
      <c r="B218" s="58"/>
      <c r="C218" s="59"/>
      <c r="D218" s="58"/>
      <c r="E218" s="58"/>
      <c r="F218" s="60"/>
      <c r="G218" s="61"/>
      <c r="H218" s="62"/>
      <c r="I218" s="142" t="s">
        <v>79</v>
      </c>
      <c r="J218" s="143">
        <v>1</v>
      </c>
      <c r="K218" s="143" t="s">
        <v>41</v>
      </c>
      <c r="L218" s="144">
        <v>1500000</v>
      </c>
      <c r="M218" s="144">
        <f t="shared" si="64"/>
        <v>1500000</v>
      </c>
      <c r="N218" s="60">
        <f t="shared" si="65"/>
        <v>-1500000</v>
      </c>
      <c r="O218" s="167" t="s">
        <v>943</v>
      </c>
    </row>
    <row r="219" spans="1:15" x14ac:dyDescent="0.3">
      <c r="A219" s="28"/>
      <c r="B219" s="58"/>
      <c r="C219" s="59"/>
      <c r="D219" s="58"/>
      <c r="E219" s="58"/>
      <c r="F219" s="60"/>
      <c r="G219" s="61"/>
      <c r="H219" s="62"/>
      <c r="I219" s="142" t="s">
        <v>81</v>
      </c>
      <c r="J219" s="143">
        <v>1</v>
      </c>
      <c r="K219" s="143" t="s">
        <v>41</v>
      </c>
      <c r="L219" s="144">
        <v>1000000</v>
      </c>
      <c r="M219" s="144">
        <f t="shared" si="64"/>
        <v>1000000</v>
      </c>
      <c r="N219" s="60">
        <f t="shared" si="65"/>
        <v>-1000000</v>
      </c>
      <c r="O219" s="167" t="s">
        <v>943</v>
      </c>
    </row>
    <row r="220" spans="1:15" x14ac:dyDescent="0.3">
      <c r="A220" s="28"/>
      <c r="B220" s="58"/>
      <c r="C220" s="59"/>
      <c r="D220" s="58"/>
      <c r="E220" s="58"/>
      <c r="F220" s="60"/>
      <c r="G220" s="61"/>
      <c r="H220" s="62"/>
      <c r="I220" s="142" t="s">
        <v>261</v>
      </c>
      <c r="J220" s="143">
        <v>1</v>
      </c>
      <c r="K220" s="143" t="s">
        <v>41</v>
      </c>
      <c r="L220" s="144">
        <v>1500000</v>
      </c>
      <c r="M220" s="144">
        <f t="shared" si="64"/>
        <v>1500000</v>
      </c>
      <c r="N220" s="60">
        <f t="shared" si="65"/>
        <v>-1500000</v>
      </c>
      <c r="O220" s="167" t="s">
        <v>943</v>
      </c>
    </row>
    <row r="221" spans="1:15" x14ac:dyDescent="0.3">
      <c r="A221" s="28"/>
      <c r="B221" s="58"/>
      <c r="C221" s="59"/>
      <c r="D221" s="58"/>
      <c r="E221" s="58"/>
      <c r="F221" s="60"/>
      <c r="G221" s="61"/>
      <c r="H221" s="57">
        <v>522191</v>
      </c>
      <c r="I221" s="54" t="s">
        <v>357</v>
      </c>
      <c r="J221" s="53"/>
      <c r="K221" s="53"/>
      <c r="L221" s="55"/>
      <c r="M221" s="55">
        <f>M222</f>
        <v>60000000</v>
      </c>
      <c r="N221" s="55">
        <f>N222</f>
        <v>-60000000</v>
      </c>
      <c r="O221" s="167" t="s">
        <v>943</v>
      </c>
    </row>
    <row r="222" spans="1:15" x14ac:dyDescent="0.3">
      <c r="A222" s="28"/>
      <c r="B222" s="58"/>
      <c r="C222" s="59"/>
      <c r="D222" s="58"/>
      <c r="E222" s="58"/>
      <c r="F222" s="60"/>
      <c r="G222" s="61"/>
      <c r="H222" s="62"/>
      <c r="I222" s="142" t="s">
        <v>358</v>
      </c>
      <c r="J222" s="143">
        <v>1</v>
      </c>
      <c r="K222" s="143" t="s">
        <v>41</v>
      </c>
      <c r="L222" s="144">
        <v>60000000</v>
      </c>
      <c r="M222" s="144">
        <f>ROUNDDOWN(J222*L222,-3)</f>
        <v>60000000</v>
      </c>
      <c r="N222" s="60">
        <f>G222-M222</f>
        <v>-60000000</v>
      </c>
      <c r="O222" s="167" t="s">
        <v>943</v>
      </c>
    </row>
    <row r="223" spans="1:15" x14ac:dyDescent="0.3">
      <c r="A223" s="28"/>
      <c r="B223" s="58"/>
      <c r="C223" s="59"/>
      <c r="D223" s="58"/>
      <c r="E223" s="58"/>
      <c r="F223" s="60"/>
      <c r="G223" s="61"/>
      <c r="H223" s="57">
        <v>524111</v>
      </c>
      <c r="I223" s="54" t="s">
        <v>54</v>
      </c>
      <c r="J223" s="58"/>
      <c r="K223" s="58"/>
      <c r="L223" s="60"/>
      <c r="M223" s="55">
        <f>M224</f>
        <v>3200000</v>
      </c>
      <c r="N223" s="55">
        <f>N224</f>
        <v>-3200000</v>
      </c>
      <c r="O223" s="167" t="s">
        <v>943</v>
      </c>
    </row>
    <row r="224" spans="1:15" x14ac:dyDescent="0.3">
      <c r="A224" s="28"/>
      <c r="B224" s="58"/>
      <c r="C224" s="59"/>
      <c r="D224" s="58"/>
      <c r="E224" s="58"/>
      <c r="F224" s="60"/>
      <c r="G224" s="61"/>
      <c r="H224" s="62"/>
      <c r="I224" s="142" t="s">
        <v>359</v>
      </c>
      <c r="J224" s="143">
        <v>4</v>
      </c>
      <c r="K224" s="143" t="s">
        <v>38</v>
      </c>
      <c r="L224" s="144">
        <v>800000</v>
      </c>
      <c r="M224" s="144">
        <f>ROUNDDOWN(J224*L224,-3)</f>
        <v>3200000</v>
      </c>
      <c r="N224" s="60">
        <f>G224-M224</f>
        <v>-3200000</v>
      </c>
      <c r="O224" s="167" t="s">
        <v>943</v>
      </c>
    </row>
    <row r="225" spans="1:15" x14ac:dyDescent="0.3">
      <c r="A225" s="28"/>
      <c r="B225" s="58"/>
      <c r="C225" s="59"/>
      <c r="D225" s="58"/>
      <c r="E225" s="58"/>
      <c r="F225" s="60"/>
      <c r="G225" s="61"/>
      <c r="H225" s="63" t="s">
        <v>360</v>
      </c>
      <c r="I225" s="64" t="s">
        <v>361</v>
      </c>
      <c r="J225" s="65"/>
      <c r="K225" s="65"/>
      <c r="L225" s="66"/>
      <c r="M225" s="66">
        <f>SUM(M226:M228)</f>
        <v>98800000</v>
      </c>
      <c r="N225" s="66">
        <f>SUM(N226:N228)</f>
        <v>-98800000</v>
      </c>
      <c r="O225" s="167" t="s">
        <v>943</v>
      </c>
    </row>
    <row r="226" spans="1:15" x14ac:dyDescent="0.3">
      <c r="A226" s="28"/>
      <c r="B226" s="58"/>
      <c r="C226" s="59"/>
      <c r="D226" s="58"/>
      <c r="E226" s="58"/>
      <c r="F226" s="60"/>
      <c r="G226" s="61"/>
      <c r="H226" s="62"/>
      <c r="I226" s="142" t="s">
        <v>362</v>
      </c>
      <c r="J226" s="143">
        <v>65</v>
      </c>
      <c r="K226" s="143" t="s">
        <v>57</v>
      </c>
      <c r="L226" s="144">
        <v>820000</v>
      </c>
      <c r="M226" s="144">
        <f t="shared" ref="M226:M228" si="66">ROUNDDOWN(J226*L226,-3)</f>
        <v>53300000</v>
      </c>
      <c r="N226" s="60">
        <f t="shared" ref="N226:N228" si="67">G226-M226</f>
        <v>-53300000</v>
      </c>
      <c r="O226" s="167" t="s">
        <v>943</v>
      </c>
    </row>
    <row r="227" spans="1:15" x14ac:dyDescent="0.3">
      <c r="A227" s="28"/>
      <c r="B227" s="58"/>
      <c r="C227" s="59"/>
      <c r="D227" s="58"/>
      <c r="E227" s="58"/>
      <c r="F227" s="60"/>
      <c r="G227" s="61"/>
      <c r="H227" s="62"/>
      <c r="I227" s="142" t="s">
        <v>363</v>
      </c>
      <c r="J227" s="143">
        <v>130</v>
      </c>
      <c r="K227" s="143" t="s">
        <v>57</v>
      </c>
      <c r="L227" s="144">
        <v>150000</v>
      </c>
      <c r="M227" s="144">
        <f t="shared" si="66"/>
        <v>19500000</v>
      </c>
      <c r="N227" s="60">
        <f t="shared" si="67"/>
        <v>-19500000</v>
      </c>
      <c r="O227" s="167" t="s">
        <v>943</v>
      </c>
    </row>
    <row r="228" spans="1:15" x14ac:dyDescent="0.3">
      <c r="A228" s="28"/>
      <c r="B228" s="58"/>
      <c r="C228" s="59"/>
      <c r="D228" s="58"/>
      <c r="E228" s="58"/>
      <c r="F228" s="60"/>
      <c r="G228" s="61"/>
      <c r="H228" s="62"/>
      <c r="I228" s="142" t="s">
        <v>364</v>
      </c>
      <c r="J228" s="143">
        <v>65</v>
      </c>
      <c r="K228" s="143" t="s">
        <v>38</v>
      </c>
      <c r="L228" s="144">
        <v>400000</v>
      </c>
      <c r="M228" s="144">
        <f t="shared" si="66"/>
        <v>26000000</v>
      </c>
      <c r="N228" s="60">
        <f t="shared" si="67"/>
        <v>-26000000</v>
      </c>
      <c r="O228" s="167" t="s">
        <v>943</v>
      </c>
    </row>
    <row r="229" spans="1:15" x14ac:dyDescent="0.3">
      <c r="A229" s="28" t="s">
        <v>366</v>
      </c>
      <c r="B229" s="133" t="s">
        <v>367</v>
      </c>
      <c r="C229" s="134" t="s">
        <v>368</v>
      </c>
      <c r="D229" s="133">
        <v>1</v>
      </c>
      <c r="E229" s="133" t="s">
        <v>194</v>
      </c>
      <c r="F229" s="135"/>
      <c r="G229" s="136">
        <f>SUM(G230,G256)</f>
        <v>9231678000</v>
      </c>
      <c r="H229" s="133" t="s">
        <v>367</v>
      </c>
      <c r="I229" s="134" t="s">
        <v>368</v>
      </c>
      <c r="J229" s="133">
        <v>1</v>
      </c>
      <c r="K229" s="133" t="s">
        <v>194</v>
      </c>
      <c r="L229" s="136"/>
      <c r="M229" s="135">
        <f>SUM(M230,M256)</f>
        <v>9231678000</v>
      </c>
      <c r="N229" s="135">
        <f>SUM(N230,N256)</f>
        <v>0</v>
      </c>
      <c r="O229" s="167" t="s">
        <v>943</v>
      </c>
    </row>
    <row r="230" spans="1:15" x14ac:dyDescent="0.3">
      <c r="A230" t="s">
        <v>369</v>
      </c>
      <c r="B230" s="76" t="s">
        <v>370</v>
      </c>
      <c r="C230" s="137" t="s">
        <v>371</v>
      </c>
      <c r="D230" s="138"/>
      <c r="E230" s="138" t="s">
        <v>29</v>
      </c>
      <c r="F230" s="139"/>
      <c r="G230" s="140">
        <f>G231</f>
        <v>7036020000</v>
      </c>
      <c r="H230" s="76" t="s">
        <v>370</v>
      </c>
      <c r="I230" s="137" t="s">
        <v>371</v>
      </c>
      <c r="J230" s="138"/>
      <c r="K230" s="138" t="s">
        <v>29</v>
      </c>
      <c r="L230" s="140"/>
      <c r="M230" s="139">
        <f>M231</f>
        <v>7036020000</v>
      </c>
      <c r="N230" s="139">
        <f>N231</f>
        <v>0</v>
      </c>
      <c r="O230" s="167" t="s">
        <v>943</v>
      </c>
    </row>
    <row r="231" spans="1:15" hidden="1" x14ac:dyDescent="0.3">
      <c r="A231" s="28" t="s">
        <v>372</v>
      </c>
      <c r="B231" s="80" t="s">
        <v>373</v>
      </c>
      <c r="C231" s="81" t="s">
        <v>374</v>
      </c>
      <c r="D231" s="80"/>
      <c r="E231" s="80"/>
      <c r="F231" s="82"/>
      <c r="G231" s="83">
        <f>SUM(G232,G234,G236,G238,G240,G242,G244,G246,G248,G250,G252,G254)</f>
        <v>7036020000</v>
      </c>
      <c r="H231" s="80" t="s">
        <v>373</v>
      </c>
      <c r="I231" s="81" t="s">
        <v>374</v>
      </c>
      <c r="J231" s="80"/>
      <c r="K231" s="80"/>
      <c r="L231" s="83"/>
      <c r="M231" s="82">
        <f>SUM(M232,M234,M236,M238,M240,M242,M244,M246,M248,M250,M252,M254)</f>
        <v>7036020000</v>
      </c>
      <c r="N231" s="82">
        <f>SUM(N232,N234,N236,N238,N240,N242,N244,N246,N248,N250,N252,N254)</f>
        <v>0</v>
      </c>
    </row>
    <row r="232" spans="1:15" hidden="1" x14ac:dyDescent="0.3">
      <c r="A232" s="28" t="s">
        <v>375</v>
      </c>
      <c r="B232" s="69" t="s">
        <v>376</v>
      </c>
      <c r="C232" s="68" t="s">
        <v>377</v>
      </c>
      <c r="D232" s="69"/>
      <c r="E232" s="69"/>
      <c r="F232" s="70"/>
      <c r="G232" s="71">
        <f>G233</f>
        <v>2390272000</v>
      </c>
      <c r="H232" s="69" t="s">
        <v>376</v>
      </c>
      <c r="I232" s="68" t="s">
        <v>377</v>
      </c>
      <c r="J232" s="69"/>
      <c r="K232" s="69"/>
      <c r="L232" s="71"/>
      <c r="M232" s="70">
        <f>M233</f>
        <v>2390272000</v>
      </c>
      <c r="N232" s="70">
        <f>N233</f>
        <v>0</v>
      </c>
    </row>
    <row r="233" spans="1:15" hidden="1" x14ac:dyDescent="0.3">
      <c r="A233" s="28" t="s">
        <v>378</v>
      </c>
      <c r="B233" s="58"/>
      <c r="C233" s="59" t="s">
        <v>379</v>
      </c>
      <c r="D233" s="58">
        <v>14</v>
      </c>
      <c r="E233" s="58" t="s">
        <v>380</v>
      </c>
      <c r="F233" s="60">
        <v>170733715</v>
      </c>
      <c r="G233" s="61">
        <f>ROUNDDOWN(D233*F233,-3)</f>
        <v>2390272000</v>
      </c>
      <c r="H233" s="58"/>
      <c r="I233" s="59" t="s">
        <v>379</v>
      </c>
      <c r="J233" s="58">
        <v>14</v>
      </c>
      <c r="K233" s="58" t="s">
        <v>380</v>
      </c>
      <c r="L233" s="61">
        <v>170733715</v>
      </c>
      <c r="M233" s="60">
        <f>ROUNDDOWN(J233*L233,-3)</f>
        <v>2390272000</v>
      </c>
      <c r="N233" s="60">
        <f>G233-M233</f>
        <v>0</v>
      </c>
    </row>
    <row r="234" spans="1:15" hidden="1" x14ac:dyDescent="0.3">
      <c r="A234" s="28" t="s">
        <v>381</v>
      </c>
      <c r="B234" s="65" t="s">
        <v>382</v>
      </c>
      <c r="C234" s="64" t="s">
        <v>383</v>
      </c>
      <c r="D234" s="65"/>
      <c r="E234" s="65"/>
      <c r="F234" s="66"/>
      <c r="G234" s="67">
        <f>G235</f>
        <v>109000</v>
      </c>
      <c r="H234" s="65" t="s">
        <v>382</v>
      </c>
      <c r="I234" s="64" t="s">
        <v>383</v>
      </c>
      <c r="J234" s="65"/>
      <c r="K234" s="65"/>
      <c r="L234" s="67"/>
      <c r="M234" s="66">
        <f>M235</f>
        <v>109000</v>
      </c>
      <c r="N234" s="66">
        <f>N235</f>
        <v>0</v>
      </c>
    </row>
    <row r="235" spans="1:15" hidden="1" x14ac:dyDescent="0.3">
      <c r="A235" s="28" t="s">
        <v>384</v>
      </c>
      <c r="B235" s="58"/>
      <c r="C235" s="59" t="s">
        <v>385</v>
      </c>
      <c r="D235" s="58">
        <v>14</v>
      </c>
      <c r="E235" s="58" t="s">
        <v>380</v>
      </c>
      <c r="F235" s="60">
        <v>7786</v>
      </c>
      <c r="G235" s="61">
        <f>ROUNDDOWN(D235*F235,-3)</f>
        <v>109000</v>
      </c>
      <c r="H235" s="58"/>
      <c r="I235" s="59" t="s">
        <v>385</v>
      </c>
      <c r="J235" s="58">
        <v>14</v>
      </c>
      <c r="K235" s="58" t="s">
        <v>380</v>
      </c>
      <c r="L235" s="61">
        <v>7786</v>
      </c>
      <c r="M235" s="60">
        <f>ROUNDDOWN(J235*L235,-3)</f>
        <v>109000</v>
      </c>
      <c r="N235" s="60">
        <f>G235-M235</f>
        <v>0</v>
      </c>
    </row>
    <row r="236" spans="1:15" hidden="1" x14ac:dyDescent="0.3">
      <c r="A236" s="28" t="s">
        <v>386</v>
      </c>
      <c r="B236" s="65" t="s">
        <v>387</v>
      </c>
      <c r="C236" s="64" t="s">
        <v>388</v>
      </c>
      <c r="D236" s="65"/>
      <c r="E236" s="65"/>
      <c r="F236" s="66"/>
      <c r="G236" s="67">
        <f>G237</f>
        <v>163168000</v>
      </c>
      <c r="H236" s="65" t="s">
        <v>387</v>
      </c>
      <c r="I236" s="64" t="s">
        <v>388</v>
      </c>
      <c r="J236" s="65"/>
      <c r="K236" s="65"/>
      <c r="L236" s="67"/>
      <c r="M236" s="66">
        <f>M237</f>
        <v>163168000</v>
      </c>
      <c r="N236" s="66">
        <f>N237</f>
        <v>0</v>
      </c>
    </row>
    <row r="237" spans="1:15" hidden="1" x14ac:dyDescent="0.3">
      <c r="A237" s="28" t="s">
        <v>389</v>
      </c>
      <c r="B237" s="58"/>
      <c r="C237" s="59" t="s">
        <v>390</v>
      </c>
      <c r="D237" s="58">
        <v>14</v>
      </c>
      <c r="E237" s="58" t="s">
        <v>380</v>
      </c>
      <c r="F237" s="60">
        <v>11654858</v>
      </c>
      <c r="G237" s="61">
        <f>ROUNDDOWN(D237*F237,-3)</f>
        <v>163168000</v>
      </c>
      <c r="H237" s="58"/>
      <c r="I237" s="59" t="s">
        <v>390</v>
      </c>
      <c r="J237" s="58">
        <v>14</v>
      </c>
      <c r="K237" s="58" t="s">
        <v>380</v>
      </c>
      <c r="L237" s="61">
        <v>11654858</v>
      </c>
      <c r="M237" s="60">
        <f>ROUNDDOWN(J237*L237,-3)</f>
        <v>163168000</v>
      </c>
      <c r="N237" s="60">
        <f>G237-M237</f>
        <v>0</v>
      </c>
    </row>
    <row r="238" spans="1:15" hidden="1" x14ac:dyDescent="0.3">
      <c r="A238" s="28" t="s">
        <v>391</v>
      </c>
      <c r="B238" s="65" t="s">
        <v>392</v>
      </c>
      <c r="C238" s="64" t="s">
        <v>393</v>
      </c>
      <c r="D238" s="65"/>
      <c r="E238" s="65"/>
      <c r="F238" s="66"/>
      <c r="G238" s="67">
        <f>G239</f>
        <v>57444000</v>
      </c>
      <c r="H238" s="65" t="s">
        <v>392</v>
      </c>
      <c r="I238" s="64" t="s">
        <v>393</v>
      </c>
      <c r="J238" s="65"/>
      <c r="K238" s="65"/>
      <c r="L238" s="67"/>
      <c r="M238" s="66">
        <f>M239</f>
        <v>57444000</v>
      </c>
      <c r="N238" s="66">
        <f>N239</f>
        <v>0</v>
      </c>
    </row>
    <row r="239" spans="1:15" hidden="1" x14ac:dyDescent="0.3">
      <c r="A239" s="28" t="s">
        <v>394</v>
      </c>
      <c r="B239" s="58"/>
      <c r="C239" s="59" t="s">
        <v>395</v>
      </c>
      <c r="D239" s="58">
        <v>14</v>
      </c>
      <c r="E239" s="58" t="s">
        <v>380</v>
      </c>
      <c r="F239" s="60">
        <v>4103143</v>
      </c>
      <c r="G239" s="61">
        <f>ROUNDDOWN(D239*F239,-3)</f>
        <v>57444000</v>
      </c>
      <c r="H239" s="58"/>
      <c r="I239" s="59" t="s">
        <v>395</v>
      </c>
      <c r="J239" s="58">
        <v>14</v>
      </c>
      <c r="K239" s="58" t="s">
        <v>380</v>
      </c>
      <c r="L239" s="61">
        <v>4103143</v>
      </c>
      <c r="M239" s="60">
        <f>ROUNDDOWN(J239*L239,-3)</f>
        <v>57444000</v>
      </c>
      <c r="N239" s="60">
        <f>G239-M239</f>
        <v>0</v>
      </c>
    </row>
    <row r="240" spans="1:15" hidden="1" x14ac:dyDescent="0.3">
      <c r="A240" s="28" t="s">
        <v>396</v>
      </c>
      <c r="B240" s="65" t="s">
        <v>397</v>
      </c>
      <c r="C240" s="64" t="s">
        <v>398</v>
      </c>
      <c r="D240" s="65"/>
      <c r="E240" s="65"/>
      <c r="F240" s="66"/>
      <c r="G240" s="67">
        <f>G241</f>
        <v>136220000</v>
      </c>
      <c r="H240" s="65" t="s">
        <v>397</v>
      </c>
      <c r="I240" s="64" t="s">
        <v>398</v>
      </c>
      <c r="J240" s="65"/>
      <c r="K240" s="65"/>
      <c r="L240" s="67"/>
      <c r="M240" s="66">
        <f>M241</f>
        <v>136220000</v>
      </c>
      <c r="N240" s="66">
        <f>N241</f>
        <v>0</v>
      </c>
    </row>
    <row r="241" spans="1:15" hidden="1" x14ac:dyDescent="0.3">
      <c r="A241" s="28" t="s">
        <v>399</v>
      </c>
      <c r="B241" s="58"/>
      <c r="C241" s="59" t="s">
        <v>400</v>
      </c>
      <c r="D241" s="58">
        <v>14</v>
      </c>
      <c r="E241" s="58" t="s">
        <v>380</v>
      </c>
      <c r="F241" s="60">
        <v>9730000</v>
      </c>
      <c r="G241" s="61">
        <f>ROUNDDOWN(D241*F241,-3)</f>
        <v>136220000</v>
      </c>
      <c r="H241" s="58"/>
      <c r="I241" s="59" t="s">
        <v>400</v>
      </c>
      <c r="J241" s="58">
        <v>14</v>
      </c>
      <c r="K241" s="58" t="s">
        <v>380</v>
      </c>
      <c r="L241" s="61">
        <v>9730000</v>
      </c>
      <c r="M241" s="60">
        <f>ROUNDDOWN(J241*L241,-3)</f>
        <v>136220000</v>
      </c>
      <c r="N241" s="60">
        <f>G241-M241</f>
        <v>0</v>
      </c>
    </row>
    <row r="242" spans="1:15" hidden="1" x14ac:dyDescent="0.3">
      <c r="A242" s="28" t="s">
        <v>401</v>
      </c>
      <c r="B242" s="65" t="s">
        <v>402</v>
      </c>
      <c r="C242" s="64" t="s">
        <v>403</v>
      </c>
      <c r="D242" s="65"/>
      <c r="E242" s="65"/>
      <c r="F242" s="66"/>
      <c r="G242" s="67">
        <f>G243</f>
        <v>198366000</v>
      </c>
      <c r="H242" s="65" t="s">
        <v>402</v>
      </c>
      <c r="I242" s="64" t="s">
        <v>403</v>
      </c>
      <c r="J242" s="65"/>
      <c r="K242" s="65"/>
      <c r="L242" s="67"/>
      <c r="M242" s="66">
        <f>M243</f>
        <v>198366000</v>
      </c>
      <c r="N242" s="66">
        <f>N243</f>
        <v>0</v>
      </c>
    </row>
    <row r="243" spans="1:15" hidden="1" x14ac:dyDescent="0.3">
      <c r="A243" s="28" t="s">
        <v>404</v>
      </c>
      <c r="B243" s="58"/>
      <c r="C243" s="59" t="s">
        <v>405</v>
      </c>
      <c r="D243" s="58">
        <v>14</v>
      </c>
      <c r="E243" s="58" t="s">
        <v>380</v>
      </c>
      <c r="F243" s="60">
        <v>14169000</v>
      </c>
      <c r="G243" s="61">
        <f>ROUNDDOWN(D243*F243,-3)</f>
        <v>198366000</v>
      </c>
      <c r="H243" s="58"/>
      <c r="I243" s="59" t="s">
        <v>405</v>
      </c>
      <c r="J243" s="58">
        <v>14</v>
      </c>
      <c r="K243" s="58" t="s">
        <v>380</v>
      </c>
      <c r="L243" s="61">
        <v>14169000</v>
      </c>
      <c r="M243" s="60">
        <f>ROUNDDOWN(J243*L243,-3)</f>
        <v>198366000</v>
      </c>
      <c r="N243" s="60">
        <f>G243-M243</f>
        <v>0</v>
      </c>
    </row>
    <row r="244" spans="1:15" hidden="1" x14ac:dyDescent="0.3">
      <c r="A244" s="28" t="s">
        <v>406</v>
      </c>
      <c r="B244" s="65" t="s">
        <v>407</v>
      </c>
      <c r="C244" s="64" t="s">
        <v>408</v>
      </c>
      <c r="D244" s="65"/>
      <c r="E244" s="65"/>
      <c r="F244" s="66"/>
      <c r="G244" s="67">
        <f>G245</f>
        <v>13346000</v>
      </c>
      <c r="H244" s="65" t="s">
        <v>407</v>
      </c>
      <c r="I244" s="64" t="s">
        <v>408</v>
      </c>
      <c r="J244" s="65"/>
      <c r="K244" s="65"/>
      <c r="L244" s="67"/>
      <c r="M244" s="66">
        <f>M245</f>
        <v>13346000</v>
      </c>
      <c r="N244" s="66">
        <f>N245</f>
        <v>0</v>
      </c>
    </row>
    <row r="245" spans="1:15" hidden="1" x14ac:dyDescent="0.3">
      <c r="A245" s="28" t="s">
        <v>409</v>
      </c>
      <c r="B245" s="58"/>
      <c r="C245" s="59" t="s">
        <v>410</v>
      </c>
      <c r="D245" s="58">
        <v>14</v>
      </c>
      <c r="E245" s="58" t="s">
        <v>380</v>
      </c>
      <c r="F245" s="60">
        <v>953357</v>
      </c>
      <c r="G245" s="61">
        <f>ROUNDDOWN(D245*F245,-3)</f>
        <v>13346000</v>
      </c>
      <c r="H245" s="58"/>
      <c r="I245" s="59" t="s">
        <v>410</v>
      </c>
      <c r="J245" s="58">
        <v>14</v>
      </c>
      <c r="K245" s="58" t="s">
        <v>380</v>
      </c>
      <c r="L245" s="61">
        <v>953357</v>
      </c>
      <c r="M245" s="60">
        <f>ROUNDDOWN(J245*L245,-3)</f>
        <v>13346000</v>
      </c>
      <c r="N245" s="60">
        <f>G245-M245</f>
        <v>0</v>
      </c>
    </row>
    <row r="246" spans="1:15" hidden="1" x14ac:dyDescent="0.3">
      <c r="A246" s="28" t="s">
        <v>411</v>
      </c>
      <c r="B246" s="53" t="s">
        <v>412</v>
      </c>
      <c r="C246" s="54" t="s">
        <v>413</v>
      </c>
      <c r="D246" s="53"/>
      <c r="E246" s="53"/>
      <c r="F246" s="55"/>
      <c r="G246" s="56">
        <f>G247</f>
        <v>113636000</v>
      </c>
      <c r="H246" s="53" t="s">
        <v>412</v>
      </c>
      <c r="I246" s="54" t="s">
        <v>413</v>
      </c>
      <c r="J246" s="53"/>
      <c r="K246" s="53"/>
      <c r="L246" s="56"/>
      <c r="M246" s="55">
        <f>M247</f>
        <v>113636000</v>
      </c>
      <c r="N246" s="55">
        <f>N247</f>
        <v>0</v>
      </c>
    </row>
    <row r="247" spans="1:15" hidden="1" x14ac:dyDescent="0.3">
      <c r="A247" s="28" t="s">
        <v>414</v>
      </c>
      <c r="B247" s="58"/>
      <c r="C247" s="59" t="s">
        <v>415</v>
      </c>
      <c r="D247" s="58">
        <v>1</v>
      </c>
      <c r="E247" s="58" t="s">
        <v>416</v>
      </c>
      <c r="F247" s="60">
        <v>113636000</v>
      </c>
      <c r="G247" s="61">
        <f>ROUNDDOWN(D247*F247,-3)</f>
        <v>113636000</v>
      </c>
      <c r="H247" s="58"/>
      <c r="I247" s="59" t="s">
        <v>415</v>
      </c>
      <c r="J247" s="58">
        <v>1</v>
      </c>
      <c r="K247" s="58" t="s">
        <v>416</v>
      </c>
      <c r="L247" s="61">
        <v>113636000</v>
      </c>
      <c r="M247" s="60">
        <f>ROUNDDOWN(J247*L247,-3)</f>
        <v>113636000</v>
      </c>
      <c r="N247" s="60">
        <f>G247-M247</f>
        <v>0</v>
      </c>
    </row>
    <row r="248" spans="1:15" hidden="1" x14ac:dyDescent="0.3">
      <c r="A248" s="28" t="s">
        <v>417</v>
      </c>
      <c r="B248" s="65" t="s">
        <v>418</v>
      </c>
      <c r="C248" s="64" t="s">
        <v>419</v>
      </c>
      <c r="D248" s="65"/>
      <c r="E248" s="65"/>
      <c r="F248" s="66"/>
      <c r="G248" s="67">
        <f>G249</f>
        <v>451220000</v>
      </c>
      <c r="H248" s="65" t="s">
        <v>418</v>
      </c>
      <c r="I248" s="64" t="s">
        <v>419</v>
      </c>
      <c r="J248" s="65"/>
      <c r="K248" s="65"/>
      <c r="L248" s="67"/>
      <c r="M248" s="66">
        <f>M249</f>
        <v>451220000</v>
      </c>
      <c r="N248" s="66">
        <f>N249</f>
        <v>0</v>
      </c>
    </row>
    <row r="249" spans="1:15" hidden="1" x14ac:dyDescent="0.3">
      <c r="A249" s="28" t="s">
        <v>420</v>
      </c>
      <c r="B249" s="58"/>
      <c r="C249" s="59" t="s">
        <v>421</v>
      </c>
      <c r="D249" s="58">
        <v>1</v>
      </c>
      <c r="E249" s="58" t="s">
        <v>416</v>
      </c>
      <c r="F249" s="60">
        <v>451220000</v>
      </c>
      <c r="G249" s="61">
        <f>ROUNDDOWN(D249*F249,-3)</f>
        <v>451220000</v>
      </c>
      <c r="H249" s="58"/>
      <c r="I249" s="59" t="s">
        <v>421</v>
      </c>
      <c r="J249" s="58">
        <v>1</v>
      </c>
      <c r="K249" s="58" t="s">
        <v>416</v>
      </c>
      <c r="L249" s="61">
        <v>451220000</v>
      </c>
      <c r="M249" s="60">
        <f>ROUNDDOWN(J249*L249,-3)</f>
        <v>451220000</v>
      </c>
      <c r="N249" s="60">
        <f>G249-M249</f>
        <v>0</v>
      </c>
    </row>
    <row r="250" spans="1:15" hidden="1" x14ac:dyDescent="0.3">
      <c r="A250" s="28" t="s">
        <v>422</v>
      </c>
      <c r="B250" s="53" t="s">
        <v>423</v>
      </c>
      <c r="C250" s="54" t="s">
        <v>424</v>
      </c>
      <c r="D250" s="53"/>
      <c r="E250" s="53"/>
      <c r="F250" s="55"/>
      <c r="G250" s="56">
        <f>G251</f>
        <v>81480000</v>
      </c>
      <c r="H250" s="53" t="s">
        <v>423</v>
      </c>
      <c r="I250" s="54" t="s">
        <v>424</v>
      </c>
      <c r="J250" s="53"/>
      <c r="K250" s="53"/>
      <c r="L250" s="56"/>
      <c r="M250" s="55">
        <f>M251</f>
        <v>81480000</v>
      </c>
      <c r="N250" s="55">
        <f>N251</f>
        <v>0</v>
      </c>
    </row>
    <row r="251" spans="1:15" hidden="1" x14ac:dyDescent="0.3">
      <c r="A251" s="28" t="s">
        <v>425</v>
      </c>
      <c r="B251" s="58"/>
      <c r="C251" s="59" t="s">
        <v>426</v>
      </c>
      <c r="D251" s="58">
        <v>14</v>
      </c>
      <c r="E251" s="58" t="s">
        <v>380</v>
      </c>
      <c r="F251" s="60">
        <v>5820000</v>
      </c>
      <c r="G251" s="61">
        <f>ROUNDDOWN(D251*F251,-3)</f>
        <v>81480000</v>
      </c>
      <c r="H251" s="58"/>
      <c r="I251" s="59" t="s">
        <v>426</v>
      </c>
      <c r="J251" s="58">
        <v>14</v>
      </c>
      <c r="K251" s="58" t="s">
        <v>380</v>
      </c>
      <c r="L251" s="61">
        <v>5820000</v>
      </c>
      <c r="M251" s="60">
        <f>ROUNDDOWN(J251*L251,-3)</f>
        <v>81480000</v>
      </c>
      <c r="N251" s="60">
        <f>G251-M251</f>
        <v>0</v>
      </c>
    </row>
    <row r="252" spans="1:15" hidden="1" x14ac:dyDescent="0.3">
      <c r="A252" s="28" t="s">
        <v>427</v>
      </c>
      <c r="B252" s="69" t="s">
        <v>428</v>
      </c>
      <c r="C252" s="68" t="s">
        <v>429</v>
      </c>
      <c r="D252" s="69"/>
      <c r="E252" s="69"/>
      <c r="F252" s="70"/>
      <c r="G252" s="71">
        <f>G253</f>
        <v>173032000</v>
      </c>
      <c r="H252" s="69" t="s">
        <v>428</v>
      </c>
      <c r="I252" s="68" t="s">
        <v>429</v>
      </c>
      <c r="J252" s="69"/>
      <c r="K252" s="69"/>
      <c r="L252" s="71"/>
      <c r="M252" s="70">
        <f>M253</f>
        <v>173032000</v>
      </c>
      <c r="N252" s="70">
        <f>N253</f>
        <v>0</v>
      </c>
    </row>
    <row r="253" spans="1:15" hidden="1" x14ac:dyDescent="0.3">
      <c r="A253" s="28" t="s">
        <v>430</v>
      </c>
      <c r="B253" s="58"/>
      <c r="C253" s="59" t="s">
        <v>431</v>
      </c>
      <c r="D253" s="58">
        <v>1</v>
      </c>
      <c r="E253" s="58" t="s">
        <v>416</v>
      </c>
      <c r="F253" s="60">
        <v>173032000</v>
      </c>
      <c r="G253" s="61">
        <f>ROUNDDOWN(D253*F253,-3)</f>
        <v>173032000</v>
      </c>
      <c r="H253" s="58"/>
      <c r="I253" s="59" t="s">
        <v>431</v>
      </c>
      <c r="J253" s="58">
        <v>1</v>
      </c>
      <c r="K253" s="58" t="s">
        <v>416</v>
      </c>
      <c r="L253" s="61">
        <v>173032000</v>
      </c>
      <c r="M253" s="60">
        <f>ROUNDDOWN(J253*L253,-3)</f>
        <v>173032000</v>
      </c>
      <c r="N253" s="60">
        <f>G253-M253</f>
        <v>0</v>
      </c>
    </row>
    <row r="254" spans="1:15" hidden="1" x14ac:dyDescent="0.3">
      <c r="A254" s="28" t="s">
        <v>432</v>
      </c>
      <c r="B254" s="65" t="s">
        <v>433</v>
      </c>
      <c r="C254" s="64" t="s">
        <v>434</v>
      </c>
      <c r="D254" s="65"/>
      <c r="E254" s="65"/>
      <c r="F254" s="66"/>
      <c r="G254" s="67">
        <f>G255</f>
        <v>3257727000</v>
      </c>
      <c r="H254" s="65" t="s">
        <v>433</v>
      </c>
      <c r="I254" s="64" t="s">
        <v>434</v>
      </c>
      <c r="J254" s="65"/>
      <c r="K254" s="65"/>
      <c r="L254" s="67"/>
      <c r="M254" s="66">
        <f>M255</f>
        <v>3257727000</v>
      </c>
      <c r="N254" s="66">
        <f>N255</f>
        <v>0</v>
      </c>
    </row>
    <row r="255" spans="1:15" hidden="1" x14ac:dyDescent="0.3">
      <c r="A255" s="28" t="s">
        <v>435</v>
      </c>
      <c r="B255" s="58"/>
      <c r="C255" s="59" t="s">
        <v>436</v>
      </c>
      <c r="D255" s="58">
        <v>14</v>
      </c>
      <c r="E255" s="58" t="s">
        <v>380</v>
      </c>
      <c r="F255" s="60">
        <v>232694790</v>
      </c>
      <c r="G255" s="61">
        <f>ROUNDDOWN(D255*F255,-3)</f>
        <v>3257727000</v>
      </c>
      <c r="H255" s="58"/>
      <c r="I255" s="59" t="s">
        <v>436</v>
      </c>
      <c r="J255" s="58">
        <v>14</v>
      </c>
      <c r="K255" s="58" t="s">
        <v>380</v>
      </c>
      <c r="L255" s="61">
        <v>232694790</v>
      </c>
      <c r="M255" s="60">
        <f>ROUNDDOWN(J255*L255,-3)</f>
        <v>3257727000</v>
      </c>
      <c r="N255" s="60">
        <f>G255-M255</f>
        <v>0</v>
      </c>
    </row>
    <row r="256" spans="1:15" x14ac:dyDescent="0.3">
      <c r="A256" s="28" t="s">
        <v>437</v>
      </c>
      <c r="B256" s="76" t="s">
        <v>438</v>
      </c>
      <c r="C256" s="77" t="s">
        <v>439</v>
      </c>
      <c r="D256" s="76"/>
      <c r="E256" s="76" t="s">
        <v>29</v>
      </c>
      <c r="F256" s="78"/>
      <c r="G256" s="79">
        <f>SUM(G257,G281,G287,G300)</f>
        <v>2195658000</v>
      </c>
      <c r="H256" s="76" t="s">
        <v>438</v>
      </c>
      <c r="I256" s="77" t="s">
        <v>439</v>
      </c>
      <c r="J256" s="76"/>
      <c r="K256" s="76" t="s">
        <v>29</v>
      </c>
      <c r="L256" s="79"/>
      <c r="M256" s="78">
        <f>SUM(M257,M281,M287,M300)</f>
        <v>2195658000</v>
      </c>
      <c r="N256" s="78">
        <f>SUM(N257,N281,N287,N300)</f>
        <v>0</v>
      </c>
      <c r="O256" s="167" t="s">
        <v>943</v>
      </c>
    </row>
    <row r="257" spans="1:15" x14ac:dyDescent="0.3">
      <c r="A257" s="28" t="s">
        <v>440</v>
      </c>
      <c r="B257" s="80" t="s">
        <v>441</v>
      </c>
      <c r="C257" s="81" t="s">
        <v>442</v>
      </c>
      <c r="D257" s="80"/>
      <c r="E257" s="80"/>
      <c r="F257" s="82"/>
      <c r="G257" s="83">
        <f>SUM(G258,G269,G271)</f>
        <v>1410100000</v>
      </c>
      <c r="H257" s="80" t="s">
        <v>441</v>
      </c>
      <c r="I257" s="81" t="s">
        <v>442</v>
      </c>
      <c r="J257" s="80"/>
      <c r="K257" s="80"/>
      <c r="L257" s="83"/>
      <c r="M257" s="82">
        <f>SUM(M258,M269,M271)</f>
        <v>1528900000</v>
      </c>
      <c r="N257" s="82">
        <f>SUM(N258,N269,N271)</f>
        <v>-118800000</v>
      </c>
      <c r="O257" s="167" t="s">
        <v>943</v>
      </c>
    </row>
    <row r="258" spans="1:15" x14ac:dyDescent="0.3">
      <c r="A258" s="28" t="s">
        <v>443</v>
      </c>
      <c r="B258" s="65" t="s">
        <v>444</v>
      </c>
      <c r="C258" s="64" t="s">
        <v>445</v>
      </c>
      <c r="D258" s="65"/>
      <c r="E258" s="65"/>
      <c r="F258" s="66"/>
      <c r="G258" s="67">
        <f>SUM(G259:G268)</f>
        <v>1099590000</v>
      </c>
      <c r="H258" s="65" t="s">
        <v>444</v>
      </c>
      <c r="I258" s="64" t="s">
        <v>445</v>
      </c>
      <c r="J258" s="65"/>
      <c r="K258" s="65"/>
      <c r="L258" s="67"/>
      <c r="M258" s="66">
        <f>SUM(M259:M268)</f>
        <v>1252040000</v>
      </c>
      <c r="N258" s="66">
        <f>SUM(N259:N268)</f>
        <v>-152450000</v>
      </c>
      <c r="O258" s="167" t="s">
        <v>943</v>
      </c>
    </row>
    <row r="259" spans="1:15" x14ac:dyDescent="0.3">
      <c r="A259" s="28" t="s">
        <v>446</v>
      </c>
      <c r="B259" s="58"/>
      <c r="C259" s="59" t="s">
        <v>447</v>
      </c>
      <c r="D259" s="58">
        <v>60</v>
      </c>
      <c r="E259" s="58" t="s">
        <v>448</v>
      </c>
      <c r="F259" s="60">
        <v>1500000</v>
      </c>
      <c r="G259" s="61">
        <f t="shared" ref="G259:G268" si="68">ROUNDDOWN(D259*F259,-3)</f>
        <v>90000000</v>
      </c>
      <c r="H259" s="58"/>
      <c r="I259" s="142" t="s">
        <v>447</v>
      </c>
      <c r="J259" s="143">
        <v>60</v>
      </c>
      <c r="K259" s="143" t="s">
        <v>448</v>
      </c>
      <c r="L259" s="144">
        <v>1487500</v>
      </c>
      <c r="M259" s="144">
        <f t="shared" ref="M259:M268" si="69">ROUNDDOWN(J259*L259,-3)</f>
        <v>89250000</v>
      </c>
      <c r="N259" s="60">
        <f t="shared" ref="N259:N268" si="70">G259-M259</f>
        <v>750000</v>
      </c>
      <c r="O259" s="167" t="s">
        <v>943</v>
      </c>
    </row>
    <row r="260" spans="1:15" x14ac:dyDescent="0.3">
      <c r="A260" s="28" t="s">
        <v>449</v>
      </c>
      <c r="B260" s="141"/>
      <c r="C260" s="59" t="s">
        <v>450</v>
      </c>
      <c r="D260" s="58">
        <v>1</v>
      </c>
      <c r="E260" s="58" t="s">
        <v>451</v>
      </c>
      <c r="F260" s="60">
        <v>63386000</v>
      </c>
      <c r="G260" s="61">
        <f t="shared" si="68"/>
        <v>63386000</v>
      </c>
      <c r="H260" s="141"/>
      <c r="I260" s="59" t="s">
        <v>450</v>
      </c>
      <c r="J260" s="58">
        <v>1</v>
      </c>
      <c r="K260" s="58" t="s">
        <v>451</v>
      </c>
      <c r="L260" s="60">
        <v>63386000</v>
      </c>
      <c r="M260" s="60">
        <f t="shared" si="69"/>
        <v>63386000</v>
      </c>
      <c r="N260" s="60">
        <f t="shared" si="70"/>
        <v>0</v>
      </c>
      <c r="O260" s="167" t="s">
        <v>943</v>
      </c>
    </row>
    <row r="261" spans="1:15" x14ac:dyDescent="0.3">
      <c r="A261" s="28" t="s">
        <v>452</v>
      </c>
      <c r="B261" s="58"/>
      <c r="C261" s="59" t="s">
        <v>453</v>
      </c>
      <c r="D261" s="58">
        <v>144</v>
      </c>
      <c r="E261" s="58" t="s">
        <v>454</v>
      </c>
      <c r="F261" s="60">
        <v>5100000</v>
      </c>
      <c r="G261" s="61">
        <f t="shared" si="68"/>
        <v>734400000</v>
      </c>
      <c r="H261" s="58"/>
      <c r="I261" s="142" t="s">
        <v>455</v>
      </c>
      <c r="J261" s="143">
        <v>156</v>
      </c>
      <c r="K261" s="143" t="s">
        <v>454</v>
      </c>
      <c r="L261" s="144">
        <v>5100000</v>
      </c>
      <c r="M261" s="144">
        <f t="shared" si="69"/>
        <v>795600000</v>
      </c>
      <c r="N261" s="60">
        <f t="shared" si="70"/>
        <v>-61200000</v>
      </c>
      <c r="O261" s="167" t="s">
        <v>943</v>
      </c>
    </row>
    <row r="262" spans="1:15" x14ac:dyDescent="0.3">
      <c r="A262" s="28" t="s">
        <v>456</v>
      </c>
      <c r="B262" s="58"/>
      <c r="C262" s="59" t="s">
        <v>457</v>
      </c>
      <c r="D262" s="58">
        <v>12</v>
      </c>
      <c r="E262" s="58" t="s">
        <v>454</v>
      </c>
      <c r="F262" s="60">
        <v>5600000</v>
      </c>
      <c r="G262" s="61">
        <f t="shared" si="68"/>
        <v>67200000</v>
      </c>
      <c r="H262" s="58"/>
      <c r="I262" s="142" t="s">
        <v>458</v>
      </c>
      <c r="J262" s="143">
        <v>13</v>
      </c>
      <c r="K262" s="143" t="s">
        <v>454</v>
      </c>
      <c r="L262" s="144">
        <v>5600000</v>
      </c>
      <c r="M262" s="144">
        <f t="shared" si="69"/>
        <v>72800000</v>
      </c>
      <c r="N262" s="60">
        <f t="shared" si="70"/>
        <v>-5600000</v>
      </c>
      <c r="O262" s="167" t="s">
        <v>943</v>
      </c>
    </row>
    <row r="263" spans="1:15" x14ac:dyDescent="0.3">
      <c r="A263" s="28" t="s">
        <v>459</v>
      </c>
      <c r="B263" s="58"/>
      <c r="C263" s="59" t="s">
        <v>460</v>
      </c>
      <c r="D263" s="58">
        <v>11</v>
      </c>
      <c r="E263" s="58" t="s">
        <v>461</v>
      </c>
      <c r="F263" s="60">
        <v>400000</v>
      </c>
      <c r="G263" s="61">
        <f t="shared" si="68"/>
        <v>4400000</v>
      </c>
      <c r="H263" s="58"/>
      <c r="I263" s="142" t="s">
        <v>460</v>
      </c>
      <c r="J263" s="143">
        <v>12</v>
      </c>
      <c r="K263" s="143" t="s">
        <v>461</v>
      </c>
      <c r="L263" s="144">
        <v>400000</v>
      </c>
      <c r="M263" s="144">
        <f t="shared" si="69"/>
        <v>4800000</v>
      </c>
      <c r="N263" s="60">
        <f t="shared" si="70"/>
        <v>-400000</v>
      </c>
      <c r="O263" s="167" t="s">
        <v>943</v>
      </c>
    </row>
    <row r="264" spans="1:15" x14ac:dyDescent="0.3">
      <c r="A264" s="28" t="s">
        <v>462</v>
      </c>
      <c r="B264" s="58"/>
      <c r="C264" s="59" t="s">
        <v>463</v>
      </c>
      <c r="D264" s="58">
        <v>70</v>
      </c>
      <c r="E264" s="58" t="s">
        <v>84</v>
      </c>
      <c r="F264" s="60">
        <v>500000</v>
      </c>
      <c r="G264" s="61">
        <f t="shared" si="68"/>
        <v>35000000</v>
      </c>
      <c r="H264" s="58"/>
      <c r="I264" s="142" t="s">
        <v>464</v>
      </c>
      <c r="J264" s="143">
        <v>1</v>
      </c>
      <c r="K264" s="143" t="s">
        <v>451</v>
      </c>
      <c r="L264" s="144">
        <v>130000000</v>
      </c>
      <c r="M264" s="144">
        <f t="shared" si="69"/>
        <v>130000000</v>
      </c>
      <c r="N264" s="60">
        <f t="shared" si="70"/>
        <v>-95000000</v>
      </c>
      <c r="O264" s="167" t="s">
        <v>943</v>
      </c>
    </row>
    <row r="265" spans="1:15" x14ac:dyDescent="0.3">
      <c r="A265" s="28" t="s">
        <v>465</v>
      </c>
      <c r="B265" s="58"/>
      <c r="C265" s="59" t="s">
        <v>466</v>
      </c>
      <c r="D265" s="58">
        <v>12</v>
      </c>
      <c r="E265" s="58" t="s">
        <v>461</v>
      </c>
      <c r="F265" s="60">
        <v>750000</v>
      </c>
      <c r="G265" s="61">
        <f t="shared" si="68"/>
        <v>9000000</v>
      </c>
      <c r="H265" s="58"/>
      <c r="I265" s="142"/>
      <c r="J265" s="143"/>
      <c r="K265" s="143"/>
      <c r="L265" s="144"/>
      <c r="M265" s="144"/>
      <c r="N265" s="60">
        <f t="shared" si="70"/>
        <v>9000000</v>
      </c>
      <c r="O265" s="167" t="s">
        <v>943</v>
      </c>
    </row>
    <row r="266" spans="1:15" x14ac:dyDescent="0.3">
      <c r="A266" s="28" t="s">
        <v>467</v>
      </c>
      <c r="B266" s="58"/>
      <c r="C266" s="59" t="s">
        <v>468</v>
      </c>
      <c r="D266" s="58">
        <v>12</v>
      </c>
      <c r="E266" s="58" t="s">
        <v>461</v>
      </c>
      <c r="F266" s="60">
        <v>1325000</v>
      </c>
      <c r="G266" s="61">
        <f t="shared" si="68"/>
        <v>15900000</v>
      </c>
      <c r="H266" s="58"/>
      <c r="I266" s="59" t="s">
        <v>468</v>
      </c>
      <c r="J266" s="58">
        <v>12</v>
      </c>
      <c r="K266" s="58" t="s">
        <v>461</v>
      </c>
      <c r="L266" s="60">
        <v>1325000</v>
      </c>
      <c r="M266" s="60">
        <f t="shared" si="69"/>
        <v>15900000</v>
      </c>
      <c r="N266" s="60">
        <f t="shared" si="70"/>
        <v>0</v>
      </c>
      <c r="O266" s="167" t="s">
        <v>943</v>
      </c>
    </row>
    <row r="267" spans="1:15" x14ac:dyDescent="0.3">
      <c r="A267" s="28" t="s">
        <v>469</v>
      </c>
      <c r="B267" s="58"/>
      <c r="C267" s="59" t="s">
        <v>470</v>
      </c>
      <c r="D267" s="58">
        <v>12</v>
      </c>
      <c r="E267" s="58" t="s">
        <v>461</v>
      </c>
      <c r="F267" s="60">
        <v>3000000</v>
      </c>
      <c r="G267" s="61">
        <f t="shared" si="68"/>
        <v>36000000</v>
      </c>
      <c r="H267" s="58"/>
      <c r="I267" s="59" t="s">
        <v>470</v>
      </c>
      <c r="J267" s="58">
        <v>12</v>
      </c>
      <c r="K267" s="58" t="s">
        <v>461</v>
      </c>
      <c r="L267" s="60">
        <v>3000000</v>
      </c>
      <c r="M267" s="60">
        <f t="shared" si="69"/>
        <v>36000000</v>
      </c>
      <c r="N267" s="60">
        <f t="shared" si="70"/>
        <v>0</v>
      </c>
      <c r="O267" s="167" t="s">
        <v>943</v>
      </c>
    </row>
    <row r="268" spans="1:15" x14ac:dyDescent="0.3">
      <c r="A268" s="28" t="s">
        <v>471</v>
      </c>
      <c r="B268" s="58"/>
      <c r="C268" s="59" t="s">
        <v>472</v>
      </c>
      <c r="D268" s="58">
        <v>1</v>
      </c>
      <c r="E268" s="58" t="s">
        <v>473</v>
      </c>
      <c r="F268" s="60">
        <v>44304000</v>
      </c>
      <c r="G268" s="61">
        <f t="shared" si="68"/>
        <v>44304000</v>
      </c>
      <c r="H268" s="58"/>
      <c r="I268" s="59" t="s">
        <v>472</v>
      </c>
      <c r="J268" s="58">
        <v>1</v>
      </c>
      <c r="K268" s="58" t="s">
        <v>473</v>
      </c>
      <c r="L268" s="60">
        <v>44304000</v>
      </c>
      <c r="M268" s="60">
        <f t="shared" si="69"/>
        <v>44304000</v>
      </c>
      <c r="N268" s="60">
        <f t="shared" si="70"/>
        <v>0</v>
      </c>
      <c r="O268" s="167" t="s">
        <v>943</v>
      </c>
    </row>
    <row r="269" spans="1:15" ht="26.4" x14ac:dyDescent="0.3">
      <c r="A269" s="28" t="s">
        <v>474</v>
      </c>
      <c r="B269" s="53" t="s">
        <v>475</v>
      </c>
      <c r="C269" s="54" t="s">
        <v>476</v>
      </c>
      <c r="D269" s="53"/>
      <c r="E269" s="53"/>
      <c r="F269" s="55"/>
      <c r="G269" s="56">
        <f>G270</f>
        <v>103250000</v>
      </c>
      <c r="H269" s="53" t="s">
        <v>475</v>
      </c>
      <c r="I269" s="54" t="s">
        <v>476</v>
      </c>
      <c r="J269" s="53"/>
      <c r="K269" s="53"/>
      <c r="L269" s="56"/>
      <c r="M269" s="55">
        <f>M270</f>
        <v>69600000</v>
      </c>
      <c r="N269" s="55">
        <f>N270</f>
        <v>33650000</v>
      </c>
      <c r="O269" s="167" t="s">
        <v>943</v>
      </c>
    </row>
    <row r="270" spans="1:15" ht="26.4" x14ac:dyDescent="0.3">
      <c r="A270" s="28" t="s">
        <v>477</v>
      </c>
      <c r="B270" s="58"/>
      <c r="C270" s="59" t="s">
        <v>478</v>
      </c>
      <c r="D270" s="58">
        <v>413</v>
      </c>
      <c r="E270" s="58" t="s">
        <v>38</v>
      </c>
      <c r="F270" s="60">
        <v>250000</v>
      </c>
      <c r="G270" s="61">
        <f>ROUNDDOWN(D270*F270,-3)</f>
        <v>103250000</v>
      </c>
      <c r="H270" s="58"/>
      <c r="I270" s="142" t="s">
        <v>479</v>
      </c>
      <c r="J270" s="143">
        <v>696</v>
      </c>
      <c r="K270" s="143" t="s">
        <v>454</v>
      </c>
      <c r="L270" s="168">
        <v>100000</v>
      </c>
      <c r="M270" s="144">
        <f>ROUNDDOWN(J270*L270,-3)</f>
        <v>69600000</v>
      </c>
      <c r="N270" s="60">
        <f>G270-M270</f>
        <v>33650000</v>
      </c>
      <c r="O270" s="167" t="s">
        <v>943</v>
      </c>
    </row>
    <row r="271" spans="1:15" x14ac:dyDescent="0.3">
      <c r="A271" s="28" t="s">
        <v>480</v>
      </c>
      <c r="B271" s="125" t="s">
        <v>481</v>
      </c>
      <c r="C271" s="126" t="s">
        <v>482</v>
      </c>
      <c r="D271" s="125"/>
      <c r="E271" s="125"/>
      <c r="F271" s="127"/>
      <c r="G271" s="128">
        <f>SUM(G272:G280)</f>
        <v>207260000</v>
      </c>
      <c r="H271" s="125" t="s">
        <v>481</v>
      </c>
      <c r="I271" s="126" t="s">
        <v>482</v>
      </c>
      <c r="J271" s="125"/>
      <c r="K271" s="125"/>
      <c r="L271" s="128"/>
      <c r="M271" s="127">
        <f>SUM(M272:M280)</f>
        <v>207260000</v>
      </c>
      <c r="N271" s="127">
        <f>SUM(N272:N280)</f>
        <v>0</v>
      </c>
      <c r="O271" s="167" t="s">
        <v>943</v>
      </c>
    </row>
    <row r="272" spans="1:15" x14ac:dyDescent="0.3">
      <c r="A272" s="8" t="s">
        <v>483</v>
      </c>
      <c r="B272" s="58"/>
      <c r="C272" s="59" t="s">
        <v>484</v>
      </c>
      <c r="D272" s="58">
        <v>48</v>
      </c>
      <c r="E272" s="58" t="s">
        <v>41</v>
      </c>
      <c r="F272" s="60">
        <v>1000000</v>
      </c>
      <c r="G272" s="61">
        <f t="shared" ref="G272:G280" si="71">ROUNDDOWN(D272*F272,-3)</f>
        <v>48000000</v>
      </c>
      <c r="H272" s="58"/>
      <c r="I272" s="59" t="s">
        <v>484</v>
      </c>
      <c r="J272" s="58">
        <v>48</v>
      </c>
      <c r="K272" s="58" t="s">
        <v>41</v>
      </c>
      <c r="L272" s="61">
        <v>1000000</v>
      </c>
      <c r="M272" s="60">
        <f t="shared" ref="M272:M280" si="72">ROUNDDOWN(J272*L272,-3)</f>
        <v>48000000</v>
      </c>
      <c r="N272" s="60">
        <f t="shared" ref="N272:N280" si="73">G272-M272</f>
        <v>0</v>
      </c>
      <c r="O272" s="167" t="s">
        <v>943</v>
      </c>
    </row>
    <row r="273" spans="1:15" x14ac:dyDescent="0.3">
      <c r="A273" s="28" t="s">
        <v>485</v>
      </c>
      <c r="B273" s="58"/>
      <c r="C273" s="59" t="s">
        <v>79</v>
      </c>
      <c r="D273" s="58">
        <v>48</v>
      </c>
      <c r="E273" s="58" t="s">
        <v>41</v>
      </c>
      <c r="F273" s="60">
        <v>1500000</v>
      </c>
      <c r="G273" s="61">
        <f t="shared" si="71"/>
        <v>72000000</v>
      </c>
      <c r="H273" s="58"/>
      <c r="I273" s="59" t="s">
        <v>79</v>
      </c>
      <c r="J273" s="58">
        <v>48</v>
      </c>
      <c r="K273" s="58" t="s">
        <v>41</v>
      </c>
      <c r="L273" s="61">
        <v>1500000</v>
      </c>
      <c r="M273" s="60">
        <f t="shared" si="72"/>
        <v>72000000</v>
      </c>
      <c r="N273" s="60">
        <f t="shared" si="73"/>
        <v>0</v>
      </c>
      <c r="O273" s="167" t="s">
        <v>943</v>
      </c>
    </row>
    <row r="274" spans="1:15" x14ac:dyDescent="0.3">
      <c r="A274" s="28" t="s">
        <v>486</v>
      </c>
      <c r="B274" s="58"/>
      <c r="C274" s="59" t="s">
        <v>487</v>
      </c>
      <c r="D274" s="58">
        <v>192</v>
      </c>
      <c r="E274" s="58" t="s">
        <v>41</v>
      </c>
      <c r="F274" s="60">
        <v>50000</v>
      </c>
      <c r="G274" s="61">
        <f t="shared" si="71"/>
        <v>9600000</v>
      </c>
      <c r="H274" s="58"/>
      <c r="I274" s="59" t="s">
        <v>487</v>
      </c>
      <c r="J274" s="58">
        <v>192</v>
      </c>
      <c r="K274" s="58" t="s">
        <v>41</v>
      </c>
      <c r="L274" s="61">
        <v>50000</v>
      </c>
      <c r="M274" s="60">
        <f t="shared" si="72"/>
        <v>9600000</v>
      </c>
      <c r="N274" s="60">
        <f t="shared" si="73"/>
        <v>0</v>
      </c>
      <c r="O274" s="167" t="s">
        <v>943</v>
      </c>
    </row>
    <row r="275" spans="1:15" x14ac:dyDescent="0.3">
      <c r="A275" s="28" t="s">
        <v>488</v>
      </c>
      <c r="B275" s="58"/>
      <c r="C275" s="59" t="s">
        <v>489</v>
      </c>
      <c r="D275" s="58">
        <v>192</v>
      </c>
      <c r="E275" s="58" t="s">
        <v>41</v>
      </c>
      <c r="F275" s="60">
        <v>55000</v>
      </c>
      <c r="G275" s="61">
        <f t="shared" si="71"/>
        <v>10560000</v>
      </c>
      <c r="H275" s="58"/>
      <c r="I275" s="59" t="s">
        <v>489</v>
      </c>
      <c r="J275" s="58">
        <v>192</v>
      </c>
      <c r="K275" s="58" t="s">
        <v>41</v>
      </c>
      <c r="L275" s="61">
        <v>55000</v>
      </c>
      <c r="M275" s="60">
        <f t="shared" si="72"/>
        <v>10560000</v>
      </c>
      <c r="N275" s="60">
        <f t="shared" si="73"/>
        <v>0</v>
      </c>
      <c r="O275" s="167" t="s">
        <v>943</v>
      </c>
    </row>
    <row r="276" spans="1:15" x14ac:dyDescent="0.3">
      <c r="A276" s="28" t="s">
        <v>490</v>
      </c>
      <c r="B276" s="58"/>
      <c r="C276" s="59" t="s">
        <v>491</v>
      </c>
      <c r="D276" s="58">
        <v>60</v>
      </c>
      <c r="E276" s="58" t="s">
        <v>492</v>
      </c>
      <c r="F276" s="60">
        <v>220000</v>
      </c>
      <c r="G276" s="61">
        <f t="shared" si="71"/>
        <v>13200000</v>
      </c>
      <c r="H276" s="58"/>
      <c r="I276" s="59" t="s">
        <v>491</v>
      </c>
      <c r="J276" s="58">
        <v>60</v>
      </c>
      <c r="K276" s="58" t="s">
        <v>492</v>
      </c>
      <c r="L276" s="61">
        <v>220000</v>
      </c>
      <c r="M276" s="60">
        <f t="shared" si="72"/>
        <v>13200000</v>
      </c>
      <c r="N276" s="60">
        <f t="shared" si="73"/>
        <v>0</v>
      </c>
      <c r="O276" s="167" t="s">
        <v>943</v>
      </c>
    </row>
    <row r="277" spans="1:15" x14ac:dyDescent="0.3">
      <c r="A277" s="28" t="s">
        <v>493</v>
      </c>
      <c r="B277" s="58"/>
      <c r="C277" s="59" t="s">
        <v>494</v>
      </c>
      <c r="D277" s="58">
        <v>60</v>
      </c>
      <c r="E277" s="58" t="s">
        <v>492</v>
      </c>
      <c r="F277" s="60">
        <v>240000</v>
      </c>
      <c r="G277" s="61">
        <f t="shared" si="71"/>
        <v>14400000</v>
      </c>
      <c r="H277" s="58"/>
      <c r="I277" s="59" t="s">
        <v>494</v>
      </c>
      <c r="J277" s="58">
        <v>60</v>
      </c>
      <c r="K277" s="58" t="s">
        <v>492</v>
      </c>
      <c r="L277" s="61">
        <v>240000</v>
      </c>
      <c r="M277" s="60">
        <f t="shared" si="72"/>
        <v>14400000</v>
      </c>
      <c r="N277" s="60">
        <f t="shared" si="73"/>
        <v>0</v>
      </c>
      <c r="O277" s="167" t="s">
        <v>943</v>
      </c>
    </row>
    <row r="278" spans="1:15" x14ac:dyDescent="0.3">
      <c r="A278" s="28" t="s">
        <v>495</v>
      </c>
      <c r="B278" s="58"/>
      <c r="C278" s="59" t="s">
        <v>496</v>
      </c>
      <c r="D278" s="58">
        <v>950</v>
      </c>
      <c r="E278" s="58" t="s">
        <v>497</v>
      </c>
      <c r="F278" s="60">
        <v>5000</v>
      </c>
      <c r="G278" s="61">
        <f t="shared" si="71"/>
        <v>4750000</v>
      </c>
      <c r="H278" s="58"/>
      <c r="I278" s="59" t="s">
        <v>496</v>
      </c>
      <c r="J278" s="58">
        <v>950</v>
      </c>
      <c r="K278" s="58" t="s">
        <v>497</v>
      </c>
      <c r="L278" s="61">
        <v>5000</v>
      </c>
      <c r="M278" s="60">
        <f t="shared" si="72"/>
        <v>4750000</v>
      </c>
      <c r="N278" s="60">
        <f t="shared" si="73"/>
        <v>0</v>
      </c>
      <c r="O278" s="167" t="s">
        <v>943</v>
      </c>
    </row>
    <row r="279" spans="1:15" x14ac:dyDescent="0.3">
      <c r="A279" s="28" t="s">
        <v>498</v>
      </c>
      <c r="B279" s="58"/>
      <c r="C279" s="59" t="s">
        <v>499</v>
      </c>
      <c r="D279" s="58">
        <v>50</v>
      </c>
      <c r="E279" s="58" t="s">
        <v>500</v>
      </c>
      <c r="F279" s="60">
        <v>220000</v>
      </c>
      <c r="G279" s="61">
        <f t="shared" si="71"/>
        <v>11000000</v>
      </c>
      <c r="H279" s="58"/>
      <c r="I279" s="59" t="s">
        <v>499</v>
      </c>
      <c r="J279" s="58">
        <v>50</v>
      </c>
      <c r="K279" s="58" t="s">
        <v>500</v>
      </c>
      <c r="L279" s="61">
        <v>220000</v>
      </c>
      <c r="M279" s="60">
        <f t="shared" si="72"/>
        <v>11000000</v>
      </c>
      <c r="N279" s="60">
        <f t="shared" si="73"/>
        <v>0</v>
      </c>
      <c r="O279" s="167" t="s">
        <v>943</v>
      </c>
    </row>
    <row r="280" spans="1:15" x14ac:dyDescent="0.3">
      <c r="A280" s="28" t="s">
        <v>501</v>
      </c>
      <c r="B280" s="58"/>
      <c r="C280" s="59" t="s">
        <v>502</v>
      </c>
      <c r="D280" s="58">
        <v>950</v>
      </c>
      <c r="E280" s="58" t="s">
        <v>503</v>
      </c>
      <c r="F280" s="60">
        <v>25000</v>
      </c>
      <c r="G280" s="61">
        <f t="shared" si="71"/>
        <v>23750000</v>
      </c>
      <c r="H280" s="58"/>
      <c r="I280" s="59" t="s">
        <v>502</v>
      </c>
      <c r="J280" s="58">
        <v>950</v>
      </c>
      <c r="K280" s="58" t="s">
        <v>503</v>
      </c>
      <c r="L280" s="61">
        <v>25000</v>
      </c>
      <c r="M280" s="60">
        <f t="shared" si="72"/>
        <v>23750000</v>
      </c>
      <c r="N280" s="60">
        <f t="shared" si="73"/>
        <v>0</v>
      </c>
      <c r="O280" s="167" t="s">
        <v>943</v>
      </c>
    </row>
    <row r="281" spans="1:15" x14ac:dyDescent="0.3">
      <c r="A281" s="28" t="s">
        <v>504</v>
      </c>
      <c r="B281" s="80" t="s">
        <v>505</v>
      </c>
      <c r="C281" s="81" t="s">
        <v>506</v>
      </c>
      <c r="D281" s="80"/>
      <c r="E281" s="80"/>
      <c r="F281" s="82"/>
      <c r="G281" s="83">
        <f>SUM(G282,G284)</f>
        <v>150000000</v>
      </c>
      <c r="H281" s="80" t="s">
        <v>505</v>
      </c>
      <c r="I281" s="81" t="s">
        <v>506</v>
      </c>
      <c r="J281" s="80"/>
      <c r="K281" s="80"/>
      <c r="L281" s="83"/>
      <c r="M281" s="82">
        <f>SUM(M282,M284)</f>
        <v>119000000</v>
      </c>
      <c r="N281" s="82">
        <f>SUM(N282,N284)</f>
        <v>31000000</v>
      </c>
      <c r="O281" s="167" t="s">
        <v>943</v>
      </c>
    </row>
    <row r="282" spans="1:15" x14ac:dyDescent="0.3">
      <c r="A282" s="28" t="s">
        <v>507</v>
      </c>
      <c r="B282" s="65" t="s">
        <v>508</v>
      </c>
      <c r="C282" s="64" t="s">
        <v>509</v>
      </c>
      <c r="D282" s="65"/>
      <c r="E282" s="65"/>
      <c r="F282" s="66"/>
      <c r="G282" s="67">
        <f>G283</f>
        <v>30000000</v>
      </c>
      <c r="H282" s="65" t="s">
        <v>508</v>
      </c>
      <c r="I282" s="64" t="s">
        <v>509</v>
      </c>
      <c r="J282" s="65"/>
      <c r="K282" s="65"/>
      <c r="L282" s="67"/>
      <c r="M282" s="66">
        <f>M283</f>
        <v>9000000</v>
      </c>
      <c r="N282" s="66">
        <f>N283</f>
        <v>21000000</v>
      </c>
      <c r="O282" s="167" t="s">
        <v>943</v>
      </c>
    </row>
    <row r="283" spans="1:15" x14ac:dyDescent="0.3">
      <c r="A283" s="28" t="s">
        <v>510</v>
      </c>
      <c r="B283" s="58"/>
      <c r="C283" s="59" t="s">
        <v>511</v>
      </c>
      <c r="D283" s="58">
        <v>12</v>
      </c>
      <c r="E283" s="58" t="s">
        <v>461</v>
      </c>
      <c r="F283" s="60">
        <v>2500000</v>
      </c>
      <c r="G283" s="61">
        <f>ROUNDDOWN(D283*F283,-3)</f>
        <v>30000000</v>
      </c>
      <c r="H283" s="58"/>
      <c r="I283" s="142" t="s">
        <v>511</v>
      </c>
      <c r="J283" s="143">
        <v>12</v>
      </c>
      <c r="K283" s="143" t="s">
        <v>461</v>
      </c>
      <c r="L283" s="168">
        <v>750000</v>
      </c>
      <c r="M283" s="144">
        <f>ROUNDDOWN(J283*L283,-3)</f>
        <v>9000000</v>
      </c>
      <c r="N283" s="60">
        <f>G283-M283</f>
        <v>21000000</v>
      </c>
      <c r="O283" s="167" t="s">
        <v>943</v>
      </c>
    </row>
    <row r="284" spans="1:15" x14ac:dyDescent="0.3">
      <c r="A284" s="28" t="s">
        <v>512</v>
      </c>
      <c r="B284" s="53" t="s">
        <v>263</v>
      </c>
      <c r="C284" s="54" t="s">
        <v>264</v>
      </c>
      <c r="D284" s="53"/>
      <c r="E284" s="53"/>
      <c r="F284" s="55"/>
      <c r="G284" s="56">
        <f>SUM(G285:G286)</f>
        <v>120000000</v>
      </c>
      <c r="H284" s="53" t="s">
        <v>263</v>
      </c>
      <c r="I284" s="54" t="s">
        <v>264</v>
      </c>
      <c r="J284" s="53"/>
      <c r="K284" s="53"/>
      <c r="L284" s="56"/>
      <c r="M284" s="55">
        <f>SUM(M285:M286)</f>
        <v>110000000</v>
      </c>
      <c r="N284" s="55">
        <f>SUM(N285:N286)</f>
        <v>10000000</v>
      </c>
      <c r="O284" s="167" t="s">
        <v>943</v>
      </c>
    </row>
    <row r="285" spans="1:15" x14ac:dyDescent="0.3">
      <c r="A285" s="28" t="s">
        <v>513</v>
      </c>
      <c r="B285" s="58"/>
      <c r="C285" s="59" t="s">
        <v>514</v>
      </c>
      <c r="D285" s="58">
        <v>12</v>
      </c>
      <c r="E285" s="58" t="s">
        <v>461</v>
      </c>
      <c r="F285" s="60">
        <v>5000000</v>
      </c>
      <c r="G285" s="61">
        <f t="shared" ref="G285:G286" si="74">ROUNDDOWN(D285*F285,-3)</f>
        <v>60000000</v>
      </c>
      <c r="H285" s="58"/>
      <c r="I285" s="59" t="s">
        <v>514</v>
      </c>
      <c r="J285" s="58">
        <v>12</v>
      </c>
      <c r="K285" s="58" t="s">
        <v>461</v>
      </c>
      <c r="L285" s="61">
        <v>5000000</v>
      </c>
      <c r="M285" s="60">
        <f t="shared" ref="M285:M286" si="75">ROUNDDOWN(J285*L285,-3)</f>
        <v>60000000</v>
      </c>
      <c r="N285" s="60">
        <f t="shared" ref="N285:N286" si="76">G285-M285</f>
        <v>0</v>
      </c>
      <c r="O285" s="167" t="s">
        <v>943</v>
      </c>
    </row>
    <row r="286" spans="1:15" x14ac:dyDescent="0.3">
      <c r="A286" s="28" t="s">
        <v>515</v>
      </c>
      <c r="B286" s="58"/>
      <c r="C286" s="59" t="s">
        <v>516</v>
      </c>
      <c r="D286" s="58">
        <v>1</v>
      </c>
      <c r="E286" s="58" t="s">
        <v>451</v>
      </c>
      <c r="F286" s="60">
        <v>60000000</v>
      </c>
      <c r="G286" s="61">
        <f t="shared" si="74"/>
        <v>60000000</v>
      </c>
      <c r="H286" s="58"/>
      <c r="I286" s="142" t="s">
        <v>516</v>
      </c>
      <c r="J286" s="143">
        <v>1</v>
      </c>
      <c r="K286" s="143" t="s">
        <v>451</v>
      </c>
      <c r="L286" s="168">
        <v>50000000</v>
      </c>
      <c r="M286" s="144">
        <f t="shared" si="75"/>
        <v>50000000</v>
      </c>
      <c r="N286" s="60">
        <f t="shared" si="76"/>
        <v>10000000</v>
      </c>
      <c r="O286" s="167" t="s">
        <v>943</v>
      </c>
    </row>
    <row r="287" spans="1:15" x14ac:dyDescent="0.3">
      <c r="A287" s="28" t="s">
        <v>517</v>
      </c>
      <c r="B287" s="80" t="s">
        <v>518</v>
      </c>
      <c r="C287" s="81" t="s">
        <v>519</v>
      </c>
      <c r="D287" s="80"/>
      <c r="E287" s="80"/>
      <c r="F287" s="82"/>
      <c r="G287" s="83">
        <f>SUM(G288,G298)</f>
        <v>498162000</v>
      </c>
      <c r="H287" s="80" t="s">
        <v>518</v>
      </c>
      <c r="I287" s="81" t="s">
        <v>519</v>
      </c>
      <c r="J287" s="80"/>
      <c r="K287" s="80"/>
      <c r="L287" s="83"/>
      <c r="M287" s="82">
        <f>SUM(M288,M298)</f>
        <v>410362000</v>
      </c>
      <c r="N287" s="82">
        <f>SUM(N288,N298)</f>
        <v>87800000</v>
      </c>
      <c r="O287" s="167" t="s">
        <v>943</v>
      </c>
    </row>
    <row r="288" spans="1:15" x14ac:dyDescent="0.3">
      <c r="A288" s="28" t="s">
        <v>520</v>
      </c>
      <c r="B288" s="65" t="s">
        <v>521</v>
      </c>
      <c r="C288" s="64" t="s">
        <v>522</v>
      </c>
      <c r="D288" s="65"/>
      <c r="E288" s="65"/>
      <c r="F288" s="66"/>
      <c r="G288" s="67">
        <f>SUM(G289:G297)</f>
        <v>462162000</v>
      </c>
      <c r="H288" s="65" t="s">
        <v>521</v>
      </c>
      <c r="I288" s="64" t="s">
        <v>522</v>
      </c>
      <c r="J288" s="65"/>
      <c r="K288" s="65"/>
      <c r="L288" s="67"/>
      <c r="M288" s="66">
        <f>SUM(M289:M297)</f>
        <v>374362000</v>
      </c>
      <c r="N288" s="66">
        <f>SUM(N289:N297)</f>
        <v>87800000</v>
      </c>
      <c r="O288" s="167" t="s">
        <v>943</v>
      </c>
    </row>
    <row r="289" spans="1:15" ht="26.4" x14ac:dyDescent="0.3">
      <c r="A289" s="28" t="s">
        <v>523</v>
      </c>
      <c r="B289" s="58"/>
      <c r="C289" s="59" t="s">
        <v>524</v>
      </c>
      <c r="D289" s="58">
        <v>1</v>
      </c>
      <c r="E289" s="58" t="s">
        <v>173</v>
      </c>
      <c r="F289" s="60">
        <v>38730000</v>
      </c>
      <c r="G289" s="61">
        <f t="shared" ref="G289:G297" si="77">ROUNDDOWN(D289*F289,-3)</f>
        <v>38730000</v>
      </c>
      <c r="H289" s="58"/>
      <c r="I289" s="59" t="s">
        <v>524</v>
      </c>
      <c r="J289" s="58">
        <v>1</v>
      </c>
      <c r="K289" s="58" t="s">
        <v>173</v>
      </c>
      <c r="L289" s="61">
        <v>38730000</v>
      </c>
      <c r="M289" s="60">
        <f t="shared" ref="M289:M297" si="78">ROUNDDOWN(J289*L289,-3)</f>
        <v>38730000</v>
      </c>
      <c r="N289" s="60">
        <f t="shared" ref="N289:N297" si="79">G289-M289</f>
        <v>0</v>
      </c>
      <c r="O289" s="167" t="s">
        <v>943</v>
      </c>
    </row>
    <row r="290" spans="1:15" x14ac:dyDescent="0.3">
      <c r="A290" s="28" t="s">
        <v>525</v>
      </c>
      <c r="B290" s="58"/>
      <c r="C290" s="59" t="s">
        <v>526</v>
      </c>
      <c r="D290" s="58">
        <v>8</v>
      </c>
      <c r="E290" s="58" t="s">
        <v>527</v>
      </c>
      <c r="F290" s="60">
        <v>32850000</v>
      </c>
      <c r="G290" s="61">
        <f t="shared" si="77"/>
        <v>262800000</v>
      </c>
      <c r="H290" s="58"/>
      <c r="I290" s="142" t="s">
        <v>526</v>
      </c>
      <c r="J290" s="143">
        <v>7</v>
      </c>
      <c r="K290" s="143" t="s">
        <v>173</v>
      </c>
      <c r="L290" s="168">
        <v>25000000</v>
      </c>
      <c r="M290" s="144">
        <f t="shared" si="78"/>
        <v>175000000</v>
      </c>
      <c r="N290" s="60">
        <f t="shared" si="79"/>
        <v>87800000</v>
      </c>
      <c r="O290" s="167" t="s">
        <v>943</v>
      </c>
    </row>
    <row r="291" spans="1:15" x14ac:dyDescent="0.3">
      <c r="A291" s="28" t="s">
        <v>528</v>
      </c>
      <c r="B291" s="58"/>
      <c r="C291" s="59" t="s">
        <v>529</v>
      </c>
      <c r="D291" s="58">
        <v>5</v>
      </c>
      <c r="E291" s="58" t="s">
        <v>173</v>
      </c>
      <c r="F291" s="60">
        <v>3640000</v>
      </c>
      <c r="G291" s="61">
        <f t="shared" si="77"/>
        <v>18200000</v>
      </c>
      <c r="H291" s="58"/>
      <c r="I291" s="59" t="s">
        <v>529</v>
      </c>
      <c r="J291" s="58">
        <v>5</v>
      </c>
      <c r="K291" s="58" t="s">
        <v>173</v>
      </c>
      <c r="L291" s="61">
        <v>3640000</v>
      </c>
      <c r="M291" s="60">
        <f t="shared" si="78"/>
        <v>18200000</v>
      </c>
      <c r="N291" s="60">
        <f t="shared" si="79"/>
        <v>0</v>
      </c>
      <c r="O291" s="167" t="s">
        <v>943</v>
      </c>
    </row>
    <row r="292" spans="1:15" x14ac:dyDescent="0.3">
      <c r="A292" s="28" t="s">
        <v>530</v>
      </c>
      <c r="B292" s="58"/>
      <c r="C292" s="59" t="s">
        <v>531</v>
      </c>
      <c r="D292" s="58">
        <v>30</v>
      </c>
      <c r="E292" s="58" t="s">
        <v>173</v>
      </c>
      <c r="F292" s="60">
        <v>730000</v>
      </c>
      <c r="G292" s="61">
        <f t="shared" si="77"/>
        <v>21900000</v>
      </c>
      <c r="H292" s="58"/>
      <c r="I292" s="59" t="s">
        <v>531</v>
      </c>
      <c r="J292" s="58">
        <v>30</v>
      </c>
      <c r="K292" s="58" t="s">
        <v>173</v>
      </c>
      <c r="L292" s="61">
        <v>730000</v>
      </c>
      <c r="M292" s="60">
        <f t="shared" si="78"/>
        <v>21900000</v>
      </c>
      <c r="N292" s="60">
        <f t="shared" si="79"/>
        <v>0</v>
      </c>
      <c r="O292" s="167" t="s">
        <v>943</v>
      </c>
    </row>
    <row r="293" spans="1:15" x14ac:dyDescent="0.3">
      <c r="A293" s="28" t="s">
        <v>532</v>
      </c>
      <c r="B293" s="58"/>
      <c r="C293" s="59" t="s">
        <v>533</v>
      </c>
      <c r="D293" s="58">
        <v>35</v>
      </c>
      <c r="E293" s="58" t="s">
        <v>173</v>
      </c>
      <c r="F293" s="60">
        <v>730000</v>
      </c>
      <c r="G293" s="61">
        <f t="shared" si="77"/>
        <v>25550000</v>
      </c>
      <c r="H293" s="58"/>
      <c r="I293" s="59" t="s">
        <v>533</v>
      </c>
      <c r="J293" s="58">
        <v>35</v>
      </c>
      <c r="K293" s="58" t="s">
        <v>173</v>
      </c>
      <c r="L293" s="61">
        <v>730000</v>
      </c>
      <c r="M293" s="60">
        <f t="shared" si="78"/>
        <v>25550000</v>
      </c>
      <c r="N293" s="60">
        <f t="shared" si="79"/>
        <v>0</v>
      </c>
      <c r="O293" s="167" t="s">
        <v>943</v>
      </c>
    </row>
    <row r="294" spans="1:15" x14ac:dyDescent="0.3">
      <c r="A294" s="28" t="s">
        <v>534</v>
      </c>
      <c r="B294" s="58"/>
      <c r="C294" s="59" t="s">
        <v>535</v>
      </c>
      <c r="D294" s="58">
        <v>40</v>
      </c>
      <c r="E294" s="58" t="s">
        <v>173</v>
      </c>
      <c r="F294" s="60">
        <v>690000</v>
      </c>
      <c r="G294" s="61">
        <f t="shared" si="77"/>
        <v>27600000</v>
      </c>
      <c r="H294" s="58"/>
      <c r="I294" s="59" t="s">
        <v>535</v>
      </c>
      <c r="J294" s="58">
        <v>40</v>
      </c>
      <c r="K294" s="58" t="s">
        <v>173</v>
      </c>
      <c r="L294" s="61">
        <v>690000</v>
      </c>
      <c r="M294" s="60">
        <f t="shared" si="78"/>
        <v>27600000</v>
      </c>
      <c r="N294" s="60">
        <f t="shared" si="79"/>
        <v>0</v>
      </c>
      <c r="O294" s="167" t="s">
        <v>943</v>
      </c>
    </row>
    <row r="295" spans="1:15" x14ac:dyDescent="0.3">
      <c r="A295" s="28" t="s">
        <v>536</v>
      </c>
      <c r="B295" s="58"/>
      <c r="C295" s="59" t="s">
        <v>537</v>
      </c>
      <c r="D295" s="58">
        <v>3</v>
      </c>
      <c r="E295" s="58" t="s">
        <v>173</v>
      </c>
      <c r="F295" s="60">
        <v>3500000</v>
      </c>
      <c r="G295" s="61">
        <f t="shared" si="77"/>
        <v>10500000</v>
      </c>
      <c r="H295" s="58"/>
      <c r="I295" s="59" t="s">
        <v>537</v>
      </c>
      <c r="J295" s="58">
        <v>3</v>
      </c>
      <c r="K295" s="58" t="s">
        <v>173</v>
      </c>
      <c r="L295" s="61">
        <v>3500000</v>
      </c>
      <c r="M295" s="60">
        <f t="shared" si="78"/>
        <v>10500000</v>
      </c>
      <c r="N295" s="60">
        <f t="shared" si="79"/>
        <v>0</v>
      </c>
      <c r="O295" s="167" t="s">
        <v>943</v>
      </c>
    </row>
    <row r="296" spans="1:15" x14ac:dyDescent="0.3">
      <c r="A296" s="28" t="s">
        <v>538</v>
      </c>
      <c r="B296" s="58"/>
      <c r="C296" s="59" t="s">
        <v>539</v>
      </c>
      <c r="D296" s="58">
        <v>6</v>
      </c>
      <c r="E296" s="58" t="s">
        <v>173</v>
      </c>
      <c r="F296" s="60">
        <v>470000</v>
      </c>
      <c r="G296" s="61">
        <f t="shared" si="77"/>
        <v>2820000</v>
      </c>
      <c r="H296" s="58"/>
      <c r="I296" s="59" t="s">
        <v>539</v>
      </c>
      <c r="J296" s="58">
        <v>6</v>
      </c>
      <c r="K296" s="58" t="s">
        <v>173</v>
      </c>
      <c r="L296" s="61">
        <v>470000</v>
      </c>
      <c r="M296" s="60">
        <f t="shared" si="78"/>
        <v>2820000</v>
      </c>
      <c r="N296" s="60">
        <f t="shared" si="79"/>
        <v>0</v>
      </c>
      <c r="O296" s="167" t="s">
        <v>943</v>
      </c>
    </row>
    <row r="297" spans="1:15" x14ac:dyDescent="0.3">
      <c r="A297" s="28" t="s">
        <v>540</v>
      </c>
      <c r="B297" s="58"/>
      <c r="C297" s="59" t="s">
        <v>541</v>
      </c>
      <c r="D297" s="58">
        <v>1</v>
      </c>
      <c r="E297" s="58" t="s">
        <v>451</v>
      </c>
      <c r="F297" s="60">
        <v>54062000</v>
      </c>
      <c r="G297" s="61">
        <f t="shared" si="77"/>
        <v>54062000</v>
      </c>
      <c r="H297" s="58"/>
      <c r="I297" s="59" t="s">
        <v>541</v>
      </c>
      <c r="J297" s="58">
        <v>1</v>
      </c>
      <c r="K297" s="58" t="s">
        <v>451</v>
      </c>
      <c r="L297" s="61">
        <v>54062000</v>
      </c>
      <c r="M297" s="60">
        <f t="shared" si="78"/>
        <v>54062000</v>
      </c>
      <c r="N297" s="60">
        <f t="shared" si="79"/>
        <v>0</v>
      </c>
      <c r="O297" s="167" t="s">
        <v>943</v>
      </c>
    </row>
    <row r="298" spans="1:15" x14ac:dyDescent="0.3">
      <c r="A298" s="28" t="s">
        <v>542</v>
      </c>
      <c r="B298" s="65" t="s">
        <v>543</v>
      </c>
      <c r="C298" s="64" t="s">
        <v>544</v>
      </c>
      <c r="D298" s="65"/>
      <c r="E298" s="65"/>
      <c r="F298" s="66"/>
      <c r="G298" s="67">
        <f>G299</f>
        <v>36000000</v>
      </c>
      <c r="H298" s="65" t="s">
        <v>543</v>
      </c>
      <c r="I298" s="64" t="s">
        <v>544</v>
      </c>
      <c r="J298" s="65"/>
      <c r="K298" s="65"/>
      <c r="L298" s="67"/>
      <c r="M298" s="66">
        <f>M299</f>
        <v>36000000</v>
      </c>
      <c r="N298" s="66">
        <f>N299</f>
        <v>0</v>
      </c>
      <c r="O298" s="167" t="s">
        <v>943</v>
      </c>
    </row>
    <row r="299" spans="1:15" x14ac:dyDescent="0.3">
      <c r="A299" s="28" t="s">
        <v>545</v>
      </c>
      <c r="B299" s="58"/>
      <c r="C299" s="59" t="s">
        <v>546</v>
      </c>
      <c r="D299" s="58">
        <v>24</v>
      </c>
      <c r="E299" s="58" t="s">
        <v>547</v>
      </c>
      <c r="F299" s="60">
        <v>1500000</v>
      </c>
      <c r="G299" s="61">
        <f>ROUNDDOWN(D299*F299,-3)</f>
        <v>36000000</v>
      </c>
      <c r="H299" s="58"/>
      <c r="I299" s="59" t="s">
        <v>546</v>
      </c>
      <c r="J299" s="58">
        <v>24</v>
      </c>
      <c r="K299" s="58" t="s">
        <v>547</v>
      </c>
      <c r="L299" s="61">
        <v>1500000</v>
      </c>
      <c r="M299" s="60">
        <f>ROUNDDOWN(J299*L299,-3)</f>
        <v>36000000</v>
      </c>
      <c r="N299" s="60">
        <f>G299-M299</f>
        <v>0</v>
      </c>
      <c r="O299" s="167" t="s">
        <v>943</v>
      </c>
    </row>
    <row r="300" spans="1:15" ht="26.4" x14ac:dyDescent="0.3">
      <c r="A300" s="28" t="s">
        <v>548</v>
      </c>
      <c r="B300" s="49" t="s">
        <v>549</v>
      </c>
      <c r="C300" s="50" t="s">
        <v>550</v>
      </c>
      <c r="D300" s="49"/>
      <c r="E300" s="49"/>
      <c r="F300" s="51"/>
      <c r="G300" s="52">
        <f>SUM(G301,G303)</f>
        <v>137396000</v>
      </c>
      <c r="H300" s="49" t="s">
        <v>549</v>
      </c>
      <c r="I300" s="50" t="s">
        <v>550</v>
      </c>
      <c r="J300" s="49"/>
      <c r="K300" s="49"/>
      <c r="L300" s="52"/>
      <c r="M300" s="51">
        <f>SUM(M301,M303)</f>
        <v>137396000</v>
      </c>
      <c r="N300" s="51">
        <f>SUM(N301,N303)</f>
        <v>0</v>
      </c>
      <c r="O300" s="167" t="s">
        <v>943</v>
      </c>
    </row>
    <row r="301" spans="1:15" x14ac:dyDescent="0.3">
      <c r="A301" s="28" t="s">
        <v>551</v>
      </c>
      <c r="B301" s="53" t="s">
        <v>444</v>
      </c>
      <c r="C301" s="54" t="s">
        <v>445</v>
      </c>
      <c r="D301" s="53"/>
      <c r="E301" s="53"/>
      <c r="F301" s="55"/>
      <c r="G301" s="56">
        <f>G302</f>
        <v>79060000</v>
      </c>
      <c r="H301" s="53" t="s">
        <v>444</v>
      </c>
      <c r="I301" s="54" t="s">
        <v>445</v>
      </c>
      <c r="J301" s="53"/>
      <c r="K301" s="53"/>
      <c r="L301" s="56"/>
      <c r="M301" s="55">
        <f>M302</f>
        <v>79060000</v>
      </c>
      <c r="N301" s="55">
        <f>N302</f>
        <v>0</v>
      </c>
      <c r="O301" s="167" t="s">
        <v>943</v>
      </c>
    </row>
    <row r="302" spans="1:15" x14ac:dyDescent="0.3">
      <c r="A302" s="28" t="s">
        <v>552</v>
      </c>
      <c r="B302" s="58"/>
      <c r="C302" s="59" t="s">
        <v>553</v>
      </c>
      <c r="D302" s="58">
        <v>118</v>
      </c>
      <c r="E302" s="58" t="s">
        <v>554</v>
      </c>
      <c r="F302" s="60">
        <v>670000</v>
      </c>
      <c r="G302" s="61">
        <f>ROUNDDOWN(D302*F302,-3)</f>
        <v>79060000</v>
      </c>
      <c r="H302" s="58"/>
      <c r="I302" s="59" t="s">
        <v>553</v>
      </c>
      <c r="J302" s="58">
        <v>118</v>
      </c>
      <c r="K302" s="58" t="s">
        <v>554</v>
      </c>
      <c r="L302" s="61">
        <v>670000</v>
      </c>
      <c r="M302" s="60">
        <f>ROUNDDOWN(J302*L302,-3)</f>
        <v>79060000</v>
      </c>
      <c r="N302" s="60">
        <f>G302-M302</f>
        <v>0</v>
      </c>
      <c r="O302" s="167" t="s">
        <v>943</v>
      </c>
    </row>
    <row r="303" spans="1:15" x14ac:dyDescent="0.3">
      <c r="A303" s="28" t="s">
        <v>555</v>
      </c>
      <c r="B303" s="65" t="s">
        <v>556</v>
      </c>
      <c r="C303" s="64" t="s">
        <v>557</v>
      </c>
      <c r="D303" s="65"/>
      <c r="E303" s="65"/>
      <c r="F303" s="66"/>
      <c r="G303" s="67">
        <f>SUM(G304:G313)</f>
        <v>58336000</v>
      </c>
      <c r="H303" s="65" t="s">
        <v>556</v>
      </c>
      <c r="I303" s="64" t="s">
        <v>557</v>
      </c>
      <c r="J303" s="65"/>
      <c r="K303" s="65"/>
      <c r="L303" s="67"/>
      <c r="M303" s="66">
        <f>SUM(M304:M313)</f>
        <v>58336000</v>
      </c>
      <c r="N303" s="66">
        <f>SUM(N304:N313)</f>
        <v>0</v>
      </c>
      <c r="O303" s="167" t="s">
        <v>943</v>
      </c>
    </row>
    <row r="304" spans="1:15" x14ac:dyDescent="0.3">
      <c r="A304" s="28" t="s">
        <v>558</v>
      </c>
      <c r="B304" s="58"/>
      <c r="C304" s="59" t="s">
        <v>559</v>
      </c>
      <c r="D304" s="58">
        <v>12</v>
      </c>
      <c r="E304" s="58" t="s">
        <v>454</v>
      </c>
      <c r="F304" s="60">
        <v>2920000</v>
      </c>
      <c r="G304" s="61">
        <f t="shared" ref="G304:G313" si="80">ROUNDDOWN(D304*F304,-3)</f>
        <v>35040000</v>
      </c>
      <c r="H304" s="58"/>
      <c r="I304" s="59" t="s">
        <v>559</v>
      </c>
      <c r="J304" s="58">
        <v>12</v>
      </c>
      <c r="K304" s="58" t="s">
        <v>454</v>
      </c>
      <c r="L304" s="61">
        <v>2920000</v>
      </c>
      <c r="M304" s="60">
        <f t="shared" ref="M304:M313" si="81">ROUNDDOWN(J304*L304,-3)</f>
        <v>35040000</v>
      </c>
      <c r="N304" s="60">
        <f t="shared" ref="N304:N313" si="82">G304-M304</f>
        <v>0</v>
      </c>
      <c r="O304" s="167" t="s">
        <v>943</v>
      </c>
    </row>
    <row r="305" spans="1:15" x14ac:dyDescent="0.3">
      <c r="A305" s="28" t="s">
        <v>560</v>
      </c>
      <c r="B305" s="58"/>
      <c r="C305" s="59" t="s">
        <v>561</v>
      </c>
      <c r="D305" s="58">
        <v>12</v>
      </c>
      <c r="E305" s="58" t="s">
        <v>454</v>
      </c>
      <c r="F305" s="60">
        <v>324000</v>
      </c>
      <c r="G305" s="61">
        <f t="shared" si="80"/>
        <v>3888000</v>
      </c>
      <c r="H305" s="58"/>
      <c r="I305" s="59" t="s">
        <v>561</v>
      </c>
      <c r="J305" s="58">
        <v>12</v>
      </c>
      <c r="K305" s="58" t="s">
        <v>454</v>
      </c>
      <c r="L305" s="61">
        <v>324000</v>
      </c>
      <c r="M305" s="60">
        <f t="shared" si="81"/>
        <v>3888000</v>
      </c>
      <c r="N305" s="60">
        <f t="shared" si="82"/>
        <v>0</v>
      </c>
      <c r="O305" s="167" t="s">
        <v>943</v>
      </c>
    </row>
    <row r="306" spans="1:15" x14ac:dyDescent="0.3">
      <c r="A306" s="28" t="s">
        <v>562</v>
      </c>
      <c r="B306" s="58"/>
      <c r="C306" s="59" t="s">
        <v>563</v>
      </c>
      <c r="D306" s="58">
        <v>12</v>
      </c>
      <c r="E306" s="58" t="s">
        <v>454</v>
      </c>
      <c r="F306" s="60">
        <v>324000</v>
      </c>
      <c r="G306" s="61">
        <f t="shared" si="80"/>
        <v>3888000</v>
      </c>
      <c r="H306" s="58"/>
      <c r="I306" s="59" t="s">
        <v>563</v>
      </c>
      <c r="J306" s="58">
        <v>12</v>
      </c>
      <c r="K306" s="58" t="s">
        <v>454</v>
      </c>
      <c r="L306" s="61">
        <v>324000</v>
      </c>
      <c r="M306" s="60">
        <f t="shared" si="81"/>
        <v>3888000</v>
      </c>
      <c r="N306" s="60">
        <f t="shared" si="82"/>
        <v>0</v>
      </c>
      <c r="O306" s="167" t="s">
        <v>943</v>
      </c>
    </row>
    <row r="307" spans="1:15" x14ac:dyDescent="0.3">
      <c r="A307" s="28" t="s">
        <v>564</v>
      </c>
      <c r="B307" s="58"/>
      <c r="C307" s="59" t="s">
        <v>565</v>
      </c>
      <c r="D307" s="58">
        <v>12</v>
      </c>
      <c r="E307" s="58" t="s">
        <v>454</v>
      </c>
      <c r="F307" s="60">
        <v>680000</v>
      </c>
      <c r="G307" s="61">
        <f t="shared" si="80"/>
        <v>8160000</v>
      </c>
      <c r="H307" s="58"/>
      <c r="I307" s="59" t="s">
        <v>565</v>
      </c>
      <c r="J307" s="58">
        <v>12</v>
      </c>
      <c r="K307" s="58" t="s">
        <v>454</v>
      </c>
      <c r="L307" s="61">
        <v>680000</v>
      </c>
      <c r="M307" s="60">
        <f t="shared" si="81"/>
        <v>8160000</v>
      </c>
      <c r="N307" s="60">
        <f t="shared" si="82"/>
        <v>0</v>
      </c>
      <c r="O307" s="167" t="s">
        <v>943</v>
      </c>
    </row>
    <row r="308" spans="1:15" x14ac:dyDescent="0.3">
      <c r="A308" s="28" t="s">
        <v>566</v>
      </c>
      <c r="B308" s="58"/>
      <c r="C308" s="59" t="s">
        <v>567</v>
      </c>
      <c r="D308" s="58">
        <v>12</v>
      </c>
      <c r="E308" s="58" t="s">
        <v>454</v>
      </c>
      <c r="F308" s="60">
        <v>200000</v>
      </c>
      <c r="G308" s="61">
        <f t="shared" si="80"/>
        <v>2400000</v>
      </c>
      <c r="H308" s="58"/>
      <c r="I308" s="59" t="s">
        <v>567</v>
      </c>
      <c r="J308" s="58">
        <v>12</v>
      </c>
      <c r="K308" s="58" t="s">
        <v>454</v>
      </c>
      <c r="L308" s="61">
        <v>200000</v>
      </c>
      <c r="M308" s="60">
        <f t="shared" si="81"/>
        <v>2400000</v>
      </c>
      <c r="N308" s="60">
        <f t="shared" si="82"/>
        <v>0</v>
      </c>
      <c r="O308" s="167" t="s">
        <v>943</v>
      </c>
    </row>
    <row r="309" spans="1:15" x14ac:dyDescent="0.3">
      <c r="A309" s="28" t="s">
        <v>568</v>
      </c>
      <c r="B309" s="58"/>
      <c r="C309" s="59" t="s">
        <v>569</v>
      </c>
      <c r="D309" s="58">
        <v>12</v>
      </c>
      <c r="E309" s="58" t="s">
        <v>454</v>
      </c>
      <c r="F309" s="60">
        <v>80000</v>
      </c>
      <c r="G309" s="61">
        <f t="shared" si="80"/>
        <v>960000</v>
      </c>
      <c r="H309" s="58"/>
      <c r="I309" s="59" t="s">
        <v>569</v>
      </c>
      <c r="J309" s="58">
        <v>12</v>
      </c>
      <c r="K309" s="58" t="s">
        <v>454</v>
      </c>
      <c r="L309" s="61">
        <v>80000</v>
      </c>
      <c r="M309" s="60">
        <f t="shared" si="81"/>
        <v>960000</v>
      </c>
      <c r="N309" s="60">
        <f t="shared" si="82"/>
        <v>0</v>
      </c>
      <c r="O309" s="167" t="s">
        <v>943</v>
      </c>
    </row>
    <row r="310" spans="1:15" x14ac:dyDescent="0.3">
      <c r="A310" s="28" t="s">
        <v>570</v>
      </c>
      <c r="B310" s="58"/>
      <c r="C310" s="59" t="s">
        <v>571</v>
      </c>
      <c r="D310" s="58">
        <v>12</v>
      </c>
      <c r="E310" s="58" t="s">
        <v>454</v>
      </c>
      <c r="F310" s="60">
        <v>200000</v>
      </c>
      <c r="G310" s="61">
        <f t="shared" si="80"/>
        <v>2400000</v>
      </c>
      <c r="H310" s="58"/>
      <c r="I310" s="59" t="s">
        <v>571</v>
      </c>
      <c r="J310" s="58">
        <v>12</v>
      </c>
      <c r="K310" s="58" t="s">
        <v>454</v>
      </c>
      <c r="L310" s="61">
        <v>200000</v>
      </c>
      <c r="M310" s="60">
        <f t="shared" si="81"/>
        <v>2400000</v>
      </c>
      <c r="N310" s="60">
        <f t="shared" si="82"/>
        <v>0</v>
      </c>
      <c r="O310" s="167" t="s">
        <v>943</v>
      </c>
    </row>
    <row r="311" spans="1:15" x14ac:dyDescent="0.3">
      <c r="A311" s="28" t="s">
        <v>572</v>
      </c>
      <c r="B311" s="58"/>
      <c r="C311" s="59" t="s">
        <v>573</v>
      </c>
      <c r="D311" s="58">
        <v>1</v>
      </c>
      <c r="E311" s="58" t="s">
        <v>38</v>
      </c>
      <c r="F311" s="60">
        <v>400000</v>
      </c>
      <c r="G311" s="61">
        <f t="shared" si="80"/>
        <v>400000</v>
      </c>
      <c r="H311" s="58"/>
      <c r="I311" s="59" t="s">
        <v>573</v>
      </c>
      <c r="J311" s="58">
        <v>1</v>
      </c>
      <c r="K311" s="58" t="s">
        <v>38</v>
      </c>
      <c r="L311" s="61">
        <v>400000</v>
      </c>
      <c r="M311" s="60">
        <f t="shared" si="81"/>
        <v>400000</v>
      </c>
      <c r="N311" s="60">
        <f t="shared" si="82"/>
        <v>0</v>
      </c>
      <c r="O311" s="167" t="s">
        <v>943</v>
      </c>
    </row>
    <row r="312" spans="1:15" x14ac:dyDescent="0.3">
      <c r="A312" s="28" t="s">
        <v>574</v>
      </c>
      <c r="B312" s="58"/>
      <c r="C312" s="59" t="s">
        <v>575</v>
      </c>
      <c r="D312" s="58">
        <v>1</v>
      </c>
      <c r="E312" s="58" t="s">
        <v>38</v>
      </c>
      <c r="F312" s="60">
        <v>300000</v>
      </c>
      <c r="G312" s="61">
        <f t="shared" si="80"/>
        <v>300000</v>
      </c>
      <c r="H312" s="58"/>
      <c r="I312" s="59" t="s">
        <v>575</v>
      </c>
      <c r="J312" s="58">
        <v>1</v>
      </c>
      <c r="K312" s="58" t="s">
        <v>38</v>
      </c>
      <c r="L312" s="61">
        <v>300000</v>
      </c>
      <c r="M312" s="60">
        <f t="shared" si="81"/>
        <v>300000</v>
      </c>
      <c r="N312" s="60">
        <f t="shared" si="82"/>
        <v>0</v>
      </c>
      <c r="O312" s="167" t="s">
        <v>943</v>
      </c>
    </row>
    <row r="313" spans="1:15" x14ac:dyDescent="0.3">
      <c r="A313" s="28" t="s">
        <v>576</v>
      </c>
      <c r="B313" s="58"/>
      <c r="C313" s="59" t="s">
        <v>577</v>
      </c>
      <c r="D313" s="58">
        <v>3</v>
      </c>
      <c r="E313" s="58" t="s">
        <v>38</v>
      </c>
      <c r="F313" s="60">
        <v>300000</v>
      </c>
      <c r="G313" s="61">
        <f t="shared" si="80"/>
        <v>900000</v>
      </c>
      <c r="H313" s="58"/>
      <c r="I313" s="59" t="s">
        <v>577</v>
      </c>
      <c r="J313" s="58">
        <v>3</v>
      </c>
      <c r="K313" s="58" t="s">
        <v>38</v>
      </c>
      <c r="L313" s="61">
        <v>300000</v>
      </c>
      <c r="M313" s="60">
        <f t="shared" si="81"/>
        <v>900000</v>
      </c>
      <c r="N313" s="60">
        <f t="shared" si="82"/>
        <v>0</v>
      </c>
      <c r="O313" s="167" t="s">
        <v>943</v>
      </c>
    </row>
    <row r="314" spans="1:15" x14ac:dyDescent="0.3">
      <c r="A314" s="28" t="s">
        <v>578</v>
      </c>
      <c r="B314" s="93" t="s">
        <v>579</v>
      </c>
      <c r="C314" s="94" t="s">
        <v>580</v>
      </c>
      <c r="D314" s="93">
        <v>3</v>
      </c>
      <c r="E314" s="93" t="s">
        <v>581</v>
      </c>
      <c r="F314" s="95"/>
      <c r="G314" s="96">
        <f t="shared" ref="G314:G317" si="83">G315</f>
        <v>200000000</v>
      </c>
      <c r="H314" s="93" t="s">
        <v>579</v>
      </c>
      <c r="I314" s="94" t="s">
        <v>580</v>
      </c>
      <c r="J314" s="93">
        <v>3</v>
      </c>
      <c r="K314" s="93" t="s">
        <v>581</v>
      </c>
      <c r="L314" s="96"/>
      <c r="M314" s="95">
        <f t="shared" ref="M314:N317" si="84">M315</f>
        <v>200000000</v>
      </c>
      <c r="N314" s="95">
        <f t="shared" si="84"/>
        <v>0</v>
      </c>
      <c r="O314" s="167" t="s">
        <v>943</v>
      </c>
    </row>
    <row r="315" spans="1:15" x14ac:dyDescent="0.3">
      <c r="A315" s="28" t="s">
        <v>582</v>
      </c>
      <c r="B315" s="97" t="s">
        <v>583</v>
      </c>
      <c r="C315" s="98" t="s">
        <v>584</v>
      </c>
      <c r="D315" s="97">
        <v>2</v>
      </c>
      <c r="E315" s="97" t="s">
        <v>173</v>
      </c>
      <c r="F315" s="99"/>
      <c r="G315" s="100">
        <f t="shared" si="83"/>
        <v>200000000</v>
      </c>
      <c r="H315" s="97" t="s">
        <v>583</v>
      </c>
      <c r="I315" s="98" t="s">
        <v>584</v>
      </c>
      <c r="J315" s="97">
        <v>2</v>
      </c>
      <c r="K315" s="97" t="s">
        <v>173</v>
      </c>
      <c r="L315" s="100"/>
      <c r="M315" s="99">
        <f t="shared" si="84"/>
        <v>200000000</v>
      </c>
      <c r="N315" s="99">
        <f t="shared" si="84"/>
        <v>0</v>
      </c>
      <c r="O315" s="167" t="s">
        <v>943</v>
      </c>
    </row>
    <row r="316" spans="1:15" ht="26.4" x14ac:dyDescent="0.3">
      <c r="A316" s="28" t="s">
        <v>585</v>
      </c>
      <c r="B316" s="76" t="s">
        <v>586</v>
      </c>
      <c r="C316" s="77" t="s">
        <v>587</v>
      </c>
      <c r="D316" s="76"/>
      <c r="E316" s="76" t="s">
        <v>29</v>
      </c>
      <c r="F316" s="78"/>
      <c r="G316" s="79">
        <f t="shared" si="83"/>
        <v>200000000</v>
      </c>
      <c r="H316" s="76" t="s">
        <v>586</v>
      </c>
      <c r="I316" s="77" t="s">
        <v>587</v>
      </c>
      <c r="J316" s="76"/>
      <c r="K316" s="76" t="s">
        <v>29</v>
      </c>
      <c r="L316" s="79"/>
      <c r="M316" s="78">
        <f t="shared" si="84"/>
        <v>200000000</v>
      </c>
      <c r="N316" s="78">
        <f t="shared" si="84"/>
        <v>0</v>
      </c>
      <c r="O316" s="167" t="s">
        <v>943</v>
      </c>
    </row>
    <row r="317" spans="1:15" ht="26.4" x14ac:dyDescent="0.3">
      <c r="A317" s="28" t="s">
        <v>588</v>
      </c>
      <c r="B317" s="72" t="s">
        <v>31</v>
      </c>
      <c r="C317" s="73" t="s">
        <v>587</v>
      </c>
      <c r="D317" s="72"/>
      <c r="E317" s="72"/>
      <c r="F317" s="74"/>
      <c r="G317" s="75">
        <f t="shared" si="83"/>
        <v>200000000</v>
      </c>
      <c r="H317" s="72" t="s">
        <v>31</v>
      </c>
      <c r="I317" s="73" t="s">
        <v>587</v>
      </c>
      <c r="J317" s="72"/>
      <c r="K317" s="72"/>
      <c r="L317" s="75"/>
      <c r="M317" s="74">
        <f t="shared" si="84"/>
        <v>200000000</v>
      </c>
      <c r="N317" s="74">
        <f t="shared" si="84"/>
        <v>0</v>
      </c>
      <c r="O317" s="167" t="s">
        <v>943</v>
      </c>
    </row>
    <row r="318" spans="1:15" x14ac:dyDescent="0.3">
      <c r="A318" s="28" t="s">
        <v>589</v>
      </c>
      <c r="B318" s="65" t="s">
        <v>183</v>
      </c>
      <c r="C318" s="64" t="s">
        <v>184</v>
      </c>
      <c r="D318" s="65"/>
      <c r="E318" s="65"/>
      <c r="F318" s="66"/>
      <c r="G318" s="67">
        <f>G319</f>
        <v>200000000</v>
      </c>
      <c r="H318" s="65" t="s">
        <v>183</v>
      </c>
      <c r="I318" s="64" t="s">
        <v>184</v>
      </c>
      <c r="J318" s="65"/>
      <c r="K318" s="65"/>
      <c r="L318" s="67"/>
      <c r="M318" s="66">
        <f>M319</f>
        <v>200000000</v>
      </c>
      <c r="N318" s="66">
        <f>N319</f>
        <v>0</v>
      </c>
      <c r="O318" s="167" t="s">
        <v>943</v>
      </c>
    </row>
    <row r="319" spans="1:15" x14ac:dyDescent="0.3">
      <c r="A319" s="28" t="s">
        <v>590</v>
      </c>
      <c r="B319" s="58"/>
      <c r="C319" s="59" t="s">
        <v>591</v>
      </c>
      <c r="D319" s="58">
        <v>1</v>
      </c>
      <c r="E319" s="58" t="s">
        <v>41</v>
      </c>
      <c r="F319" s="60">
        <v>200000000</v>
      </c>
      <c r="G319" s="61">
        <f>ROUNDDOWN(D319*F319,-3)</f>
        <v>200000000</v>
      </c>
      <c r="H319" s="58"/>
      <c r="I319" s="59" t="s">
        <v>591</v>
      </c>
      <c r="J319" s="58">
        <v>1</v>
      </c>
      <c r="K319" s="58" t="s">
        <v>41</v>
      </c>
      <c r="L319" s="61">
        <v>200000000</v>
      </c>
      <c r="M319" s="60">
        <f>ROUNDDOWN(J319*L319,-3)</f>
        <v>200000000</v>
      </c>
      <c r="N319" s="60">
        <f>G319-M319</f>
        <v>0</v>
      </c>
      <c r="O319" s="167" t="s">
        <v>943</v>
      </c>
    </row>
    <row r="320" spans="1:15" x14ac:dyDescent="0.3">
      <c r="A320" s="28" t="s">
        <v>592</v>
      </c>
      <c r="B320" s="145" t="s">
        <v>593</v>
      </c>
      <c r="C320" s="146" t="s">
        <v>594</v>
      </c>
      <c r="D320" s="145">
        <v>7</v>
      </c>
      <c r="E320" s="179" t="s">
        <v>595</v>
      </c>
      <c r="F320" s="180"/>
      <c r="G320" s="147">
        <f>SUM(G321,G392,G440)</f>
        <v>2633607000</v>
      </c>
      <c r="H320" s="145" t="s">
        <v>593</v>
      </c>
      <c r="I320" s="146" t="s">
        <v>594</v>
      </c>
      <c r="J320" s="145">
        <v>7</v>
      </c>
      <c r="K320" s="179" t="s">
        <v>595</v>
      </c>
      <c r="L320" s="183"/>
      <c r="M320" s="148">
        <f>SUM(M321,M392,M440)</f>
        <v>2799028000</v>
      </c>
      <c r="N320" s="148">
        <f>SUM(N321,N392,N440)</f>
        <v>-165421000</v>
      </c>
      <c r="O320" s="167" t="s">
        <v>943</v>
      </c>
    </row>
    <row r="321" spans="1:15" x14ac:dyDescent="0.3">
      <c r="A321" s="28" t="s">
        <v>596</v>
      </c>
      <c r="B321" s="97" t="s">
        <v>597</v>
      </c>
      <c r="C321" s="98" t="s">
        <v>598</v>
      </c>
      <c r="D321" s="97">
        <v>2</v>
      </c>
      <c r="E321" s="97" t="s">
        <v>599</v>
      </c>
      <c r="F321" s="99"/>
      <c r="G321" s="100">
        <f>G322</f>
        <v>1331072000</v>
      </c>
      <c r="H321" s="97" t="s">
        <v>597</v>
      </c>
      <c r="I321" s="98" t="s">
        <v>598</v>
      </c>
      <c r="J321" s="97">
        <v>2</v>
      </c>
      <c r="K321" s="97" t="s">
        <v>599</v>
      </c>
      <c r="L321" s="100"/>
      <c r="M321" s="99">
        <f>M322</f>
        <v>1331072000</v>
      </c>
      <c r="N321" s="99">
        <f>N322</f>
        <v>0</v>
      </c>
      <c r="O321" s="167" t="s">
        <v>943</v>
      </c>
    </row>
    <row r="322" spans="1:15" ht="26.4" hidden="1" x14ac:dyDescent="0.3">
      <c r="A322" s="28" t="s">
        <v>600</v>
      </c>
      <c r="B322" s="76" t="s">
        <v>178</v>
      </c>
      <c r="C322" s="77" t="s">
        <v>601</v>
      </c>
      <c r="D322" s="76"/>
      <c r="E322" s="76" t="s">
        <v>29</v>
      </c>
      <c r="F322" s="78"/>
      <c r="G322" s="79">
        <f>SUM(G323,G334,G347,G360,G368,G376)</f>
        <v>1331072000</v>
      </c>
      <c r="H322" s="76" t="s">
        <v>178</v>
      </c>
      <c r="I322" s="77" t="s">
        <v>601</v>
      </c>
      <c r="J322" s="76"/>
      <c r="K322" s="76" t="s">
        <v>29</v>
      </c>
      <c r="L322" s="79"/>
      <c r="M322" s="78">
        <f>SUM(M323,M334,M347,M360,M368,M376)</f>
        <v>1331072000</v>
      </c>
      <c r="N322" s="78">
        <f>SUM(N323,N334,N347,N360,N368,N376)</f>
        <v>0</v>
      </c>
    </row>
    <row r="323" spans="1:15" hidden="1" x14ac:dyDescent="0.3">
      <c r="A323" s="28" t="s">
        <v>602</v>
      </c>
      <c r="B323" s="80" t="s">
        <v>31</v>
      </c>
      <c r="C323" s="81" t="s">
        <v>603</v>
      </c>
      <c r="D323" s="80"/>
      <c r="E323" s="80"/>
      <c r="F323" s="82"/>
      <c r="G323" s="83">
        <f>SUM(G324,G330,G332)</f>
        <v>189750000</v>
      </c>
      <c r="H323" s="80" t="s">
        <v>31</v>
      </c>
      <c r="I323" s="81" t="s">
        <v>603</v>
      </c>
      <c r="J323" s="80"/>
      <c r="K323" s="80"/>
      <c r="L323" s="83"/>
      <c r="M323" s="82">
        <f>SUM(M324,M330,M332)</f>
        <v>189750000</v>
      </c>
      <c r="N323" s="82">
        <f>SUM(N324,N330,N332)</f>
        <v>0</v>
      </c>
    </row>
    <row r="324" spans="1:15" hidden="1" x14ac:dyDescent="0.3">
      <c r="A324" s="28" t="s">
        <v>604</v>
      </c>
      <c r="B324" s="65" t="s">
        <v>34</v>
      </c>
      <c r="C324" s="64" t="s">
        <v>35</v>
      </c>
      <c r="D324" s="65"/>
      <c r="E324" s="65"/>
      <c r="F324" s="66"/>
      <c r="G324" s="67">
        <f>SUM(G325:G329)</f>
        <v>58750000</v>
      </c>
      <c r="H324" s="65" t="s">
        <v>34</v>
      </c>
      <c r="I324" s="64" t="s">
        <v>35</v>
      </c>
      <c r="J324" s="65"/>
      <c r="K324" s="65"/>
      <c r="L324" s="67"/>
      <c r="M324" s="66">
        <f>SUM(M325:M329)</f>
        <v>58750000</v>
      </c>
      <c r="N324" s="66">
        <f>SUM(N325:N329)</f>
        <v>0</v>
      </c>
    </row>
    <row r="325" spans="1:15" hidden="1" x14ac:dyDescent="0.3">
      <c r="A325" s="28" t="s">
        <v>605</v>
      </c>
      <c r="B325" s="58"/>
      <c r="C325" s="59" t="s">
        <v>37</v>
      </c>
      <c r="D325" s="58">
        <v>230</v>
      </c>
      <c r="E325" s="58" t="s">
        <v>38</v>
      </c>
      <c r="F325" s="60">
        <v>75000</v>
      </c>
      <c r="G325" s="61">
        <f t="shared" ref="G325:G329" si="85">ROUNDDOWN(D325*F325,-3)</f>
        <v>17250000</v>
      </c>
      <c r="H325" s="58"/>
      <c r="I325" s="59" t="s">
        <v>37</v>
      </c>
      <c r="J325" s="58">
        <v>230</v>
      </c>
      <c r="K325" s="58" t="s">
        <v>38</v>
      </c>
      <c r="L325" s="61">
        <v>75000</v>
      </c>
      <c r="M325" s="60">
        <f t="shared" ref="M325:M329" si="86">ROUNDDOWN(J325*L325,-3)</f>
        <v>17250000</v>
      </c>
      <c r="N325" s="60">
        <f t="shared" ref="N325:N329" si="87">G325-M325</f>
        <v>0</v>
      </c>
    </row>
    <row r="326" spans="1:15" hidden="1" x14ac:dyDescent="0.3">
      <c r="A326" s="28" t="s">
        <v>606</v>
      </c>
      <c r="B326" s="58"/>
      <c r="C326" s="59" t="s">
        <v>40</v>
      </c>
      <c r="D326" s="58">
        <v>8</v>
      </c>
      <c r="E326" s="58" t="s">
        <v>41</v>
      </c>
      <c r="F326" s="60">
        <v>1500000</v>
      </c>
      <c r="G326" s="61">
        <f t="shared" si="85"/>
        <v>12000000</v>
      </c>
      <c r="H326" s="58"/>
      <c r="I326" s="59" t="s">
        <v>40</v>
      </c>
      <c r="J326" s="58">
        <v>8</v>
      </c>
      <c r="K326" s="58" t="s">
        <v>41</v>
      </c>
      <c r="L326" s="61">
        <v>1500000</v>
      </c>
      <c r="M326" s="60">
        <f t="shared" si="86"/>
        <v>12000000</v>
      </c>
      <c r="N326" s="60">
        <f t="shared" si="87"/>
        <v>0</v>
      </c>
    </row>
    <row r="327" spans="1:15" hidden="1" x14ac:dyDescent="0.3">
      <c r="A327" s="28" t="s">
        <v>607</v>
      </c>
      <c r="B327" s="58"/>
      <c r="C327" s="59" t="s">
        <v>43</v>
      </c>
      <c r="D327" s="58">
        <v>8</v>
      </c>
      <c r="E327" s="58" t="s">
        <v>41</v>
      </c>
      <c r="F327" s="60">
        <v>1500000</v>
      </c>
      <c r="G327" s="61">
        <f t="shared" si="85"/>
        <v>12000000</v>
      </c>
      <c r="H327" s="58"/>
      <c r="I327" s="59" t="s">
        <v>43</v>
      </c>
      <c r="J327" s="58">
        <v>8</v>
      </c>
      <c r="K327" s="58" t="s">
        <v>41</v>
      </c>
      <c r="L327" s="61">
        <v>1500000</v>
      </c>
      <c r="M327" s="60">
        <f t="shared" si="86"/>
        <v>12000000</v>
      </c>
      <c r="N327" s="60">
        <f t="shared" si="87"/>
        <v>0</v>
      </c>
    </row>
    <row r="328" spans="1:15" hidden="1" x14ac:dyDescent="0.3">
      <c r="A328" s="28" t="s">
        <v>608</v>
      </c>
      <c r="B328" s="58"/>
      <c r="C328" s="59" t="s">
        <v>45</v>
      </c>
      <c r="D328" s="58">
        <v>8</v>
      </c>
      <c r="E328" s="58" t="s">
        <v>41</v>
      </c>
      <c r="F328" s="60">
        <v>1000000</v>
      </c>
      <c r="G328" s="61">
        <f t="shared" si="85"/>
        <v>8000000</v>
      </c>
      <c r="H328" s="58"/>
      <c r="I328" s="59" t="s">
        <v>45</v>
      </c>
      <c r="J328" s="58">
        <v>8</v>
      </c>
      <c r="K328" s="58" t="s">
        <v>41</v>
      </c>
      <c r="L328" s="61">
        <v>1000000</v>
      </c>
      <c r="M328" s="60">
        <f t="shared" si="86"/>
        <v>8000000</v>
      </c>
      <c r="N328" s="60">
        <f t="shared" si="87"/>
        <v>0</v>
      </c>
    </row>
    <row r="329" spans="1:15" hidden="1" x14ac:dyDescent="0.3">
      <c r="A329" s="28" t="s">
        <v>609</v>
      </c>
      <c r="B329" s="58"/>
      <c r="C329" s="59" t="s">
        <v>610</v>
      </c>
      <c r="D329" s="58">
        <v>38</v>
      </c>
      <c r="E329" s="58" t="s">
        <v>84</v>
      </c>
      <c r="F329" s="60">
        <v>250000</v>
      </c>
      <c r="G329" s="61">
        <f t="shared" si="85"/>
        <v>9500000</v>
      </c>
      <c r="H329" s="58"/>
      <c r="I329" s="59" t="s">
        <v>610</v>
      </c>
      <c r="J329" s="58">
        <v>38</v>
      </c>
      <c r="K329" s="58" t="s">
        <v>84</v>
      </c>
      <c r="L329" s="61">
        <v>250000</v>
      </c>
      <c r="M329" s="60">
        <f t="shared" si="86"/>
        <v>9500000</v>
      </c>
      <c r="N329" s="60">
        <f t="shared" si="87"/>
        <v>0</v>
      </c>
    </row>
    <row r="330" spans="1:15" hidden="1" x14ac:dyDescent="0.3">
      <c r="A330" s="28" t="s">
        <v>611</v>
      </c>
      <c r="B330" s="65" t="s">
        <v>85</v>
      </c>
      <c r="C330" s="64" t="s">
        <v>86</v>
      </c>
      <c r="D330" s="65"/>
      <c r="E330" s="65"/>
      <c r="F330" s="66"/>
      <c r="G330" s="67">
        <f>G331</f>
        <v>1000000</v>
      </c>
      <c r="H330" s="65" t="s">
        <v>85</v>
      </c>
      <c r="I330" s="64" t="s">
        <v>86</v>
      </c>
      <c r="J330" s="65"/>
      <c r="K330" s="65"/>
      <c r="L330" s="67"/>
      <c r="M330" s="66">
        <f>M331</f>
        <v>1000000</v>
      </c>
      <c r="N330" s="66">
        <f>N331</f>
        <v>0</v>
      </c>
    </row>
    <row r="331" spans="1:15" hidden="1" x14ac:dyDescent="0.3">
      <c r="A331" s="28" t="s">
        <v>612</v>
      </c>
      <c r="B331" s="58"/>
      <c r="C331" s="59" t="s">
        <v>207</v>
      </c>
      <c r="D331" s="58">
        <v>4</v>
      </c>
      <c r="E331" s="58" t="s">
        <v>41</v>
      </c>
      <c r="F331" s="60">
        <v>250000</v>
      </c>
      <c r="G331" s="61">
        <f>ROUNDDOWN(D331*F331,-3)</f>
        <v>1000000</v>
      </c>
      <c r="H331" s="58"/>
      <c r="I331" s="59" t="s">
        <v>207</v>
      </c>
      <c r="J331" s="58">
        <v>4</v>
      </c>
      <c r="K331" s="58" t="s">
        <v>41</v>
      </c>
      <c r="L331" s="61">
        <v>250000</v>
      </c>
      <c r="M331" s="60">
        <f>ROUNDDOWN(J331*L331,-3)</f>
        <v>1000000</v>
      </c>
      <c r="N331" s="60">
        <f>G331-M331</f>
        <v>0</v>
      </c>
    </row>
    <row r="332" spans="1:15" hidden="1" x14ac:dyDescent="0.3">
      <c r="A332" s="28" t="s">
        <v>613</v>
      </c>
      <c r="B332" s="65" t="s">
        <v>53</v>
      </c>
      <c r="C332" s="64" t="s">
        <v>54</v>
      </c>
      <c r="D332" s="65"/>
      <c r="E332" s="65"/>
      <c r="F332" s="66"/>
      <c r="G332" s="67">
        <f>G333</f>
        <v>130000000</v>
      </c>
      <c r="H332" s="65" t="s">
        <v>53</v>
      </c>
      <c r="I332" s="64" t="s">
        <v>54</v>
      </c>
      <c r="J332" s="65"/>
      <c r="K332" s="65"/>
      <c r="L332" s="67"/>
      <c r="M332" s="66">
        <f>M333</f>
        <v>130000000</v>
      </c>
      <c r="N332" s="66">
        <f>N333</f>
        <v>0</v>
      </c>
    </row>
    <row r="333" spans="1:15" ht="26.4" hidden="1" x14ac:dyDescent="0.3">
      <c r="A333" s="28" t="s">
        <v>614</v>
      </c>
      <c r="B333" s="58"/>
      <c r="C333" s="59" t="s">
        <v>615</v>
      </c>
      <c r="D333" s="58">
        <v>25</v>
      </c>
      <c r="E333" s="58" t="s">
        <v>38</v>
      </c>
      <c r="F333" s="60">
        <v>5200000</v>
      </c>
      <c r="G333" s="61">
        <f>ROUNDDOWN(D333*F333,-3)</f>
        <v>130000000</v>
      </c>
      <c r="H333" s="58"/>
      <c r="I333" s="59" t="s">
        <v>615</v>
      </c>
      <c r="J333" s="58">
        <v>25</v>
      </c>
      <c r="K333" s="58" t="s">
        <v>38</v>
      </c>
      <c r="L333" s="61">
        <v>5200000</v>
      </c>
      <c r="M333" s="60">
        <f>ROUNDDOWN(J333*L333,-3)</f>
        <v>130000000</v>
      </c>
      <c r="N333" s="60">
        <f>G333-M333</f>
        <v>0</v>
      </c>
    </row>
    <row r="334" spans="1:15" hidden="1" x14ac:dyDescent="0.3">
      <c r="A334" s="28" t="s">
        <v>616</v>
      </c>
      <c r="B334" s="72" t="s">
        <v>59</v>
      </c>
      <c r="C334" s="73" t="s">
        <v>617</v>
      </c>
      <c r="D334" s="72"/>
      <c r="E334" s="72"/>
      <c r="F334" s="74"/>
      <c r="G334" s="75">
        <f>SUM(G335,G341,G343,G345)</f>
        <v>190250000</v>
      </c>
      <c r="H334" s="72" t="s">
        <v>59</v>
      </c>
      <c r="I334" s="73" t="s">
        <v>617</v>
      </c>
      <c r="J334" s="72"/>
      <c r="K334" s="72"/>
      <c r="L334" s="75"/>
      <c r="M334" s="74">
        <f>SUM(M335,M341,M343,M345)</f>
        <v>190250000</v>
      </c>
      <c r="N334" s="74">
        <f>SUM(N335,N341,N343,N345)</f>
        <v>0</v>
      </c>
    </row>
    <row r="335" spans="1:15" hidden="1" x14ac:dyDescent="0.3">
      <c r="A335" s="28" t="s">
        <v>618</v>
      </c>
      <c r="B335" s="65" t="s">
        <v>34</v>
      </c>
      <c r="C335" s="64" t="s">
        <v>35</v>
      </c>
      <c r="D335" s="65"/>
      <c r="E335" s="65"/>
      <c r="F335" s="66"/>
      <c r="G335" s="67">
        <f>SUM(G336:G340)</f>
        <v>68250000</v>
      </c>
      <c r="H335" s="65" t="s">
        <v>34</v>
      </c>
      <c r="I335" s="64" t="s">
        <v>35</v>
      </c>
      <c r="J335" s="65"/>
      <c r="K335" s="65"/>
      <c r="L335" s="67"/>
      <c r="M335" s="66">
        <f>SUM(M336:M340)</f>
        <v>68250000</v>
      </c>
      <c r="N335" s="66">
        <f>SUM(N336:N340)</f>
        <v>0</v>
      </c>
    </row>
    <row r="336" spans="1:15" hidden="1" x14ac:dyDescent="0.3">
      <c r="A336" s="28" t="s">
        <v>619</v>
      </c>
      <c r="B336" s="58"/>
      <c r="C336" s="59" t="s">
        <v>37</v>
      </c>
      <c r="D336" s="58">
        <v>350</v>
      </c>
      <c r="E336" s="58" t="s">
        <v>38</v>
      </c>
      <c r="F336" s="60">
        <v>75000</v>
      </c>
      <c r="G336" s="61">
        <f t="shared" ref="G336:G340" si="88">ROUNDDOWN(D336*F336,-3)</f>
        <v>26250000</v>
      </c>
      <c r="H336" s="58"/>
      <c r="I336" s="59" t="s">
        <v>37</v>
      </c>
      <c r="J336" s="58">
        <v>350</v>
      </c>
      <c r="K336" s="58" t="s">
        <v>38</v>
      </c>
      <c r="L336" s="61">
        <v>75000</v>
      </c>
      <c r="M336" s="60">
        <f t="shared" ref="M336:M340" si="89">ROUNDDOWN(J336*L336,-3)</f>
        <v>26250000</v>
      </c>
      <c r="N336" s="60">
        <f t="shared" ref="N336:N340" si="90">G336-M336</f>
        <v>0</v>
      </c>
    </row>
    <row r="337" spans="1:14" hidden="1" x14ac:dyDescent="0.3">
      <c r="A337" s="28" t="s">
        <v>620</v>
      </c>
      <c r="B337" s="58"/>
      <c r="C337" s="59" t="s">
        <v>40</v>
      </c>
      <c r="D337" s="58">
        <v>8</v>
      </c>
      <c r="E337" s="58" t="s">
        <v>41</v>
      </c>
      <c r="F337" s="60">
        <v>1500000</v>
      </c>
      <c r="G337" s="61">
        <f t="shared" si="88"/>
        <v>12000000</v>
      </c>
      <c r="H337" s="58"/>
      <c r="I337" s="59" t="s">
        <v>40</v>
      </c>
      <c r="J337" s="58">
        <v>8</v>
      </c>
      <c r="K337" s="58" t="s">
        <v>41</v>
      </c>
      <c r="L337" s="61">
        <v>1500000</v>
      </c>
      <c r="M337" s="60">
        <f t="shared" si="89"/>
        <v>12000000</v>
      </c>
      <c r="N337" s="60">
        <f t="shared" si="90"/>
        <v>0</v>
      </c>
    </row>
    <row r="338" spans="1:14" hidden="1" x14ac:dyDescent="0.3">
      <c r="A338" s="28" t="s">
        <v>621</v>
      </c>
      <c r="B338" s="58"/>
      <c r="C338" s="59" t="s">
        <v>43</v>
      </c>
      <c r="D338" s="58">
        <v>8</v>
      </c>
      <c r="E338" s="58" t="s">
        <v>41</v>
      </c>
      <c r="F338" s="60">
        <v>1500000</v>
      </c>
      <c r="G338" s="61">
        <f t="shared" si="88"/>
        <v>12000000</v>
      </c>
      <c r="H338" s="58"/>
      <c r="I338" s="59" t="s">
        <v>43</v>
      </c>
      <c r="J338" s="58">
        <v>8</v>
      </c>
      <c r="K338" s="58" t="s">
        <v>41</v>
      </c>
      <c r="L338" s="61">
        <v>1500000</v>
      </c>
      <c r="M338" s="60">
        <f t="shared" si="89"/>
        <v>12000000</v>
      </c>
      <c r="N338" s="60">
        <f t="shared" si="90"/>
        <v>0</v>
      </c>
    </row>
    <row r="339" spans="1:14" hidden="1" x14ac:dyDescent="0.3">
      <c r="A339" s="28" t="s">
        <v>622</v>
      </c>
      <c r="B339" s="58"/>
      <c r="C339" s="59" t="s">
        <v>45</v>
      </c>
      <c r="D339" s="58">
        <v>8</v>
      </c>
      <c r="E339" s="58" t="s">
        <v>41</v>
      </c>
      <c r="F339" s="60">
        <v>1000000</v>
      </c>
      <c r="G339" s="61">
        <f t="shared" si="88"/>
        <v>8000000</v>
      </c>
      <c r="H339" s="58"/>
      <c r="I339" s="59" t="s">
        <v>45</v>
      </c>
      <c r="J339" s="58">
        <v>8</v>
      </c>
      <c r="K339" s="58" t="s">
        <v>41</v>
      </c>
      <c r="L339" s="61">
        <v>1000000</v>
      </c>
      <c r="M339" s="60">
        <f t="shared" si="89"/>
        <v>8000000</v>
      </c>
      <c r="N339" s="60">
        <f t="shared" si="90"/>
        <v>0</v>
      </c>
    </row>
    <row r="340" spans="1:14" hidden="1" x14ac:dyDescent="0.3">
      <c r="A340" s="28" t="s">
        <v>623</v>
      </c>
      <c r="B340" s="58"/>
      <c r="C340" s="59" t="s">
        <v>610</v>
      </c>
      <c r="D340" s="58">
        <v>40</v>
      </c>
      <c r="E340" s="58" t="s">
        <v>84</v>
      </c>
      <c r="F340" s="60">
        <v>250000</v>
      </c>
      <c r="G340" s="61">
        <f t="shared" si="88"/>
        <v>10000000</v>
      </c>
      <c r="H340" s="58"/>
      <c r="I340" s="59" t="s">
        <v>610</v>
      </c>
      <c r="J340" s="58">
        <v>40</v>
      </c>
      <c r="K340" s="58" t="s">
        <v>84</v>
      </c>
      <c r="L340" s="61">
        <v>250000</v>
      </c>
      <c r="M340" s="60">
        <f t="shared" si="89"/>
        <v>10000000</v>
      </c>
      <c r="N340" s="60">
        <f t="shared" si="90"/>
        <v>0</v>
      </c>
    </row>
    <row r="341" spans="1:14" hidden="1" x14ac:dyDescent="0.3">
      <c r="A341" s="28" t="s">
        <v>624</v>
      </c>
      <c r="B341" s="65" t="s">
        <v>85</v>
      </c>
      <c r="C341" s="64" t="s">
        <v>86</v>
      </c>
      <c r="D341" s="65"/>
      <c r="E341" s="65"/>
      <c r="F341" s="66"/>
      <c r="G341" s="67">
        <f>G342</f>
        <v>1000000</v>
      </c>
      <c r="H341" s="65" t="s">
        <v>85</v>
      </c>
      <c r="I341" s="64" t="s">
        <v>86</v>
      </c>
      <c r="J341" s="65"/>
      <c r="K341" s="65"/>
      <c r="L341" s="67"/>
      <c r="M341" s="66">
        <f>M342</f>
        <v>1000000</v>
      </c>
      <c r="N341" s="66">
        <f>N342</f>
        <v>0</v>
      </c>
    </row>
    <row r="342" spans="1:14" hidden="1" x14ac:dyDescent="0.3">
      <c r="A342" s="28" t="s">
        <v>625</v>
      </c>
      <c r="B342" s="58"/>
      <c r="C342" s="59" t="s">
        <v>207</v>
      </c>
      <c r="D342" s="58">
        <v>4</v>
      </c>
      <c r="E342" s="58" t="s">
        <v>41</v>
      </c>
      <c r="F342" s="60">
        <v>250000</v>
      </c>
      <c r="G342" s="61">
        <f>ROUNDDOWN(D342*F342,-3)</f>
        <v>1000000</v>
      </c>
      <c r="H342" s="58"/>
      <c r="I342" s="59" t="s">
        <v>207</v>
      </c>
      <c r="J342" s="58">
        <v>4</v>
      </c>
      <c r="K342" s="58" t="s">
        <v>41</v>
      </c>
      <c r="L342" s="61">
        <v>250000</v>
      </c>
      <c r="M342" s="60">
        <f>ROUNDDOWN(J342*L342,-3)</f>
        <v>1000000</v>
      </c>
      <c r="N342" s="60">
        <f>G342-M342</f>
        <v>0</v>
      </c>
    </row>
    <row r="343" spans="1:14" hidden="1" x14ac:dyDescent="0.3">
      <c r="A343" s="28" t="s">
        <v>626</v>
      </c>
      <c r="B343" s="65" t="s">
        <v>47</v>
      </c>
      <c r="C343" s="64" t="s">
        <v>48</v>
      </c>
      <c r="D343" s="65"/>
      <c r="E343" s="65"/>
      <c r="F343" s="66"/>
      <c r="G343" s="67">
        <f>G344</f>
        <v>4000000</v>
      </c>
      <c r="H343" s="65" t="s">
        <v>47</v>
      </c>
      <c r="I343" s="64" t="s">
        <v>48</v>
      </c>
      <c r="J343" s="65"/>
      <c r="K343" s="65"/>
      <c r="L343" s="67"/>
      <c r="M343" s="66">
        <f>M344</f>
        <v>4000000</v>
      </c>
      <c r="N343" s="66">
        <f>N344</f>
        <v>0</v>
      </c>
    </row>
    <row r="344" spans="1:14" hidden="1" x14ac:dyDescent="0.3">
      <c r="A344" s="28" t="s">
        <v>627</v>
      </c>
      <c r="B344" s="58"/>
      <c r="C344" s="59" t="s">
        <v>50</v>
      </c>
      <c r="D344" s="58">
        <v>4</v>
      </c>
      <c r="E344" s="58" t="s">
        <v>51</v>
      </c>
      <c r="F344" s="60">
        <v>1000000</v>
      </c>
      <c r="G344" s="61">
        <f>ROUNDDOWN(D344*F344,-3)</f>
        <v>4000000</v>
      </c>
      <c r="H344" s="58"/>
      <c r="I344" s="59" t="s">
        <v>50</v>
      </c>
      <c r="J344" s="58">
        <v>4</v>
      </c>
      <c r="K344" s="58" t="s">
        <v>51</v>
      </c>
      <c r="L344" s="61">
        <v>1000000</v>
      </c>
      <c r="M344" s="60">
        <f>ROUNDDOWN(J344*L344,-3)</f>
        <v>4000000</v>
      </c>
      <c r="N344" s="60">
        <f>G344-M344</f>
        <v>0</v>
      </c>
    </row>
    <row r="345" spans="1:14" hidden="1" x14ac:dyDescent="0.3">
      <c r="A345" s="28" t="s">
        <v>628</v>
      </c>
      <c r="B345" s="149" t="s">
        <v>53</v>
      </c>
      <c r="C345" s="150" t="s">
        <v>54</v>
      </c>
      <c r="D345" s="149"/>
      <c r="E345" s="149"/>
      <c r="F345" s="151"/>
      <c r="G345" s="152">
        <f>G346</f>
        <v>117000000</v>
      </c>
      <c r="H345" s="149" t="s">
        <v>53</v>
      </c>
      <c r="I345" s="150" t="s">
        <v>54</v>
      </c>
      <c r="J345" s="149"/>
      <c r="K345" s="149"/>
      <c r="L345" s="152"/>
      <c r="M345" s="151">
        <f>M346</f>
        <v>117000000</v>
      </c>
      <c r="N345" s="151">
        <f>N346</f>
        <v>0</v>
      </c>
    </row>
    <row r="346" spans="1:14" hidden="1" x14ac:dyDescent="0.3">
      <c r="A346" s="28" t="s">
        <v>629</v>
      </c>
      <c r="B346" s="58"/>
      <c r="C346" s="59" t="s">
        <v>630</v>
      </c>
      <c r="D346" s="58">
        <v>18</v>
      </c>
      <c r="E346" s="58" t="s">
        <v>38</v>
      </c>
      <c r="F346" s="60">
        <v>6500000</v>
      </c>
      <c r="G346" s="61">
        <f>ROUNDDOWN(D346*F346,-3)</f>
        <v>117000000</v>
      </c>
      <c r="H346" s="58"/>
      <c r="I346" s="59" t="s">
        <v>630</v>
      </c>
      <c r="J346" s="58">
        <v>18</v>
      </c>
      <c r="K346" s="58" t="s">
        <v>38</v>
      </c>
      <c r="L346" s="61">
        <v>6500000</v>
      </c>
      <c r="M346" s="60">
        <f>ROUNDDOWN(J346*L346,-3)</f>
        <v>117000000</v>
      </c>
      <c r="N346" s="60">
        <f>G346-M346</f>
        <v>0</v>
      </c>
    </row>
    <row r="347" spans="1:14" hidden="1" x14ac:dyDescent="0.3">
      <c r="A347" s="28" t="s">
        <v>631</v>
      </c>
      <c r="B347" s="129" t="s">
        <v>254</v>
      </c>
      <c r="C347" s="130" t="s">
        <v>632</v>
      </c>
      <c r="D347" s="129"/>
      <c r="E347" s="129"/>
      <c r="F347" s="131"/>
      <c r="G347" s="132">
        <f>SUM(G348,G354,G356,G358)</f>
        <v>178435000</v>
      </c>
      <c r="H347" s="129" t="s">
        <v>254</v>
      </c>
      <c r="I347" s="130" t="s">
        <v>632</v>
      </c>
      <c r="J347" s="129"/>
      <c r="K347" s="129"/>
      <c r="L347" s="132"/>
      <c r="M347" s="131">
        <f>SUM(M348,M354,M356,M358)</f>
        <v>178435000</v>
      </c>
      <c r="N347" s="131">
        <f>SUM(N348,N354,N356,N358)</f>
        <v>0</v>
      </c>
    </row>
    <row r="348" spans="1:14" hidden="1" x14ac:dyDescent="0.3">
      <c r="A348" s="28" t="s">
        <v>633</v>
      </c>
      <c r="B348" s="69" t="s">
        <v>34</v>
      </c>
      <c r="C348" s="68" t="s">
        <v>35</v>
      </c>
      <c r="D348" s="69"/>
      <c r="E348" s="69"/>
      <c r="F348" s="70"/>
      <c r="G348" s="71">
        <f>SUM(G349:G353)</f>
        <v>52000000</v>
      </c>
      <c r="H348" s="69" t="s">
        <v>34</v>
      </c>
      <c r="I348" s="68" t="s">
        <v>35</v>
      </c>
      <c r="J348" s="69"/>
      <c r="K348" s="69"/>
      <c r="L348" s="71"/>
      <c r="M348" s="70">
        <f>SUM(M349:M353)</f>
        <v>52000000</v>
      </c>
      <c r="N348" s="70">
        <f>SUM(N349:N353)</f>
        <v>0</v>
      </c>
    </row>
    <row r="349" spans="1:14" hidden="1" x14ac:dyDescent="0.3">
      <c r="A349" s="28" t="s">
        <v>634</v>
      </c>
      <c r="B349" s="58"/>
      <c r="C349" s="59" t="s">
        <v>37</v>
      </c>
      <c r="D349" s="58">
        <v>200</v>
      </c>
      <c r="E349" s="58" t="s">
        <v>38</v>
      </c>
      <c r="F349" s="60">
        <v>75000</v>
      </c>
      <c r="G349" s="61">
        <f t="shared" ref="G349:G353" si="91">ROUNDDOWN(D349*F349,-3)</f>
        <v>15000000</v>
      </c>
      <c r="H349" s="58"/>
      <c r="I349" s="59" t="s">
        <v>37</v>
      </c>
      <c r="J349" s="58">
        <v>200</v>
      </c>
      <c r="K349" s="58" t="s">
        <v>38</v>
      </c>
      <c r="L349" s="61">
        <v>75000</v>
      </c>
      <c r="M349" s="60">
        <f t="shared" ref="M349:M353" si="92">ROUNDDOWN(J349*L349,-3)</f>
        <v>15000000</v>
      </c>
      <c r="N349" s="60">
        <f t="shared" ref="N349:N353" si="93">G349-M349</f>
        <v>0</v>
      </c>
    </row>
    <row r="350" spans="1:14" hidden="1" x14ac:dyDescent="0.3">
      <c r="A350" s="28" t="s">
        <v>635</v>
      </c>
      <c r="B350" s="58"/>
      <c r="C350" s="59" t="s">
        <v>40</v>
      </c>
      <c r="D350" s="58">
        <v>8</v>
      </c>
      <c r="E350" s="58" t="s">
        <v>41</v>
      </c>
      <c r="F350" s="60">
        <v>1500000</v>
      </c>
      <c r="G350" s="61">
        <f t="shared" si="91"/>
        <v>12000000</v>
      </c>
      <c r="H350" s="58"/>
      <c r="I350" s="59" t="s">
        <v>40</v>
      </c>
      <c r="J350" s="58">
        <v>8</v>
      </c>
      <c r="K350" s="58" t="s">
        <v>41</v>
      </c>
      <c r="L350" s="61">
        <v>1500000</v>
      </c>
      <c r="M350" s="60">
        <f t="shared" si="92"/>
        <v>12000000</v>
      </c>
      <c r="N350" s="60">
        <f t="shared" si="93"/>
        <v>0</v>
      </c>
    </row>
    <row r="351" spans="1:14" hidden="1" x14ac:dyDescent="0.3">
      <c r="A351" s="28" t="s">
        <v>636</v>
      </c>
      <c r="B351" s="58"/>
      <c r="C351" s="59" t="s">
        <v>43</v>
      </c>
      <c r="D351" s="58">
        <v>8</v>
      </c>
      <c r="E351" s="58" t="s">
        <v>41</v>
      </c>
      <c r="F351" s="60">
        <v>1500000</v>
      </c>
      <c r="G351" s="61">
        <f t="shared" si="91"/>
        <v>12000000</v>
      </c>
      <c r="H351" s="58"/>
      <c r="I351" s="59" t="s">
        <v>43</v>
      </c>
      <c r="J351" s="58">
        <v>8</v>
      </c>
      <c r="K351" s="58" t="s">
        <v>41</v>
      </c>
      <c r="L351" s="61">
        <v>1500000</v>
      </c>
      <c r="M351" s="60">
        <f t="shared" si="92"/>
        <v>12000000</v>
      </c>
      <c r="N351" s="60">
        <f t="shared" si="93"/>
        <v>0</v>
      </c>
    </row>
    <row r="352" spans="1:14" hidden="1" x14ac:dyDescent="0.3">
      <c r="A352" s="28" t="s">
        <v>637</v>
      </c>
      <c r="B352" s="58"/>
      <c r="C352" s="59" t="s">
        <v>45</v>
      </c>
      <c r="D352" s="58">
        <v>8</v>
      </c>
      <c r="E352" s="58" t="s">
        <v>41</v>
      </c>
      <c r="F352" s="60">
        <v>1000000</v>
      </c>
      <c r="G352" s="61">
        <f t="shared" si="91"/>
        <v>8000000</v>
      </c>
      <c r="H352" s="58"/>
      <c r="I352" s="59" t="s">
        <v>45</v>
      </c>
      <c r="J352" s="58">
        <v>8</v>
      </c>
      <c r="K352" s="58" t="s">
        <v>41</v>
      </c>
      <c r="L352" s="61">
        <v>1000000</v>
      </c>
      <c r="M352" s="60">
        <f t="shared" si="92"/>
        <v>8000000</v>
      </c>
      <c r="N352" s="60">
        <f t="shared" si="93"/>
        <v>0</v>
      </c>
    </row>
    <row r="353" spans="1:14" hidden="1" x14ac:dyDescent="0.3">
      <c r="A353" s="28" t="s">
        <v>638</v>
      </c>
      <c r="B353" s="58"/>
      <c r="C353" s="59" t="s">
        <v>610</v>
      </c>
      <c r="D353" s="58">
        <v>20</v>
      </c>
      <c r="E353" s="58" t="s">
        <v>84</v>
      </c>
      <c r="F353" s="60">
        <v>250000</v>
      </c>
      <c r="G353" s="61">
        <f t="shared" si="91"/>
        <v>5000000</v>
      </c>
      <c r="H353" s="58"/>
      <c r="I353" s="59" t="s">
        <v>610</v>
      </c>
      <c r="J353" s="58">
        <v>20</v>
      </c>
      <c r="K353" s="58" t="s">
        <v>84</v>
      </c>
      <c r="L353" s="61">
        <v>250000</v>
      </c>
      <c r="M353" s="60">
        <f t="shared" si="92"/>
        <v>5000000</v>
      </c>
      <c r="N353" s="60">
        <f t="shared" si="93"/>
        <v>0</v>
      </c>
    </row>
    <row r="354" spans="1:14" hidden="1" x14ac:dyDescent="0.3">
      <c r="A354" s="28" t="s">
        <v>639</v>
      </c>
      <c r="B354" s="149" t="s">
        <v>85</v>
      </c>
      <c r="C354" s="150" t="s">
        <v>86</v>
      </c>
      <c r="D354" s="149"/>
      <c r="E354" s="149"/>
      <c r="F354" s="151"/>
      <c r="G354" s="152">
        <f>G355</f>
        <v>1000000</v>
      </c>
      <c r="H354" s="149" t="s">
        <v>85</v>
      </c>
      <c r="I354" s="150" t="s">
        <v>86</v>
      </c>
      <c r="J354" s="149"/>
      <c r="K354" s="149"/>
      <c r="L354" s="152"/>
      <c r="M354" s="151">
        <f>M355</f>
        <v>1000000</v>
      </c>
      <c r="N354" s="151">
        <f>N355</f>
        <v>0</v>
      </c>
    </row>
    <row r="355" spans="1:14" hidden="1" x14ac:dyDescent="0.3">
      <c r="A355" s="28" t="s">
        <v>640</v>
      </c>
      <c r="B355" s="58"/>
      <c r="C355" s="59" t="s">
        <v>207</v>
      </c>
      <c r="D355" s="58">
        <v>4</v>
      </c>
      <c r="E355" s="58" t="s">
        <v>41</v>
      </c>
      <c r="F355" s="60">
        <v>250000</v>
      </c>
      <c r="G355" s="61">
        <f>ROUNDDOWN(D355*F355,-3)</f>
        <v>1000000</v>
      </c>
      <c r="H355" s="58"/>
      <c r="I355" s="59" t="s">
        <v>207</v>
      </c>
      <c r="J355" s="58">
        <v>4</v>
      </c>
      <c r="K355" s="58" t="s">
        <v>41</v>
      </c>
      <c r="L355" s="61">
        <v>250000</v>
      </c>
      <c r="M355" s="60">
        <f>ROUNDDOWN(J355*L355,-3)</f>
        <v>1000000</v>
      </c>
      <c r="N355" s="60">
        <f>G355-M355</f>
        <v>0</v>
      </c>
    </row>
    <row r="356" spans="1:14" hidden="1" x14ac:dyDescent="0.3">
      <c r="A356" s="28" t="s">
        <v>641</v>
      </c>
      <c r="B356" s="121" t="s">
        <v>47</v>
      </c>
      <c r="C356" s="122" t="s">
        <v>48</v>
      </c>
      <c r="D356" s="121"/>
      <c r="E356" s="121"/>
      <c r="F356" s="123"/>
      <c r="G356" s="124">
        <f>G357</f>
        <v>8000000</v>
      </c>
      <c r="H356" s="121" t="s">
        <v>47</v>
      </c>
      <c r="I356" s="122" t="s">
        <v>48</v>
      </c>
      <c r="J356" s="121"/>
      <c r="K356" s="121"/>
      <c r="L356" s="124"/>
      <c r="M356" s="123">
        <f>M357</f>
        <v>8000000</v>
      </c>
      <c r="N356" s="123">
        <f>N357</f>
        <v>0</v>
      </c>
    </row>
    <row r="357" spans="1:14" hidden="1" x14ac:dyDescent="0.3">
      <c r="A357" s="28" t="s">
        <v>642</v>
      </c>
      <c r="B357" s="58"/>
      <c r="C357" s="59" t="s">
        <v>50</v>
      </c>
      <c r="D357" s="58">
        <v>8</v>
      </c>
      <c r="E357" s="58" t="s">
        <v>51</v>
      </c>
      <c r="F357" s="60">
        <v>1000000</v>
      </c>
      <c r="G357" s="61">
        <f>ROUNDDOWN(D357*F357,-3)</f>
        <v>8000000</v>
      </c>
      <c r="H357" s="58"/>
      <c r="I357" s="59" t="s">
        <v>50</v>
      </c>
      <c r="J357" s="58">
        <v>8</v>
      </c>
      <c r="K357" s="58" t="s">
        <v>51</v>
      </c>
      <c r="L357" s="61">
        <v>1000000</v>
      </c>
      <c r="M357" s="60">
        <f>ROUNDDOWN(J357*L357,-3)</f>
        <v>8000000</v>
      </c>
      <c r="N357" s="60">
        <f>G357-M357</f>
        <v>0</v>
      </c>
    </row>
    <row r="358" spans="1:14" hidden="1" x14ac:dyDescent="0.3">
      <c r="A358" s="28" t="s">
        <v>643</v>
      </c>
      <c r="B358" s="53" t="s">
        <v>53</v>
      </c>
      <c r="C358" s="54" t="s">
        <v>54</v>
      </c>
      <c r="D358" s="53"/>
      <c r="E358" s="53"/>
      <c r="F358" s="55"/>
      <c r="G358" s="56">
        <f>G359</f>
        <v>117435000</v>
      </c>
      <c r="H358" s="53" t="s">
        <v>53</v>
      </c>
      <c r="I358" s="54" t="s">
        <v>54</v>
      </c>
      <c r="J358" s="53"/>
      <c r="K358" s="53"/>
      <c r="L358" s="56"/>
      <c r="M358" s="55">
        <f>M359</f>
        <v>117435000</v>
      </c>
      <c r="N358" s="55">
        <f>N359</f>
        <v>0</v>
      </c>
    </row>
    <row r="359" spans="1:14" hidden="1" x14ac:dyDescent="0.3">
      <c r="A359" s="28" t="s">
        <v>644</v>
      </c>
      <c r="B359" s="58"/>
      <c r="C359" s="59" t="s">
        <v>645</v>
      </c>
      <c r="D359" s="58">
        <v>20</v>
      </c>
      <c r="E359" s="58" t="s">
        <v>38</v>
      </c>
      <c r="F359" s="60">
        <v>5871750</v>
      </c>
      <c r="G359" s="61">
        <f>ROUNDDOWN(D359*F359,-3)</f>
        <v>117435000</v>
      </c>
      <c r="H359" s="58"/>
      <c r="I359" s="59" t="s">
        <v>645</v>
      </c>
      <c r="J359" s="58">
        <v>20</v>
      </c>
      <c r="K359" s="58" t="s">
        <v>38</v>
      </c>
      <c r="L359" s="61">
        <v>5871750</v>
      </c>
      <c r="M359" s="60">
        <f>ROUNDDOWN(J359*L359,-3)</f>
        <v>117435000</v>
      </c>
      <c r="N359" s="60">
        <f>G359-M359</f>
        <v>0</v>
      </c>
    </row>
    <row r="360" spans="1:14" hidden="1" x14ac:dyDescent="0.3">
      <c r="A360" s="28" t="s">
        <v>646</v>
      </c>
      <c r="B360" s="72" t="s">
        <v>275</v>
      </c>
      <c r="C360" s="73" t="s">
        <v>647</v>
      </c>
      <c r="D360" s="72"/>
      <c r="E360" s="72"/>
      <c r="F360" s="74"/>
      <c r="G360" s="75">
        <f>SUM(G361,G366)</f>
        <v>186750000</v>
      </c>
      <c r="H360" s="72" t="s">
        <v>275</v>
      </c>
      <c r="I360" s="73" t="s">
        <v>647</v>
      </c>
      <c r="J360" s="72"/>
      <c r="K360" s="72"/>
      <c r="L360" s="75"/>
      <c r="M360" s="74">
        <f>SUM(M361,M366)</f>
        <v>186750000</v>
      </c>
      <c r="N360" s="74">
        <f>SUM(N361,N366)</f>
        <v>0</v>
      </c>
    </row>
    <row r="361" spans="1:14" hidden="1" x14ac:dyDescent="0.3">
      <c r="A361" s="28" t="s">
        <v>648</v>
      </c>
      <c r="B361" s="65" t="s">
        <v>34</v>
      </c>
      <c r="C361" s="64" t="s">
        <v>35</v>
      </c>
      <c r="D361" s="65"/>
      <c r="E361" s="65"/>
      <c r="F361" s="66"/>
      <c r="G361" s="67">
        <f>SUM(G362:G365)</f>
        <v>49250000</v>
      </c>
      <c r="H361" s="65" t="s">
        <v>34</v>
      </c>
      <c r="I361" s="64" t="s">
        <v>35</v>
      </c>
      <c r="J361" s="65"/>
      <c r="K361" s="65"/>
      <c r="L361" s="67"/>
      <c r="M361" s="66">
        <f>SUM(M362:M365)</f>
        <v>49250000</v>
      </c>
      <c r="N361" s="66">
        <f>SUM(N362:N365)</f>
        <v>0</v>
      </c>
    </row>
    <row r="362" spans="1:14" hidden="1" x14ac:dyDescent="0.3">
      <c r="A362" s="28" t="s">
        <v>649</v>
      </c>
      <c r="B362" s="58"/>
      <c r="C362" s="59" t="s">
        <v>37</v>
      </c>
      <c r="D362" s="58">
        <v>230</v>
      </c>
      <c r="E362" s="58" t="s">
        <v>38</v>
      </c>
      <c r="F362" s="60">
        <v>75000</v>
      </c>
      <c r="G362" s="61">
        <f t="shared" ref="G362:G365" si="94">ROUNDDOWN(D362*F362,-3)</f>
        <v>17250000</v>
      </c>
      <c r="H362" s="58"/>
      <c r="I362" s="59" t="s">
        <v>37</v>
      </c>
      <c r="J362" s="58">
        <v>230</v>
      </c>
      <c r="K362" s="58" t="s">
        <v>38</v>
      </c>
      <c r="L362" s="61">
        <v>75000</v>
      </c>
      <c r="M362" s="60">
        <f t="shared" ref="M362:M365" si="95">ROUNDDOWN(J362*L362,-3)</f>
        <v>17250000</v>
      </c>
      <c r="N362" s="60">
        <f t="shared" ref="N362:N365" si="96">G362-M362</f>
        <v>0</v>
      </c>
    </row>
    <row r="363" spans="1:14" hidden="1" x14ac:dyDescent="0.3">
      <c r="A363" s="28" t="s">
        <v>650</v>
      </c>
      <c r="B363" s="58"/>
      <c r="C363" s="59" t="s">
        <v>40</v>
      </c>
      <c r="D363" s="58">
        <v>8</v>
      </c>
      <c r="E363" s="58" t="s">
        <v>41</v>
      </c>
      <c r="F363" s="60">
        <v>1500000</v>
      </c>
      <c r="G363" s="61">
        <f t="shared" si="94"/>
        <v>12000000</v>
      </c>
      <c r="H363" s="58"/>
      <c r="I363" s="59" t="s">
        <v>40</v>
      </c>
      <c r="J363" s="58">
        <v>8</v>
      </c>
      <c r="K363" s="58" t="s">
        <v>41</v>
      </c>
      <c r="L363" s="61">
        <v>1500000</v>
      </c>
      <c r="M363" s="60">
        <f t="shared" si="95"/>
        <v>12000000</v>
      </c>
      <c r="N363" s="60">
        <f t="shared" si="96"/>
        <v>0</v>
      </c>
    </row>
    <row r="364" spans="1:14" hidden="1" x14ac:dyDescent="0.3">
      <c r="A364" s="28" t="s">
        <v>651</v>
      </c>
      <c r="B364" s="58"/>
      <c r="C364" s="59" t="s">
        <v>43</v>
      </c>
      <c r="D364" s="58">
        <v>8</v>
      </c>
      <c r="E364" s="58" t="s">
        <v>41</v>
      </c>
      <c r="F364" s="60">
        <v>1500000</v>
      </c>
      <c r="G364" s="61">
        <f t="shared" si="94"/>
        <v>12000000</v>
      </c>
      <c r="H364" s="58"/>
      <c r="I364" s="59" t="s">
        <v>43</v>
      </c>
      <c r="J364" s="58">
        <v>8</v>
      </c>
      <c r="K364" s="58" t="s">
        <v>41</v>
      </c>
      <c r="L364" s="61">
        <v>1500000</v>
      </c>
      <c r="M364" s="60">
        <f t="shared" si="95"/>
        <v>12000000</v>
      </c>
      <c r="N364" s="60">
        <f t="shared" si="96"/>
        <v>0</v>
      </c>
    </row>
    <row r="365" spans="1:14" hidden="1" x14ac:dyDescent="0.3">
      <c r="A365" s="28" t="s">
        <v>652</v>
      </c>
      <c r="B365" s="58"/>
      <c r="C365" s="59" t="s">
        <v>45</v>
      </c>
      <c r="D365" s="58">
        <v>8</v>
      </c>
      <c r="E365" s="58" t="s">
        <v>41</v>
      </c>
      <c r="F365" s="60">
        <v>1000000</v>
      </c>
      <c r="G365" s="61">
        <f t="shared" si="94"/>
        <v>8000000</v>
      </c>
      <c r="H365" s="58"/>
      <c r="I365" s="59" t="s">
        <v>45</v>
      </c>
      <c r="J365" s="58">
        <v>8</v>
      </c>
      <c r="K365" s="58" t="s">
        <v>41</v>
      </c>
      <c r="L365" s="61">
        <v>1000000</v>
      </c>
      <c r="M365" s="60">
        <f t="shared" si="95"/>
        <v>8000000</v>
      </c>
      <c r="N365" s="60">
        <f t="shared" si="96"/>
        <v>0</v>
      </c>
    </row>
    <row r="366" spans="1:14" hidden="1" x14ac:dyDescent="0.3">
      <c r="A366" s="28" t="s">
        <v>653</v>
      </c>
      <c r="B366" s="65" t="s">
        <v>53</v>
      </c>
      <c r="C366" s="64" t="s">
        <v>54</v>
      </c>
      <c r="D366" s="65"/>
      <c r="E366" s="65"/>
      <c r="F366" s="66"/>
      <c r="G366" s="67">
        <f>G367</f>
        <v>137500000</v>
      </c>
      <c r="H366" s="65" t="s">
        <v>53</v>
      </c>
      <c r="I366" s="64" t="s">
        <v>54</v>
      </c>
      <c r="J366" s="65"/>
      <c r="K366" s="65"/>
      <c r="L366" s="67"/>
      <c r="M366" s="66">
        <f>M367</f>
        <v>137500000</v>
      </c>
      <c r="N366" s="66">
        <f>N367</f>
        <v>0</v>
      </c>
    </row>
    <row r="367" spans="1:14" hidden="1" x14ac:dyDescent="0.3">
      <c r="A367" s="28" t="s">
        <v>654</v>
      </c>
      <c r="B367" s="58"/>
      <c r="C367" s="59" t="s">
        <v>655</v>
      </c>
      <c r="D367" s="58">
        <v>25</v>
      </c>
      <c r="E367" s="58" t="s">
        <v>38</v>
      </c>
      <c r="F367" s="60">
        <v>5500000</v>
      </c>
      <c r="G367" s="61">
        <f>ROUNDDOWN(D367*F367,-3)</f>
        <v>137500000</v>
      </c>
      <c r="H367" s="58"/>
      <c r="I367" s="59" t="s">
        <v>655</v>
      </c>
      <c r="J367" s="58">
        <v>25</v>
      </c>
      <c r="K367" s="58" t="s">
        <v>38</v>
      </c>
      <c r="L367" s="61">
        <v>5500000</v>
      </c>
      <c r="M367" s="60">
        <f>ROUNDDOWN(J367*L367,-3)</f>
        <v>137500000</v>
      </c>
      <c r="N367" s="60">
        <f>G367-M367</f>
        <v>0</v>
      </c>
    </row>
    <row r="368" spans="1:14" hidden="1" x14ac:dyDescent="0.3">
      <c r="A368" s="28" t="s">
        <v>656</v>
      </c>
      <c r="B368" s="72" t="s">
        <v>288</v>
      </c>
      <c r="C368" s="73" t="s">
        <v>657</v>
      </c>
      <c r="D368" s="72"/>
      <c r="E368" s="72"/>
      <c r="F368" s="74"/>
      <c r="G368" s="75">
        <f>SUM(G369,G374)</f>
        <v>165187000</v>
      </c>
      <c r="H368" s="72" t="s">
        <v>288</v>
      </c>
      <c r="I368" s="73" t="s">
        <v>657</v>
      </c>
      <c r="J368" s="72"/>
      <c r="K368" s="72"/>
      <c r="L368" s="75"/>
      <c r="M368" s="74">
        <f>SUM(M369,M374)</f>
        <v>165187000</v>
      </c>
      <c r="N368" s="74">
        <f>SUM(N369,N374)</f>
        <v>0</v>
      </c>
    </row>
    <row r="369" spans="1:14" hidden="1" x14ac:dyDescent="0.3">
      <c r="A369" s="28" t="s">
        <v>658</v>
      </c>
      <c r="B369" s="65" t="s">
        <v>34</v>
      </c>
      <c r="C369" s="64" t="s">
        <v>35</v>
      </c>
      <c r="D369" s="65"/>
      <c r="E369" s="65"/>
      <c r="F369" s="66"/>
      <c r="G369" s="67">
        <f>SUM(G370:G373)</f>
        <v>29250000</v>
      </c>
      <c r="H369" s="65" t="s">
        <v>34</v>
      </c>
      <c r="I369" s="64" t="s">
        <v>35</v>
      </c>
      <c r="J369" s="65"/>
      <c r="K369" s="65"/>
      <c r="L369" s="67"/>
      <c r="M369" s="66">
        <f>SUM(M370:M373)</f>
        <v>29250000</v>
      </c>
      <c r="N369" s="66">
        <f>SUM(N370:N373)</f>
        <v>0</v>
      </c>
    </row>
    <row r="370" spans="1:14" hidden="1" x14ac:dyDescent="0.3">
      <c r="A370" s="28" t="s">
        <v>659</v>
      </c>
      <c r="B370" s="58"/>
      <c r="C370" s="59" t="s">
        <v>37</v>
      </c>
      <c r="D370" s="58">
        <v>70</v>
      </c>
      <c r="E370" s="58" t="s">
        <v>38</v>
      </c>
      <c r="F370" s="60">
        <v>75000</v>
      </c>
      <c r="G370" s="61">
        <f t="shared" ref="G370:G373" si="97">ROUNDDOWN(D370*F370,-3)</f>
        <v>5250000</v>
      </c>
      <c r="H370" s="58"/>
      <c r="I370" s="59" t="s">
        <v>37</v>
      </c>
      <c r="J370" s="58">
        <v>70</v>
      </c>
      <c r="K370" s="58" t="s">
        <v>38</v>
      </c>
      <c r="L370" s="61">
        <v>75000</v>
      </c>
      <c r="M370" s="60">
        <f t="shared" ref="M370:M373" si="98">ROUNDDOWN(J370*L370,-3)</f>
        <v>5250000</v>
      </c>
      <c r="N370" s="60">
        <f t="shared" ref="N370:N373" si="99">G370-M370</f>
        <v>0</v>
      </c>
    </row>
    <row r="371" spans="1:14" hidden="1" x14ac:dyDescent="0.3">
      <c r="A371" s="28" t="s">
        <v>660</v>
      </c>
      <c r="B371" s="58"/>
      <c r="C371" s="59" t="s">
        <v>40</v>
      </c>
      <c r="D371" s="58">
        <v>6</v>
      </c>
      <c r="E371" s="58" t="s">
        <v>41</v>
      </c>
      <c r="F371" s="60">
        <v>1500000</v>
      </c>
      <c r="G371" s="61">
        <f t="shared" si="97"/>
        <v>9000000</v>
      </c>
      <c r="H371" s="58"/>
      <c r="I371" s="59" t="s">
        <v>40</v>
      </c>
      <c r="J371" s="58">
        <v>6</v>
      </c>
      <c r="K371" s="58" t="s">
        <v>41</v>
      </c>
      <c r="L371" s="61">
        <v>1500000</v>
      </c>
      <c r="M371" s="60">
        <f t="shared" si="98"/>
        <v>9000000</v>
      </c>
      <c r="N371" s="60">
        <f t="shared" si="99"/>
        <v>0</v>
      </c>
    </row>
    <row r="372" spans="1:14" hidden="1" x14ac:dyDescent="0.3">
      <c r="A372" s="28" t="s">
        <v>661</v>
      </c>
      <c r="B372" s="58"/>
      <c r="C372" s="59" t="s">
        <v>43</v>
      </c>
      <c r="D372" s="58">
        <v>6</v>
      </c>
      <c r="E372" s="58" t="s">
        <v>41</v>
      </c>
      <c r="F372" s="60">
        <v>1500000</v>
      </c>
      <c r="G372" s="61">
        <f t="shared" si="97"/>
        <v>9000000</v>
      </c>
      <c r="H372" s="58"/>
      <c r="I372" s="59" t="s">
        <v>43</v>
      </c>
      <c r="J372" s="58">
        <v>6</v>
      </c>
      <c r="K372" s="58" t="s">
        <v>41</v>
      </c>
      <c r="L372" s="61">
        <v>1500000</v>
      </c>
      <c r="M372" s="60">
        <f t="shared" si="98"/>
        <v>9000000</v>
      </c>
      <c r="N372" s="60">
        <f t="shared" si="99"/>
        <v>0</v>
      </c>
    </row>
    <row r="373" spans="1:14" hidden="1" x14ac:dyDescent="0.3">
      <c r="A373" s="28" t="s">
        <v>662</v>
      </c>
      <c r="B373" s="58"/>
      <c r="C373" s="59" t="s">
        <v>45</v>
      </c>
      <c r="D373" s="58">
        <v>6</v>
      </c>
      <c r="E373" s="58" t="s">
        <v>41</v>
      </c>
      <c r="F373" s="60">
        <v>1000000</v>
      </c>
      <c r="G373" s="61">
        <f t="shared" si="97"/>
        <v>6000000</v>
      </c>
      <c r="H373" s="58"/>
      <c r="I373" s="59" t="s">
        <v>45</v>
      </c>
      <c r="J373" s="58">
        <v>6</v>
      </c>
      <c r="K373" s="58" t="s">
        <v>41</v>
      </c>
      <c r="L373" s="61">
        <v>1000000</v>
      </c>
      <c r="M373" s="60">
        <f t="shared" si="98"/>
        <v>6000000</v>
      </c>
      <c r="N373" s="60">
        <f t="shared" si="99"/>
        <v>0</v>
      </c>
    </row>
    <row r="374" spans="1:14" hidden="1" x14ac:dyDescent="0.3">
      <c r="A374" s="28" t="s">
        <v>663</v>
      </c>
      <c r="B374" s="65" t="s">
        <v>53</v>
      </c>
      <c r="C374" s="64" t="s">
        <v>54</v>
      </c>
      <c r="D374" s="65"/>
      <c r="E374" s="65"/>
      <c r="F374" s="66"/>
      <c r="G374" s="67">
        <f>G375</f>
        <v>135937000</v>
      </c>
      <c r="H374" s="65" t="s">
        <v>53</v>
      </c>
      <c r="I374" s="64" t="s">
        <v>54</v>
      </c>
      <c r="J374" s="65"/>
      <c r="K374" s="65"/>
      <c r="L374" s="67"/>
      <c r="M374" s="66">
        <f>M375</f>
        <v>135937000</v>
      </c>
      <c r="N374" s="66">
        <f>N375</f>
        <v>0</v>
      </c>
    </row>
    <row r="375" spans="1:14" hidden="1" x14ac:dyDescent="0.3">
      <c r="A375" s="28" t="s">
        <v>664</v>
      </c>
      <c r="B375" s="58"/>
      <c r="C375" s="59" t="s">
        <v>665</v>
      </c>
      <c r="D375" s="58">
        <v>25</v>
      </c>
      <c r="E375" s="58" t="s">
        <v>38</v>
      </c>
      <c r="F375" s="60">
        <v>5437480</v>
      </c>
      <c r="G375" s="61">
        <f>ROUNDDOWN(D375*F375,-3)</f>
        <v>135937000</v>
      </c>
      <c r="H375" s="58"/>
      <c r="I375" s="59" t="s">
        <v>665</v>
      </c>
      <c r="J375" s="58">
        <v>25</v>
      </c>
      <c r="K375" s="58" t="s">
        <v>38</v>
      </c>
      <c r="L375" s="61">
        <v>5437480</v>
      </c>
      <c r="M375" s="60">
        <f>ROUNDDOWN(J375*L375,-3)</f>
        <v>135937000</v>
      </c>
      <c r="N375" s="60">
        <f>G375-M375</f>
        <v>0</v>
      </c>
    </row>
    <row r="376" spans="1:14" hidden="1" x14ac:dyDescent="0.3">
      <c r="A376" s="28" t="s">
        <v>666</v>
      </c>
      <c r="B376" s="72" t="s">
        <v>305</v>
      </c>
      <c r="C376" s="73" t="s">
        <v>667</v>
      </c>
      <c r="D376" s="72"/>
      <c r="E376" s="72"/>
      <c r="F376" s="74"/>
      <c r="G376" s="75">
        <f>SUM(G377,G384,G386,G388)</f>
        <v>420700000</v>
      </c>
      <c r="H376" s="72" t="s">
        <v>305</v>
      </c>
      <c r="I376" s="73" t="s">
        <v>667</v>
      </c>
      <c r="J376" s="72"/>
      <c r="K376" s="72"/>
      <c r="L376" s="75"/>
      <c r="M376" s="74">
        <f>SUM(M377,M384,M386,M388)</f>
        <v>420700000</v>
      </c>
      <c r="N376" s="74">
        <f>SUM(N377,N384,N386,N388)</f>
        <v>0</v>
      </c>
    </row>
    <row r="377" spans="1:14" hidden="1" x14ac:dyDescent="0.3">
      <c r="A377" s="28" t="s">
        <v>668</v>
      </c>
      <c r="B377" s="65" t="s">
        <v>34</v>
      </c>
      <c r="C377" s="64" t="s">
        <v>35</v>
      </c>
      <c r="D377" s="65"/>
      <c r="E377" s="65"/>
      <c r="F377" s="66"/>
      <c r="G377" s="67">
        <f>SUM(G378:G383)</f>
        <v>42900000</v>
      </c>
      <c r="H377" s="65" t="s">
        <v>34</v>
      </c>
      <c r="I377" s="64" t="s">
        <v>35</v>
      </c>
      <c r="J377" s="65"/>
      <c r="K377" s="65"/>
      <c r="L377" s="67"/>
      <c r="M377" s="66">
        <f>SUM(M378:M383)</f>
        <v>42900000</v>
      </c>
      <c r="N377" s="66">
        <f>SUM(N378:N383)</f>
        <v>0</v>
      </c>
    </row>
    <row r="378" spans="1:14" hidden="1" x14ac:dyDescent="0.3">
      <c r="A378" s="28" t="s">
        <v>669</v>
      </c>
      <c r="B378" s="58"/>
      <c r="C378" s="59" t="s">
        <v>37</v>
      </c>
      <c r="D378" s="58">
        <v>100</v>
      </c>
      <c r="E378" s="58" t="s">
        <v>38</v>
      </c>
      <c r="F378" s="60">
        <v>75000</v>
      </c>
      <c r="G378" s="61">
        <f t="shared" ref="G378:G383" si="100">ROUNDDOWN(D378*F378,-3)</f>
        <v>7500000</v>
      </c>
      <c r="H378" s="58"/>
      <c r="I378" s="59" t="s">
        <v>37</v>
      </c>
      <c r="J378" s="58">
        <v>100</v>
      </c>
      <c r="K378" s="58" t="s">
        <v>38</v>
      </c>
      <c r="L378" s="61">
        <v>75000</v>
      </c>
      <c r="M378" s="60">
        <f t="shared" ref="M378:M383" si="101">ROUNDDOWN(J378*L378,-3)</f>
        <v>7500000</v>
      </c>
      <c r="N378" s="60">
        <f t="shared" ref="N378:N383" si="102">G378-M378</f>
        <v>0</v>
      </c>
    </row>
    <row r="379" spans="1:14" hidden="1" x14ac:dyDescent="0.3">
      <c r="A379" s="28" t="s">
        <v>670</v>
      </c>
      <c r="B379" s="58"/>
      <c r="C379" s="59" t="s">
        <v>40</v>
      </c>
      <c r="D379" s="58">
        <v>2</v>
      </c>
      <c r="E379" s="58" t="s">
        <v>41</v>
      </c>
      <c r="F379" s="60">
        <v>1500000</v>
      </c>
      <c r="G379" s="61">
        <f t="shared" si="100"/>
        <v>3000000</v>
      </c>
      <c r="H379" s="58"/>
      <c r="I379" s="59" t="s">
        <v>40</v>
      </c>
      <c r="J379" s="58">
        <v>2</v>
      </c>
      <c r="K379" s="58" t="s">
        <v>41</v>
      </c>
      <c r="L379" s="61">
        <v>1500000</v>
      </c>
      <c r="M379" s="60">
        <f t="shared" si="101"/>
        <v>3000000</v>
      </c>
      <c r="N379" s="60">
        <f t="shared" si="102"/>
        <v>0</v>
      </c>
    </row>
    <row r="380" spans="1:14" hidden="1" x14ac:dyDescent="0.3">
      <c r="A380" s="28" t="s">
        <v>671</v>
      </c>
      <c r="B380" s="58"/>
      <c r="C380" s="59" t="s">
        <v>43</v>
      </c>
      <c r="D380" s="58">
        <v>2</v>
      </c>
      <c r="E380" s="58" t="s">
        <v>41</v>
      </c>
      <c r="F380" s="60">
        <v>1500000</v>
      </c>
      <c r="G380" s="61">
        <f t="shared" si="100"/>
        <v>3000000</v>
      </c>
      <c r="H380" s="58"/>
      <c r="I380" s="59" t="s">
        <v>43</v>
      </c>
      <c r="J380" s="58">
        <v>2</v>
      </c>
      <c r="K380" s="58" t="s">
        <v>41</v>
      </c>
      <c r="L380" s="61">
        <v>1500000</v>
      </c>
      <c r="M380" s="60">
        <f t="shared" si="101"/>
        <v>3000000</v>
      </c>
      <c r="N380" s="60">
        <f t="shared" si="102"/>
        <v>0</v>
      </c>
    </row>
    <row r="381" spans="1:14" hidden="1" x14ac:dyDescent="0.3">
      <c r="A381" s="28" t="s">
        <v>672</v>
      </c>
      <c r="B381" s="58"/>
      <c r="C381" s="59" t="s">
        <v>45</v>
      </c>
      <c r="D381" s="58">
        <v>2</v>
      </c>
      <c r="E381" s="58" t="s">
        <v>41</v>
      </c>
      <c r="F381" s="60">
        <v>1000000</v>
      </c>
      <c r="G381" s="61">
        <f t="shared" si="100"/>
        <v>2000000</v>
      </c>
      <c r="H381" s="58"/>
      <c r="I381" s="59" t="s">
        <v>45</v>
      </c>
      <c r="J381" s="58">
        <v>2</v>
      </c>
      <c r="K381" s="58" t="s">
        <v>41</v>
      </c>
      <c r="L381" s="61">
        <v>1000000</v>
      </c>
      <c r="M381" s="60">
        <f t="shared" si="101"/>
        <v>2000000</v>
      </c>
      <c r="N381" s="60">
        <f t="shared" si="102"/>
        <v>0</v>
      </c>
    </row>
    <row r="382" spans="1:14" hidden="1" x14ac:dyDescent="0.3">
      <c r="A382" s="28" t="s">
        <v>673</v>
      </c>
      <c r="B382" s="58"/>
      <c r="C382" s="59" t="s">
        <v>674</v>
      </c>
      <c r="D382" s="58">
        <v>20</v>
      </c>
      <c r="E382" s="58" t="s">
        <v>84</v>
      </c>
      <c r="F382" s="60">
        <v>250000</v>
      </c>
      <c r="G382" s="61">
        <f t="shared" si="100"/>
        <v>5000000</v>
      </c>
      <c r="H382" s="58"/>
      <c r="I382" s="59" t="s">
        <v>674</v>
      </c>
      <c r="J382" s="58">
        <v>20</v>
      </c>
      <c r="K382" s="58" t="s">
        <v>84</v>
      </c>
      <c r="L382" s="61">
        <v>250000</v>
      </c>
      <c r="M382" s="60">
        <f t="shared" si="101"/>
        <v>5000000</v>
      </c>
      <c r="N382" s="60">
        <f t="shared" si="102"/>
        <v>0</v>
      </c>
    </row>
    <row r="383" spans="1:14" hidden="1" x14ac:dyDescent="0.3">
      <c r="A383" s="28" t="s">
        <v>675</v>
      </c>
      <c r="B383" s="58"/>
      <c r="C383" s="59" t="s">
        <v>676</v>
      </c>
      <c r="D383" s="58">
        <v>80</v>
      </c>
      <c r="E383" s="58" t="s">
        <v>38</v>
      </c>
      <c r="F383" s="60">
        <v>280000</v>
      </c>
      <c r="G383" s="61">
        <f t="shared" si="100"/>
        <v>22400000</v>
      </c>
      <c r="H383" s="58"/>
      <c r="I383" s="59" t="s">
        <v>676</v>
      </c>
      <c r="J383" s="58">
        <v>80</v>
      </c>
      <c r="K383" s="58" t="s">
        <v>38</v>
      </c>
      <c r="L383" s="61">
        <v>280000</v>
      </c>
      <c r="M383" s="60">
        <f t="shared" si="101"/>
        <v>22400000</v>
      </c>
      <c r="N383" s="60">
        <f t="shared" si="102"/>
        <v>0</v>
      </c>
    </row>
    <row r="384" spans="1:14" hidden="1" x14ac:dyDescent="0.3">
      <c r="A384" s="28" t="s">
        <v>677</v>
      </c>
      <c r="B384" s="53" t="s">
        <v>47</v>
      </c>
      <c r="C384" s="54" t="s">
        <v>48</v>
      </c>
      <c r="D384" s="53"/>
      <c r="E384" s="53"/>
      <c r="F384" s="55"/>
      <c r="G384" s="56">
        <f>G385</f>
        <v>16000000</v>
      </c>
      <c r="H384" s="53" t="s">
        <v>47</v>
      </c>
      <c r="I384" s="54" t="s">
        <v>48</v>
      </c>
      <c r="J384" s="53"/>
      <c r="K384" s="53"/>
      <c r="L384" s="56"/>
      <c r="M384" s="55">
        <f>M385</f>
        <v>16000000</v>
      </c>
      <c r="N384" s="55">
        <f>N385</f>
        <v>0</v>
      </c>
    </row>
    <row r="385" spans="1:15" hidden="1" x14ac:dyDescent="0.3">
      <c r="A385" s="28" t="s">
        <v>678</v>
      </c>
      <c r="B385" s="58"/>
      <c r="C385" s="59" t="s">
        <v>50</v>
      </c>
      <c r="D385" s="58">
        <v>16</v>
      </c>
      <c r="E385" s="58" t="s">
        <v>51</v>
      </c>
      <c r="F385" s="60">
        <v>1000000</v>
      </c>
      <c r="G385" s="61">
        <f>ROUNDDOWN(D385*F385,-3)</f>
        <v>16000000</v>
      </c>
      <c r="H385" s="58"/>
      <c r="I385" s="59" t="s">
        <v>50</v>
      </c>
      <c r="J385" s="58">
        <v>16</v>
      </c>
      <c r="K385" s="58" t="s">
        <v>51</v>
      </c>
      <c r="L385" s="61">
        <v>1000000</v>
      </c>
      <c r="M385" s="60">
        <f>ROUNDDOWN(J385*L385,-3)</f>
        <v>16000000</v>
      </c>
      <c r="N385" s="60">
        <f>G385-M385</f>
        <v>0</v>
      </c>
    </row>
    <row r="386" spans="1:15" hidden="1" x14ac:dyDescent="0.3">
      <c r="A386" s="28" t="s">
        <v>679</v>
      </c>
      <c r="B386" s="65" t="s">
        <v>53</v>
      </c>
      <c r="C386" s="64" t="s">
        <v>54</v>
      </c>
      <c r="D386" s="65"/>
      <c r="E386" s="65"/>
      <c r="F386" s="66"/>
      <c r="G386" s="67">
        <f>G387</f>
        <v>15000000</v>
      </c>
      <c r="H386" s="65" t="s">
        <v>53</v>
      </c>
      <c r="I386" s="64" t="s">
        <v>54</v>
      </c>
      <c r="J386" s="65"/>
      <c r="K386" s="65"/>
      <c r="L386" s="67"/>
      <c r="M386" s="66">
        <f>M387</f>
        <v>15000000</v>
      </c>
      <c r="N386" s="66">
        <f>N387</f>
        <v>0</v>
      </c>
    </row>
    <row r="387" spans="1:15" hidden="1" x14ac:dyDescent="0.3">
      <c r="A387" s="28" t="s">
        <v>680</v>
      </c>
      <c r="B387" s="58"/>
      <c r="C387" s="59" t="s">
        <v>681</v>
      </c>
      <c r="D387" s="58">
        <v>2</v>
      </c>
      <c r="E387" s="58" t="s">
        <v>38</v>
      </c>
      <c r="F387" s="60">
        <v>7500000</v>
      </c>
      <c r="G387" s="61">
        <f>ROUNDDOWN(D387*F387,-3)</f>
        <v>15000000</v>
      </c>
      <c r="H387" s="58"/>
      <c r="I387" s="59" t="s">
        <v>681</v>
      </c>
      <c r="J387" s="58">
        <v>2</v>
      </c>
      <c r="K387" s="58" t="s">
        <v>38</v>
      </c>
      <c r="L387" s="61">
        <v>7500000</v>
      </c>
      <c r="M387" s="60">
        <f>ROUNDDOWN(J387*L387,-3)</f>
        <v>15000000</v>
      </c>
      <c r="N387" s="60">
        <f>G387-M387</f>
        <v>0</v>
      </c>
    </row>
    <row r="388" spans="1:15" hidden="1" x14ac:dyDescent="0.3">
      <c r="A388" s="28" t="s">
        <v>682</v>
      </c>
      <c r="B388" s="65" t="s">
        <v>360</v>
      </c>
      <c r="C388" s="64" t="s">
        <v>361</v>
      </c>
      <c r="D388" s="65"/>
      <c r="E388" s="65"/>
      <c r="F388" s="66"/>
      <c r="G388" s="67">
        <f>SUM(G389:G391)</f>
        <v>346800000</v>
      </c>
      <c r="H388" s="65" t="s">
        <v>360</v>
      </c>
      <c r="I388" s="64" t="s">
        <v>361</v>
      </c>
      <c r="J388" s="65"/>
      <c r="K388" s="65"/>
      <c r="L388" s="67"/>
      <c r="M388" s="66">
        <f>SUM(M389:M391)</f>
        <v>346800000</v>
      </c>
      <c r="N388" s="66">
        <f>SUM(N389:N391)</f>
        <v>0</v>
      </c>
    </row>
    <row r="389" spans="1:15" hidden="1" x14ac:dyDescent="0.3">
      <c r="A389" s="28" t="s">
        <v>683</v>
      </c>
      <c r="B389" s="58"/>
      <c r="C389" s="59" t="s">
        <v>684</v>
      </c>
      <c r="D389" s="58">
        <v>160</v>
      </c>
      <c r="E389" s="58" t="s">
        <v>57</v>
      </c>
      <c r="F389" s="60">
        <v>825000</v>
      </c>
      <c r="G389" s="61">
        <f t="shared" ref="G389:G391" si="103">ROUNDDOWN(D389*F389,-3)</f>
        <v>132000000</v>
      </c>
      <c r="H389" s="58"/>
      <c r="I389" s="59" t="s">
        <v>684</v>
      </c>
      <c r="J389" s="58">
        <v>160</v>
      </c>
      <c r="K389" s="58" t="s">
        <v>57</v>
      </c>
      <c r="L389" s="61">
        <v>825000</v>
      </c>
      <c r="M389" s="60">
        <f t="shared" ref="M389:M391" si="104">ROUNDDOWN(J389*L389,-3)</f>
        <v>132000000</v>
      </c>
      <c r="N389" s="60">
        <f t="shared" ref="N389:N391" si="105">G389-M389</f>
        <v>0</v>
      </c>
    </row>
    <row r="390" spans="1:15" hidden="1" x14ac:dyDescent="0.3">
      <c r="A390" s="28" t="s">
        <v>685</v>
      </c>
      <c r="B390" s="58"/>
      <c r="C390" s="59" t="s">
        <v>686</v>
      </c>
      <c r="D390" s="58">
        <v>240</v>
      </c>
      <c r="E390" s="58" t="s">
        <v>57</v>
      </c>
      <c r="F390" s="60">
        <v>145000</v>
      </c>
      <c r="G390" s="61">
        <f t="shared" si="103"/>
        <v>34800000</v>
      </c>
      <c r="H390" s="58"/>
      <c r="I390" s="59" t="s">
        <v>686</v>
      </c>
      <c r="J390" s="58">
        <v>240</v>
      </c>
      <c r="K390" s="58" t="s">
        <v>57</v>
      </c>
      <c r="L390" s="61">
        <v>145000</v>
      </c>
      <c r="M390" s="60">
        <f t="shared" si="104"/>
        <v>34800000</v>
      </c>
      <c r="N390" s="60">
        <f t="shared" si="105"/>
        <v>0</v>
      </c>
    </row>
    <row r="391" spans="1:15" hidden="1" x14ac:dyDescent="0.3">
      <c r="A391" s="28" t="s">
        <v>687</v>
      </c>
      <c r="B391" s="58"/>
      <c r="C391" s="59" t="s">
        <v>364</v>
      </c>
      <c r="D391" s="58">
        <v>30</v>
      </c>
      <c r="E391" s="58" t="s">
        <v>38</v>
      </c>
      <c r="F391" s="60">
        <v>6000000</v>
      </c>
      <c r="G391" s="61">
        <f t="shared" si="103"/>
        <v>180000000</v>
      </c>
      <c r="H391" s="58"/>
      <c r="I391" s="59" t="s">
        <v>364</v>
      </c>
      <c r="J391" s="58">
        <v>30</v>
      </c>
      <c r="K391" s="58" t="s">
        <v>38</v>
      </c>
      <c r="L391" s="61">
        <v>6000000</v>
      </c>
      <c r="M391" s="60">
        <f t="shared" si="104"/>
        <v>180000000</v>
      </c>
      <c r="N391" s="60">
        <f t="shared" si="105"/>
        <v>0</v>
      </c>
    </row>
    <row r="392" spans="1:15" x14ac:dyDescent="0.3">
      <c r="A392" s="28" t="s">
        <v>688</v>
      </c>
      <c r="B392" s="41" t="s">
        <v>689</v>
      </c>
      <c r="C392" s="42" t="s">
        <v>690</v>
      </c>
      <c r="D392" s="41">
        <v>2</v>
      </c>
      <c r="E392" s="41" t="s">
        <v>599</v>
      </c>
      <c r="F392" s="43"/>
      <c r="G392" s="44">
        <f>SUM(G393,G430)</f>
        <v>773732000</v>
      </c>
      <c r="H392" s="41" t="s">
        <v>689</v>
      </c>
      <c r="I392" s="42" t="s">
        <v>690</v>
      </c>
      <c r="J392" s="41">
        <v>2</v>
      </c>
      <c r="K392" s="41" t="s">
        <v>599</v>
      </c>
      <c r="L392" s="44"/>
      <c r="M392" s="43">
        <f>SUM(M393,M430)</f>
        <v>773732000</v>
      </c>
      <c r="N392" s="43">
        <f>SUM(N393,N430)</f>
        <v>0</v>
      </c>
      <c r="O392" s="167" t="s">
        <v>943</v>
      </c>
    </row>
    <row r="393" spans="1:15" ht="26.4" hidden="1" x14ac:dyDescent="0.3">
      <c r="A393" s="28" t="s">
        <v>691</v>
      </c>
      <c r="B393" s="45" t="s">
        <v>178</v>
      </c>
      <c r="C393" s="46" t="s">
        <v>692</v>
      </c>
      <c r="D393" s="45"/>
      <c r="E393" s="45" t="s">
        <v>29</v>
      </c>
      <c r="F393" s="47"/>
      <c r="G393" s="48">
        <f>SUM(G394,G405,G419)</f>
        <v>669421000</v>
      </c>
      <c r="H393" s="45" t="s">
        <v>178</v>
      </c>
      <c r="I393" s="46" t="s">
        <v>692</v>
      </c>
      <c r="J393" s="45"/>
      <c r="K393" s="45" t="s">
        <v>29</v>
      </c>
      <c r="L393" s="48"/>
      <c r="M393" s="47">
        <f>SUM(M394,M405,M419)</f>
        <v>669421000</v>
      </c>
      <c r="N393" s="47">
        <f>SUM(N394,N405,N419)</f>
        <v>0</v>
      </c>
    </row>
    <row r="394" spans="1:15" hidden="1" x14ac:dyDescent="0.3">
      <c r="A394" s="28" t="s">
        <v>693</v>
      </c>
      <c r="B394" s="49" t="s">
        <v>31</v>
      </c>
      <c r="C394" s="50" t="s">
        <v>694</v>
      </c>
      <c r="D394" s="49"/>
      <c r="E394" s="49"/>
      <c r="F394" s="51"/>
      <c r="G394" s="52">
        <f>SUM(G395,G401,G403)</f>
        <v>150075000</v>
      </c>
      <c r="H394" s="49" t="s">
        <v>31</v>
      </c>
      <c r="I394" s="50" t="s">
        <v>694</v>
      </c>
      <c r="J394" s="49"/>
      <c r="K394" s="49"/>
      <c r="L394" s="52"/>
      <c r="M394" s="51">
        <f>SUM(M395,M401,M403)</f>
        <v>150075000</v>
      </c>
      <c r="N394" s="51">
        <f>SUM(N395,N401,N403)</f>
        <v>0</v>
      </c>
    </row>
    <row r="395" spans="1:15" hidden="1" x14ac:dyDescent="0.3">
      <c r="A395" s="28" t="s">
        <v>695</v>
      </c>
      <c r="B395" s="53" t="s">
        <v>34</v>
      </c>
      <c r="C395" s="54" t="s">
        <v>35</v>
      </c>
      <c r="D395" s="53"/>
      <c r="E395" s="53"/>
      <c r="F395" s="55"/>
      <c r="G395" s="56">
        <f>SUM(G396:G400)</f>
        <v>40000000</v>
      </c>
      <c r="H395" s="53" t="s">
        <v>34</v>
      </c>
      <c r="I395" s="54" t="s">
        <v>35</v>
      </c>
      <c r="J395" s="53"/>
      <c r="K395" s="53"/>
      <c r="L395" s="56"/>
      <c r="M395" s="55">
        <f>SUM(M396:M400)</f>
        <v>40000000</v>
      </c>
      <c r="N395" s="55">
        <f>SUM(N396:N400)</f>
        <v>0</v>
      </c>
    </row>
    <row r="396" spans="1:15" hidden="1" x14ac:dyDescent="0.3">
      <c r="A396" s="28" t="s">
        <v>696</v>
      </c>
      <c r="B396" s="58"/>
      <c r="C396" s="59" t="s">
        <v>37</v>
      </c>
      <c r="D396" s="58">
        <v>280</v>
      </c>
      <c r="E396" s="58" t="s">
        <v>38</v>
      </c>
      <c r="F396" s="60">
        <v>75000</v>
      </c>
      <c r="G396" s="61">
        <f t="shared" ref="G396:G400" si="106">ROUNDDOWN(D396*F396,-3)</f>
        <v>21000000</v>
      </c>
      <c r="H396" s="58"/>
      <c r="I396" s="59" t="s">
        <v>37</v>
      </c>
      <c r="J396" s="58">
        <v>280</v>
      </c>
      <c r="K396" s="58" t="s">
        <v>38</v>
      </c>
      <c r="L396" s="61">
        <v>75000</v>
      </c>
      <c r="M396" s="60">
        <f t="shared" ref="M396:M400" si="107">ROUNDDOWN(J396*L396,-3)</f>
        <v>21000000</v>
      </c>
      <c r="N396" s="60">
        <f t="shared" ref="N396:N400" si="108">G396-M396</f>
        <v>0</v>
      </c>
    </row>
    <row r="397" spans="1:15" hidden="1" x14ac:dyDescent="0.3">
      <c r="A397" s="28" t="s">
        <v>697</v>
      </c>
      <c r="B397" s="58"/>
      <c r="C397" s="59" t="s">
        <v>40</v>
      </c>
      <c r="D397" s="58">
        <v>4</v>
      </c>
      <c r="E397" s="58" t="s">
        <v>41</v>
      </c>
      <c r="F397" s="60">
        <v>1500000</v>
      </c>
      <c r="G397" s="61">
        <f t="shared" si="106"/>
        <v>6000000</v>
      </c>
      <c r="H397" s="58"/>
      <c r="I397" s="59" t="s">
        <v>40</v>
      </c>
      <c r="J397" s="58">
        <v>4</v>
      </c>
      <c r="K397" s="58" t="s">
        <v>41</v>
      </c>
      <c r="L397" s="61">
        <v>1500000</v>
      </c>
      <c r="M397" s="60">
        <f t="shared" si="107"/>
        <v>6000000</v>
      </c>
      <c r="N397" s="60">
        <f t="shared" si="108"/>
        <v>0</v>
      </c>
    </row>
    <row r="398" spans="1:15" hidden="1" x14ac:dyDescent="0.3">
      <c r="A398" s="28" t="s">
        <v>698</v>
      </c>
      <c r="B398" s="58"/>
      <c r="C398" s="59" t="s">
        <v>43</v>
      </c>
      <c r="D398" s="58">
        <v>4</v>
      </c>
      <c r="E398" s="58" t="s">
        <v>41</v>
      </c>
      <c r="F398" s="60">
        <v>1500000</v>
      </c>
      <c r="G398" s="61">
        <f t="shared" si="106"/>
        <v>6000000</v>
      </c>
      <c r="H398" s="58"/>
      <c r="I398" s="59" t="s">
        <v>43</v>
      </c>
      <c r="J398" s="58">
        <v>4</v>
      </c>
      <c r="K398" s="58" t="s">
        <v>41</v>
      </c>
      <c r="L398" s="61">
        <v>1500000</v>
      </c>
      <c r="M398" s="60">
        <f t="shared" si="107"/>
        <v>6000000</v>
      </c>
      <c r="N398" s="60">
        <f t="shared" si="108"/>
        <v>0</v>
      </c>
    </row>
    <row r="399" spans="1:15" hidden="1" x14ac:dyDescent="0.3">
      <c r="A399" s="28" t="s">
        <v>699</v>
      </c>
      <c r="B399" s="58"/>
      <c r="C399" s="59" t="s">
        <v>45</v>
      </c>
      <c r="D399" s="58">
        <v>4</v>
      </c>
      <c r="E399" s="58" t="s">
        <v>41</v>
      </c>
      <c r="F399" s="60">
        <v>1000000</v>
      </c>
      <c r="G399" s="61">
        <f t="shared" si="106"/>
        <v>4000000</v>
      </c>
      <c r="H399" s="58"/>
      <c r="I399" s="59" t="s">
        <v>45</v>
      </c>
      <c r="J399" s="58">
        <v>4</v>
      </c>
      <c r="K399" s="58" t="s">
        <v>41</v>
      </c>
      <c r="L399" s="61">
        <v>1000000</v>
      </c>
      <c r="M399" s="60">
        <f t="shared" si="107"/>
        <v>4000000</v>
      </c>
      <c r="N399" s="60">
        <f t="shared" si="108"/>
        <v>0</v>
      </c>
    </row>
    <row r="400" spans="1:15" hidden="1" x14ac:dyDescent="0.3">
      <c r="A400" s="28" t="s">
        <v>700</v>
      </c>
      <c r="B400" s="58"/>
      <c r="C400" s="59" t="s">
        <v>610</v>
      </c>
      <c r="D400" s="58">
        <v>12</v>
      </c>
      <c r="E400" s="58" t="s">
        <v>84</v>
      </c>
      <c r="F400" s="60">
        <v>250000</v>
      </c>
      <c r="G400" s="61">
        <f t="shared" si="106"/>
        <v>3000000</v>
      </c>
      <c r="H400" s="58"/>
      <c r="I400" s="59" t="s">
        <v>610</v>
      </c>
      <c r="J400" s="58">
        <v>12</v>
      </c>
      <c r="K400" s="58" t="s">
        <v>84</v>
      </c>
      <c r="L400" s="61">
        <v>250000</v>
      </c>
      <c r="M400" s="60">
        <f t="shared" si="107"/>
        <v>3000000</v>
      </c>
      <c r="N400" s="60">
        <f t="shared" si="108"/>
        <v>0</v>
      </c>
    </row>
    <row r="401" spans="1:14" hidden="1" x14ac:dyDescent="0.3">
      <c r="A401" s="28" t="s">
        <v>701</v>
      </c>
      <c r="B401" s="65" t="s">
        <v>85</v>
      </c>
      <c r="C401" s="64" t="s">
        <v>86</v>
      </c>
      <c r="D401" s="65"/>
      <c r="E401" s="65"/>
      <c r="F401" s="66"/>
      <c r="G401" s="67">
        <f>G402</f>
        <v>1000000</v>
      </c>
      <c r="H401" s="65" t="s">
        <v>85</v>
      </c>
      <c r="I401" s="64" t="s">
        <v>86</v>
      </c>
      <c r="J401" s="65"/>
      <c r="K401" s="65"/>
      <c r="L401" s="67"/>
      <c r="M401" s="66">
        <f>M402</f>
        <v>1000000</v>
      </c>
      <c r="N401" s="66">
        <f>N402</f>
        <v>0</v>
      </c>
    </row>
    <row r="402" spans="1:14" ht="26.4" hidden="1" x14ac:dyDescent="0.3">
      <c r="A402" s="28" t="s">
        <v>702</v>
      </c>
      <c r="B402" s="58"/>
      <c r="C402" s="59" t="s">
        <v>703</v>
      </c>
      <c r="D402" s="58">
        <v>4</v>
      </c>
      <c r="E402" s="58" t="s">
        <v>41</v>
      </c>
      <c r="F402" s="60">
        <v>250000</v>
      </c>
      <c r="G402" s="61">
        <f>ROUNDDOWN(D402*F402,-3)</f>
        <v>1000000</v>
      </c>
      <c r="H402" s="58"/>
      <c r="I402" s="59" t="s">
        <v>703</v>
      </c>
      <c r="J402" s="58">
        <v>4</v>
      </c>
      <c r="K402" s="58" t="s">
        <v>41</v>
      </c>
      <c r="L402" s="61">
        <v>250000</v>
      </c>
      <c r="M402" s="60">
        <f>ROUNDDOWN(J402*L402,-3)</f>
        <v>1000000</v>
      </c>
      <c r="N402" s="60">
        <f>G402-M402</f>
        <v>0</v>
      </c>
    </row>
    <row r="403" spans="1:14" hidden="1" x14ac:dyDescent="0.3">
      <c r="A403" s="28" t="s">
        <v>704</v>
      </c>
      <c r="B403" s="65" t="s">
        <v>53</v>
      </c>
      <c r="C403" s="64" t="s">
        <v>54</v>
      </c>
      <c r="D403" s="65"/>
      <c r="E403" s="65"/>
      <c r="F403" s="66"/>
      <c r="G403" s="67">
        <f>G404</f>
        <v>109075000</v>
      </c>
      <c r="H403" s="65" t="s">
        <v>53</v>
      </c>
      <c r="I403" s="64" t="s">
        <v>54</v>
      </c>
      <c r="J403" s="65"/>
      <c r="K403" s="65"/>
      <c r="L403" s="67"/>
      <c r="M403" s="66">
        <f>M404</f>
        <v>109075000</v>
      </c>
      <c r="N403" s="66">
        <f>N404</f>
        <v>0</v>
      </c>
    </row>
    <row r="404" spans="1:14" hidden="1" x14ac:dyDescent="0.3">
      <c r="A404" s="28" t="s">
        <v>705</v>
      </c>
      <c r="B404" s="58"/>
      <c r="C404" s="59" t="s">
        <v>706</v>
      </c>
      <c r="D404" s="58">
        <v>18</v>
      </c>
      <c r="E404" s="58" t="s">
        <v>38</v>
      </c>
      <c r="F404" s="60">
        <v>6059723</v>
      </c>
      <c r="G404" s="61">
        <f>ROUNDDOWN(D404*F404,-3)</f>
        <v>109075000</v>
      </c>
      <c r="H404" s="58"/>
      <c r="I404" s="59" t="s">
        <v>706</v>
      </c>
      <c r="J404" s="58">
        <v>18</v>
      </c>
      <c r="K404" s="58" t="s">
        <v>38</v>
      </c>
      <c r="L404" s="61">
        <v>6059723</v>
      </c>
      <c r="M404" s="60">
        <f>ROUNDDOWN(J404*L404,-3)</f>
        <v>109075000</v>
      </c>
      <c r="N404" s="60">
        <f>G404-M404</f>
        <v>0</v>
      </c>
    </row>
    <row r="405" spans="1:14" ht="26.4" hidden="1" x14ac:dyDescent="0.3">
      <c r="A405" s="28" t="s">
        <v>707</v>
      </c>
      <c r="B405" s="72" t="s">
        <v>59</v>
      </c>
      <c r="C405" s="73" t="s">
        <v>708</v>
      </c>
      <c r="D405" s="72"/>
      <c r="E405" s="72"/>
      <c r="F405" s="74"/>
      <c r="G405" s="75">
        <f>SUM(G406,G412,G415,G417)</f>
        <v>188806000</v>
      </c>
      <c r="H405" s="72" t="s">
        <v>59</v>
      </c>
      <c r="I405" s="73" t="s">
        <v>708</v>
      </c>
      <c r="J405" s="72"/>
      <c r="K405" s="72"/>
      <c r="L405" s="75"/>
      <c r="M405" s="74">
        <f>SUM(M406,M412,M415,M417)</f>
        <v>188806000</v>
      </c>
      <c r="N405" s="74">
        <f>SUM(N406,N412,N415,N417)</f>
        <v>0</v>
      </c>
    </row>
    <row r="406" spans="1:14" hidden="1" x14ac:dyDescent="0.3">
      <c r="A406" s="28" t="s">
        <v>709</v>
      </c>
      <c r="B406" s="65" t="s">
        <v>34</v>
      </c>
      <c r="C406" s="64" t="s">
        <v>35</v>
      </c>
      <c r="D406" s="65"/>
      <c r="E406" s="65"/>
      <c r="F406" s="66"/>
      <c r="G406" s="67">
        <f>SUM(G407:G411)</f>
        <v>33500000</v>
      </c>
      <c r="H406" s="65" t="s">
        <v>34</v>
      </c>
      <c r="I406" s="64" t="s">
        <v>35</v>
      </c>
      <c r="J406" s="65"/>
      <c r="K406" s="65"/>
      <c r="L406" s="67"/>
      <c r="M406" s="66">
        <f>SUM(M407:M411)</f>
        <v>33500000</v>
      </c>
      <c r="N406" s="66">
        <f>SUM(N407:N411)</f>
        <v>0</v>
      </c>
    </row>
    <row r="407" spans="1:14" hidden="1" x14ac:dyDescent="0.3">
      <c r="A407" s="28" t="s">
        <v>710</v>
      </c>
      <c r="B407" s="58"/>
      <c r="C407" s="59" t="s">
        <v>37</v>
      </c>
      <c r="D407" s="58">
        <v>180</v>
      </c>
      <c r="E407" s="58" t="s">
        <v>38</v>
      </c>
      <c r="F407" s="60">
        <v>75000</v>
      </c>
      <c r="G407" s="61">
        <f t="shared" ref="G407:G411" si="109">ROUNDDOWN(D407*F407,-3)</f>
        <v>13500000</v>
      </c>
      <c r="H407" s="58"/>
      <c r="I407" s="59" t="s">
        <v>37</v>
      </c>
      <c r="J407" s="58">
        <v>180</v>
      </c>
      <c r="K407" s="58" t="s">
        <v>38</v>
      </c>
      <c r="L407" s="61">
        <v>75000</v>
      </c>
      <c r="M407" s="60">
        <f t="shared" ref="M407:M411" si="110">ROUNDDOWN(J407*L407,-3)</f>
        <v>13500000</v>
      </c>
      <c r="N407" s="60">
        <f t="shared" ref="N407:N411" si="111">G407-M407</f>
        <v>0</v>
      </c>
    </row>
    <row r="408" spans="1:14" hidden="1" x14ac:dyDescent="0.3">
      <c r="A408" s="28" t="s">
        <v>711</v>
      </c>
      <c r="B408" s="58"/>
      <c r="C408" s="59" t="s">
        <v>40</v>
      </c>
      <c r="D408" s="58">
        <v>4</v>
      </c>
      <c r="E408" s="58" t="s">
        <v>41</v>
      </c>
      <c r="F408" s="60">
        <v>1500000</v>
      </c>
      <c r="G408" s="61">
        <f t="shared" si="109"/>
        <v>6000000</v>
      </c>
      <c r="H408" s="58"/>
      <c r="I408" s="59" t="s">
        <v>40</v>
      </c>
      <c r="J408" s="58">
        <v>4</v>
      </c>
      <c r="K408" s="58" t="s">
        <v>41</v>
      </c>
      <c r="L408" s="61">
        <v>1500000</v>
      </c>
      <c r="M408" s="60">
        <f t="shared" si="110"/>
        <v>6000000</v>
      </c>
      <c r="N408" s="60">
        <f t="shared" si="111"/>
        <v>0</v>
      </c>
    </row>
    <row r="409" spans="1:14" hidden="1" x14ac:dyDescent="0.3">
      <c r="A409" s="28" t="s">
        <v>712</v>
      </c>
      <c r="B409" s="58"/>
      <c r="C409" s="59" t="s">
        <v>43</v>
      </c>
      <c r="D409" s="58">
        <v>4</v>
      </c>
      <c r="E409" s="58" t="s">
        <v>41</v>
      </c>
      <c r="F409" s="60">
        <v>1500000</v>
      </c>
      <c r="G409" s="61">
        <f t="shared" si="109"/>
        <v>6000000</v>
      </c>
      <c r="H409" s="58"/>
      <c r="I409" s="59" t="s">
        <v>43</v>
      </c>
      <c r="J409" s="58">
        <v>4</v>
      </c>
      <c r="K409" s="58" t="s">
        <v>41</v>
      </c>
      <c r="L409" s="61">
        <v>1500000</v>
      </c>
      <c r="M409" s="60">
        <f t="shared" si="110"/>
        <v>6000000</v>
      </c>
      <c r="N409" s="60">
        <f t="shared" si="111"/>
        <v>0</v>
      </c>
    </row>
    <row r="410" spans="1:14" hidden="1" x14ac:dyDescent="0.3">
      <c r="A410" s="28" t="s">
        <v>713</v>
      </c>
      <c r="B410" s="58"/>
      <c r="C410" s="59" t="s">
        <v>45</v>
      </c>
      <c r="D410" s="58">
        <v>4</v>
      </c>
      <c r="E410" s="58" t="s">
        <v>41</v>
      </c>
      <c r="F410" s="60">
        <v>1000000</v>
      </c>
      <c r="G410" s="61">
        <f t="shared" si="109"/>
        <v>4000000</v>
      </c>
      <c r="H410" s="58"/>
      <c r="I410" s="59" t="s">
        <v>45</v>
      </c>
      <c r="J410" s="58">
        <v>4</v>
      </c>
      <c r="K410" s="58" t="s">
        <v>41</v>
      </c>
      <c r="L410" s="61">
        <v>1000000</v>
      </c>
      <c r="M410" s="60">
        <f t="shared" si="110"/>
        <v>4000000</v>
      </c>
      <c r="N410" s="60">
        <f t="shared" si="111"/>
        <v>0</v>
      </c>
    </row>
    <row r="411" spans="1:14" hidden="1" x14ac:dyDescent="0.3">
      <c r="A411" s="28" t="s">
        <v>714</v>
      </c>
      <c r="B411" s="58"/>
      <c r="C411" s="59" t="s">
        <v>715</v>
      </c>
      <c r="D411" s="58">
        <v>8</v>
      </c>
      <c r="E411" s="58" t="s">
        <v>84</v>
      </c>
      <c r="F411" s="60">
        <v>500000</v>
      </c>
      <c r="G411" s="61">
        <f t="shared" si="109"/>
        <v>4000000</v>
      </c>
      <c r="H411" s="58"/>
      <c r="I411" s="59" t="s">
        <v>715</v>
      </c>
      <c r="J411" s="58">
        <v>8</v>
      </c>
      <c r="K411" s="58" t="s">
        <v>84</v>
      </c>
      <c r="L411" s="61">
        <v>500000</v>
      </c>
      <c r="M411" s="60">
        <f t="shared" si="110"/>
        <v>4000000</v>
      </c>
      <c r="N411" s="60">
        <f t="shared" si="111"/>
        <v>0</v>
      </c>
    </row>
    <row r="412" spans="1:14" hidden="1" x14ac:dyDescent="0.3">
      <c r="A412" s="28" t="s">
        <v>716</v>
      </c>
      <c r="B412" s="65" t="s">
        <v>85</v>
      </c>
      <c r="C412" s="64" t="s">
        <v>86</v>
      </c>
      <c r="D412" s="65"/>
      <c r="E412" s="65"/>
      <c r="F412" s="66"/>
      <c r="G412" s="67">
        <f>SUM(G413:G414)</f>
        <v>31000000</v>
      </c>
      <c r="H412" s="65" t="s">
        <v>85</v>
      </c>
      <c r="I412" s="64" t="s">
        <v>86</v>
      </c>
      <c r="J412" s="65"/>
      <c r="K412" s="65"/>
      <c r="L412" s="67"/>
      <c r="M412" s="66">
        <f>SUM(M413:M414)</f>
        <v>31000000</v>
      </c>
      <c r="N412" s="66">
        <f>SUM(N413:N414)</f>
        <v>0</v>
      </c>
    </row>
    <row r="413" spans="1:14" ht="26.4" hidden="1" x14ac:dyDescent="0.3">
      <c r="A413" s="28" t="s">
        <v>717</v>
      </c>
      <c r="B413" s="58"/>
      <c r="C413" s="59" t="s">
        <v>703</v>
      </c>
      <c r="D413" s="58">
        <v>4</v>
      </c>
      <c r="E413" s="58" t="s">
        <v>41</v>
      </c>
      <c r="F413" s="60">
        <v>250000</v>
      </c>
      <c r="G413" s="61">
        <f t="shared" ref="G413:G414" si="112">ROUNDDOWN(D413*F413,-3)</f>
        <v>1000000</v>
      </c>
      <c r="H413" s="58"/>
      <c r="I413" s="59" t="s">
        <v>703</v>
      </c>
      <c r="J413" s="58">
        <v>4</v>
      </c>
      <c r="K413" s="58" t="s">
        <v>41</v>
      </c>
      <c r="L413" s="61">
        <v>250000</v>
      </c>
      <c r="M413" s="60">
        <f t="shared" ref="M413:M414" si="113">ROUNDDOWN(J413*L413,-3)</f>
        <v>1000000</v>
      </c>
      <c r="N413" s="60">
        <f t="shared" ref="N413:N414" si="114">G413-M413</f>
        <v>0</v>
      </c>
    </row>
    <row r="414" spans="1:14" hidden="1" x14ac:dyDescent="0.3">
      <c r="A414" s="28" t="s">
        <v>718</v>
      </c>
      <c r="B414" s="58"/>
      <c r="C414" s="59" t="s">
        <v>719</v>
      </c>
      <c r="D414" s="58">
        <v>2</v>
      </c>
      <c r="E414" s="58" t="s">
        <v>41</v>
      </c>
      <c r="F414" s="60">
        <v>15000000</v>
      </c>
      <c r="G414" s="61">
        <f t="shared" si="112"/>
        <v>30000000</v>
      </c>
      <c r="H414" s="58"/>
      <c r="I414" s="59" t="s">
        <v>719</v>
      </c>
      <c r="J414" s="58">
        <v>2</v>
      </c>
      <c r="K414" s="58" t="s">
        <v>41</v>
      </c>
      <c r="L414" s="61">
        <v>15000000</v>
      </c>
      <c r="M414" s="60">
        <f t="shared" si="113"/>
        <v>30000000</v>
      </c>
      <c r="N414" s="60">
        <f t="shared" si="114"/>
        <v>0</v>
      </c>
    </row>
    <row r="415" spans="1:14" hidden="1" x14ac:dyDescent="0.3">
      <c r="A415" s="28" t="s">
        <v>720</v>
      </c>
      <c r="B415" s="69" t="s">
        <v>47</v>
      </c>
      <c r="C415" s="68" t="s">
        <v>48</v>
      </c>
      <c r="D415" s="69"/>
      <c r="E415" s="69"/>
      <c r="F415" s="70"/>
      <c r="G415" s="71">
        <f>G416</f>
        <v>10000000</v>
      </c>
      <c r="H415" s="69" t="s">
        <v>47</v>
      </c>
      <c r="I415" s="68" t="s">
        <v>48</v>
      </c>
      <c r="J415" s="69"/>
      <c r="K415" s="69"/>
      <c r="L415" s="71"/>
      <c r="M415" s="70">
        <f>M416</f>
        <v>10000000</v>
      </c>
      <c r="N415" s="70">
        <f>N416</f>
        <v>0</v>
      </c>
    </row>
    <row r="416" spans="1:14" hidden="1" x14ac:dyDescent="0.3">
      <c r="A416" s="28" t="s">
        <v>721</v>
      </c>
      <c r="B416" s="58"/>
      <c r="C416" s="59" t="s">
        <v>50</v>
      </c>
      <c r="D416" s="58">
        <v>10</v>
      </c>
      <c r="E416" s="58" t="s">
        <v>51</v>
      </c>
      <c r="F416" s="60">
        <v>1000000</v>
      </c>
      <c r="G416" s="61">
        <f>ROUNDDOWN(D416*F416,-3)</f>
        <v>10000000</v>
      </c>
      <c r="H416" s="58"/>
      <c r="I416" s="59" t="s">
        <v>50</v>
      </c>
      <c r="J416" s="58">
        <v>10</v>
      </c>
      <c r="K416" s="58" t="s">
        <v>51</v>
      </c>
      <c r="L416" s="61">
        <v>1000000</v>
      </c>
      <c r="M416" s="60">
        <f>ROUNDDOWN(J416*L416,-3)</f>
        <v>10000000</v>
      </c>
      <c r="N416" s="60">
        <f>G416-M416</f>
        <v>0</v>
      </c>
    </row>
    <row r="417" spans="1:14" hidden="1" x14ac:dyDescent="0.3">
      <c r="A417" s="28" t="s">
        <v>722</v>
      </c>
      <c r="B417" s="65" t="s">
        <v>53</v>
      </c>
      <c r="C417" s="64" t="s">
        <v>54</v>
      </c>
      <c r="D417" s="65"/>
      <c r="E417" s="65"/>
      <c r="F417" s="66"/>
      <c r="G417" s="67">
        <f>G418</f>
        <v>114306000</v>
      </c>
      <c r="H417" s="65" t="s">
        <v>53</v>
      </c>
      <c r="I417" s="64" t="s">
        <v>54</v>
      </c>
      <c r="J417" s="65"/>
      <c r="K417" s="65"/>
      <c r="L417" s="67"/>
      <c r="M417" s="66">
        <f>M418</f>
        <v>114306000</v>
      </c>
      <c r="N417" s="66">
        <f>N418</f>
        <v>0</v>
      </c>
    </row>
    <row r="418" spans="1:14" ht="26.4" hidden="1" x14ac:dyDescent="0.3">
      <c r="A418" s="28" t="s">
        <v>723</v>
      </c>
      <c r="B418" s="58"/>
      <c r="C418" s="59" t="s">
        <v>724</v>
      </c>
      <c r="D418" s="58">
        <v>20</v>
      </c>
      <c r="E418" s="58" t="s">
        <v>38</v>
      </c>
      <c r="F418" s="60">
        <v>5715300</v>
      </c>
      <c r="G418" s="61">
        <f>ROUNDDOWN(D418*F418,-3)</f>
        <v>114306000</v>
      </c>
      <c r="H418" s="58"/>
      <c r="I418" s="59" t="s">
        <v>724</v>
      </c>
      <c r="J418" s="58">
        <v>20</v>
      </c>
      <c r="K418" s="58" t="s">
        <v>38</v>
      </c>
      <c r="L418" s="61">
        <v>5715300</v>
      </c>
      <c r="M418" s="60">
        <f>ROUNDDOWN(J418*L418,-3)</f>
        <v>114306000</v>
      </c>
      <c r="N418" s="60">
        <f>G418-M418</f>
        <v>0</v>
      </c>
    </row>
    <row r="419" spans="1:14" hidden="1" x14ac:dyDescent="0.3">
      <c r="A419" s="28" t="s">
        <v>725</v>
      </c>
      <c r="B419" s="49" t="s">
        <v>254</v>
      </c>
      <c r="C419" s="50" t="s">
        <v>726</v>
      </c>
      <c r="D419" s="49"/>
      <c r="E419" s="49"/>
      <c r="F419" s="51"/>
      <c r="G419" s="52">
        <f>SUM(G420,G426,G428)</f>
        <v>330540000</v>
      </c>
      <c r="H419" s="49" t="s">
        <v>254</v>
      </c>
      <c r="I419" s="50" t="s">
        <v>726</v>
      </c>
      <c r="J419" s="49"/>
      <c r="K419" s="49"/>
      <c r="L419" s="52"/>
      <c r="M419" s="51">
        <f>SUM(M420,M426,M428)</f>
        <v>330540000</v>
      </c>
      <c r="N419" s="51">
        <f>SUM(N420,N426,N428)</f>
        <v>0</v>
      </c>
    </row>
    <row r="420" spans="1:14" hidden="1" x14ac:dyDescent="0.3">
      <c r="A420" s="28" t="s">
        <v>727</v>
      </c>
      <c r="B420" s="53" t="s">
        <v>34</v>
      </c>
      <c r="C420" s="54" t="s">
        <v>35</v>
      </c>
      <c r="D420" s="53"/>
      <c r="E420" s="53"/>
      <c r="F420" s="55"/>
      <c r="G420" s="56">
        <f>SUM(G421:G425)</f>
        <v>46000000</v>
      </c>
      <c r="H420" s="53" t="s">
        <v>34</v>
      </c>
      <c r="I420" s="54" t="s">
        <v>35</v>
      </c>
      <c r="J420" s="53"/>
      <c r="K420" s="53"/>
      <c r="L420" s="56"/>
      <c r="M420" s="55">
        <f>SUM(M421:M425)</f>
        <v>46000000</v>
      </c>
      <c r="N420" s="55">
        <f>SUM(N421:N425)</f>
        <v>0</v>
      </c>
    </row>
    <row r="421" spans="1:14" hidden="1" x14ac:dyDescent="0.3">
      <c r="A421" s="28" t="s">
        <v>728</v>
      </c>
      <c r="B421" s="58"/>
      <c r="C421" s="59" t="s">
        <v>37</v>
      </c>
      <c r="D421" s="58">
        <v>280</v>
      </c>
      <c r="E421" s="58" t="s">
        <v>38</v>
      </c>
      <c r="F421" s="60">
        <v>75000</v>
      </c>
      <c r="G421" s="61">
        <f t="shared" ref="G421:G425" si="115">ROUNDDOWN(D421*F421,-3)</f>
        <v>21000000</v>
      </c>
      <c r="H421" s="58"/>
      <c r="I421" s="59" t="s">
        <v>37</v>
      </c>
      <c r="J421" s="58">
        <v>280</v>
      </c>
      <c r="K421" s="58" t="s">
        <v>38</v>
      </c>
      <c r="L421" s="61">
        <v>75000</v>
      </c>
      <c r="M421" s="60">
        <f t="shared" ref="M421:M425" si="116">ROUNDDOWN(J421*L421,-3)</f>
        <v>21000000</v>
      </c>
      <c r="N421" s="60">
        <f t="shared" ref="N421:N425" si="117">G421-M421</f>
        <v>0</v>
      </c>
    </row>
    <row r="422" spans="1:14" hidden="1" x14ac:dyDescent="0.3">
      <c r="A422" s="28" t="s">
        <v>729</v>
      </c>
      <c r="B422" s="58"/>
      <c r="C422" s="59" t="s">
        <v>40</v>
      </c>
      <c r="D422" s="58">
        <v>5</v>
      </c>
      <c r="E422" s="58" t="s">
        <v>41</v>
      </c>
      <c r="F422" s="60">
        <v>1500000</v>
      </c>
      <c r="G422" s="61">
        <f t="shared" si="115"/>
        <v>7500000</v>
      </c>
      <c r="H422" s="58"/>
      <c r="I422" s="59" t="s">
        <v>40</v>
      </c>
      <c r="J422" s="58">
        <v>5</v>
      </c>
      <c r="K422" s="58" t="s">
        <v>41</v>
      </c>
      <c r="L422" s="61">
        <v>1500000</v>
      </c>
      <c r="M422" s="60">
        <f t="shared" si="116"/>
        <v>7500000</v>
      </c>
      <c r="N422" s="60">
        <f t="shared" si="117"/>
        <v>0</v>
      </c>
    </row>
    <row r="423" spans="1:14" hidden="1" x14ac:dyDescent="0.3">
      <c r="A423" s="28" t="s">
        <v>730</v>
      </c>
      <c r="B423" s="58"/>
      <c r="C423" s="59" t="s">
        <v>43</v>
      </c>
      <c r="D423" s="58">
        <v>4</v>
      </c>
      <c r="E423" s="58" t="s">
        <v>41</v>
      </c>
      <c r="F423" s="60">
        <v>1500000</v>
      </c>
      <c r="G423" s="61">
        <f t="shared" si="115"/>
        <v>6000000</v>
      </c>
      <c r="H423" s="58"/>
      <c r="I423" s="59" t="s">
        <v>43</v>
      </c>
      <c r="J423" s="58">
        <v>4</v>
      </c>
      <c r="K423" s="58" t="s">
        <v>41</v>
      </c>
      <c r="L423" s="61">
        <v>1500000</v>
      </c>
      <c r="M423" s="60">
        <f t="shared" si="116"/>
        <v>6000000</v>
      </c>
      <c r="N423" s="60">
        <f t="shared" si="117"/>
        <v>0</v>
      </c>
    </row>
    <row r="424" spans="1:14" hidden="1" x14ac:dyDescent="0.3">
      <c r="A424" s="28" t="s">
        <v>731</v>
      </c>
      <c r="B424" s="58"/>
      <c r="C424" s="59" t="s">
        <v>45</v>
      </c>
      <c r="D424" s="58">
        <v>4</v>
      </c>
      <c r="E424" s="58" t="s">
        <v>41</v>
      </c>
      <c r="F424" s="60">
        <v>1000000</v>
      </c>
      <c r="G424" s="61">
        <f t="shared" si="115"/>
        <v>4000000</v>
      </c>
      <c r="H424" s="58"/>
      <c r="I424" s="59" t="s">
        <v>45</v>
      </c>
      <c r="J424" s="58">
        <v>4</v>
      </c>
      <c r="K424" s="58" t="s">
        <v>41</v>
      </c>
      <c r="L424" s="61">
        <v>1000000</v>
      </c>
      <c r="M424" s="60">
        <f t="shared" si="116"/>
        <v>4000000</v>
      </c>
      <c r="N424" s="60">
        <f t="shared" si="117"/>
        <v>0</v>
      </c>
    </row>
    <row r="425" spans="1:14" hidden="1" x14ac:dyDescent="0.3">
      <c r="A425" s="28" t="s">
        <v>732</v>
      </c>
      <c r="B425" s="58"/>
      <c r="C425" s="59" t="s">
        <v>610</v>
      </c>
      <c r="D425" s="58">
        <v>30</v>
      </c>
      <c r="E425" s="58" t="s">
        <v>84</v>
      </c>
      <c r="F425" s="60">
        <v>250000</v>
      </c>
      <c r="G425" s="61">
        <f t="shared" si="115"/>
        <v>7500000</v>
      </c>
      <c r="H425" s="58"/>
      <c r="I425" s="59" t="s">
        <v>610</v>
      </c>
      <c r="J425" s="58">
        <v>30</v>
      </c>
      <c r="K425" s="58" t="s">
        <v>84</v>
      </c>
      <c r="L425" s="61">
        <v>250000</v>
      </c>
      <c r="M425" s="60">
        <f t="shared" si="116"/>
        <v>7500000</v>
      </c>
      <c r="N425" s="60">
        <f t="shared" si="117"/>
        <v>0</v>
      </c>
    </row>
    <row r="426" spans="1:14" hidden="1" x14ac:dyDescent="0.3">
      <c r="A426" s="28" t="s">
        <v>733</v>
      </c>
      <c r="B426" s="53" t="s">
        <v>85</v>
      </c>
      <c r="C426" s="54" t="s">
        <v>86</v>
      </c>
      <c r="D426" s="53"/>
      <c r="E426" s="53"/>
      <c r="F426" s="55"/>
      <c r="G426" s="56">
        <f>G427</f>
        <v>1000000</v>
      </c>
      <c r="H426" s="53" t="s">
        <v>85</v>
      </c>
      <c r="I426" s="54" t="s">
        <v>86</v>
      </c>
      <c r="J426" s="53"/>
      <c r="K426" s="53"/>
      <c r="L426" s="56"/>
      <c r="M426" s="55">
        <f>M427</f>
        <v>1000000</v>
      </c>
      <c r="N426" s="55">
        <f>N427</f>
        <v>0</v>
      </c>
    </row>
    <row r="427" spans="1:14" ht="26.4" hidden="1" x14ac:dyDescent="0.3">
      <c r="A427" s="28" t="s">
        <v>734</v>
      </c>
      <c r="B427" s="58"/>
      <c r="C427" s="59" t="s">
        <v>703</v>
      </c>
      <c r="D427" s="58">
        <v>4</v>
      </c>
      <c r="E427" s="58" t="s">
        <v>41</v>
      </c>
      <c r="F427" s="60">
        <v>250000</v>
      </c>
      <c r="G427" s="61">
        <f>ROUNDDOWN(D427*F427,-3)</f>
        <v>1000000</v>
      </c>
      <c r="H427" s="58"/>
      <c r="I427" s="59" t="s">
        <v>703</v>
      </c>
      <c r="J427" s="58">
        <v>4</v>
      </c>
      <c r="K427" s="58" t="s">
        <v>41</v>
      </c>
      <c r="L427" s="61">
        <v>250000</v>
      </c>
      <c r="M427" s="60">
        <f>ROUNDDOWN(J427*L427,-3)</f>
        <v>1000000</v>
      </c>
      <c r="N427" s="60">
        <f>G427-M427</f>
        <v>0</v>
      </c>
    </row>
    <row r="428" spans="1:14" hidden="1" x14ac:dyDescent="0.3">
      <c r="A428" s="28" t="s">
        <v>735</v>
      </c>
      <c r="B428" s="53" t="s">
        <v>53</v>
      </c>
      <c r="C428" s="54" t="s">
        <v>54</v>
      </c>
      <c r="D428" s="53"/>
      <c r="E428" s="53"/>
      <c r="F428" s="55"/>
      <c r="G428" s="56">
        <f>G429</f>
        <v>283540000</v>
      </c>
      <c r="H428" s="53" t="s">
        <v>53</v>
      </c>
      <c r="I428" s="54" t="s">
        <v>54</v>
      </c>
      <c r="J428" s="53"/>
      <c r="K428" s="53"/>
      <c r="L428" s="56"/>
      <c r="M428" s="55">
        <f>M429</f>
        <v>283540000</v>
      </c>
      <c r="N428" s="55">
        <f>N429</f>
        <v>0</v>
      </c>
    </row>
    <row r="429" spans="1:14" hidden="1" x14ac:dyDescent="0.3">
      <c r="A429" s="28" t="s">
        <v>736</v>
      </c>
      <c r="B429" s="58"/>
      <c r="C429" s="59" t="s">
        <v>737</v>
      </c>
      <c r="D429" s="58">
        <v>45</v>
      </c>
      <c r="E429" s="58" t="s">
        <v>38</v>
      </c>
      <c r="F429" s="60">
        <v>6300889</v>
      </c>
      <c r="G429" s="61">
        <f>ROUNDDOWN(D429*F429,-3)</f>
        <v>283540000</v>
      </c>
      <c r="H429" s="58"/>
      <c r="I429" s="59" t="s">
        <v>737</v>
      </c>
      <c r="J429" s="58">
        <v>45</v>
      </c>
      <c r="K429" s="58" t="s">
        <v>38</v>
      </c>
      <c r="L429" s="61">
        <v>6300889</v>
      </c>
      <c r="M429" s="60">
        <f>ROUNDDOWN(J429*L429,-3)</f>
        <v>283540000</v>
      </c>
      <c r="N429" s="60">
        <f>G429-M429</f>
        <v>0</v>
      </c>
    </row>
    <row r="430" spans="1:14" ht="26.4" hidden="1" x14ac:dyDescent="0.3">
      <c r="A430" s="28" t="s">
        <v>738</v>
      </c>
      <c r="B430" s="153" t="s">
        <v>739</v>
      </c>
      <c r="C430" s="154" t="s">
        <v>740</v>
      </c>
      <c r="D430" s="153"/>
      <c r="E430" s="153" t="s">
        <v>29</v>
      </c>
      <c r="F430" s="155"/>
      <c r="G430" s="156">
        <f>G431</f>
        <v>104311000</v>
      </c>
      <c r="H430" s="153" t="s">
        <v>739</v>
      </c>
      <c r="I430" s="154" t="s">
        <v>740</v>
      </c>
      <c r="J430" s="153"/>
      <c r="K430" s="153" t="s">
        <v>29</v>
      </c>
      <c r="L430" s="156"/>
      <c r="M430" s="155">
        <f>M431</f>
        <v>104311000</v>
      </c>
      <c r="N430" s="155">
        <f>N431</f>
        <v>0</v>
      </c>
    </row>
    <row r="431" spans="1:14" hidden="1" x14ac:dyDescent="0.3">
      <c r="A431" s="28" t="s">
        <v>741</v>
      </c>
      <c r="B431" s="72" t="s">
        <v>31</v>
      </c>
      <c r="C431" s="73" t="s">
        <v>742</v>
      </c>
      <c r="D431" s="72"/>
      <c r="E431" s="72"/>
      <c r="F431" s="74"/>
      <c r="G431" s="75">
        <f>SUM(G432,G438)</f>
        <v>104311000</v>
      </c>
      <c r="H431" s="72" t="s">
        <v>31</v>
      </c>
      <c r="I431" s="73" t="s">
        <v>742</v>
      </c>
      <c r="J431" s="72"/>
      <c r="K431" s="72"/>
      <c r="L431" s="75"/>
      <c r="M431" s="74">
        <f>SUM(M432,M438)</f>
        <v>104311000</v>
      </c>
      <c r="N431" s="74">
        <f>SUM(N432,N438)</f>
        <v>0</v>
      </c>
    </row>
    <row r="432" spans="1:14" hidden="1" x14ac:dyDescent="0.3">
      <c r="A432" s="28" t="s">
        <v>743</v>
      </c>
      <c r="B432" s="65" t="s">
        <v>34</v>
      </c>
      <c r="C432" s="64" t="s">
        <v>35</v>
      </c>
      <c r="D432" s="65"/>
      <c r="E432" s="65"/>
      <c r="F432" s="66"/>
      <c r="G432" s="67">
        <f>SUM(G433:G437)</f>
        <v>35500000</v>
      </c>
      <c r="H432" s="65" t="s">
        <v>34</v>
      </c>
      <c r="I432" s="64" t="s">
        <v>35</v>
      </c>
      <c r="J432" s="65"/>
      <c r="K432" s="65"/>
      <c r="L432" s="67"/>
      <c r="M432" s="66">
        <f>SUM(M433:M437)</f>
        <v>35500000</v>
      </c>
      <c r="N432" s="66">
        <f>SUM(N433:N437)</f>
        <v>0</v>
      </c>
    </row>
    <row r="433" spans="1:15" hidden="1" x14ac:dyDescent="0.3">
      <c r="A433" s="28" t="s">
        <v>744</v>
      </c>
      <c r="B433" s="58"/>
      <c r="C433" s="59" t="s">
        <v>37</v>
      </c>
      <c r="D433" s="58">
        <v>180</v>
      </c>
      <c r="E433" s="58" t="s">
        <v>38</v>
      </c>
      <c r="F433" s="60">
        <v>75000</v>
      </c>
      <c r="G433" s="61">
        <f t="shared" ref="G433:G437" si="118">ROUNDDOWN(D433*F433,-3)</f>
        <v>13500000</v>
      </c>
      <c r="H433" s="58"/>
      <c r="I433" s="59" t="s">
        <v>37</v>
      </c>
      <c r="J433" s="58">
        <v>180</v>
      </c>
      <c r="K433" s="58" t="s">
        <v>38</v>
      </c>
      <c r="L433" s="61">
        <v>75000</v>
      </c>
      <c r="M433" s="60">
        <f t="shared" ref="M433:M437" si="119">ROUNDDOWN(J433*L433,-3)</f>
        <v>13500000</v>
      </c>
      <c r="N433" s="60">
        <f t="shared" ref="N433:N437" si="120">G433-M433</f>
        <v>0</v>
      </c>
    </row>
    <row r="434" spans="1:15" hidden="1" x14ac:dyDescent="0.3">
      <c r="A434" s="8" t="s">
        <v>745</v>
      </c>
      <c r="B434" s="58"/>
      <c r="C434" s="59" t="s">
        <v>40</v>
      </c>
      <c r="D434" s="58">
        <v>4</v>
      </c>
      <c r="E434" s="58" t="s">
        <v>41</v>
      </c>
      <c r="F434" s="60">
        <v>1500000</v>
      </c>
      <c r="G434" s="61">
        <f t="shared" si="118"/>
        <v>6000000</v>
      </c>
      <c r="H434" s="58"/>
      <c r="I434" s="59" t="s">
        <v>40</v>
      </c>
      <c r="J434" s="58">
        <v>4</v>
      </c>
      <c r="K434" s="58" t="s">
        <v>41</v>
      </c>
      <c r="L434" s="61">
        <v>1500000</v>
      </c>
      <c r="M434" s="60">
        <f t="shared" si="119"/>
        <v>6000000</v>
      </c>
      <c r="N434" s="60">
        <f t="shared" si="120"/>
        <v>0</v>
      </c>
    </row>
    <row r="435" spans="1:15" hidden="1" x14ac:dyDescent="0.3">
      <c r="A435" s="28" t="s">
        <v>746</v>
      </c>
      <c r="B435" s="58"/>
      <c r="C435" s="59" t="s">
        <v>43</v>
      </c>
      <c r="D435" s="58">
        <v>4</v>
      </c>
      <c r="E435" s="58" t="s">
        <v>41</v>
      </c>
      <c r="F435" s="60">
        <v>1500000</v>
      </c>
      <c r="G435" s="61">
        <f t="shared" si="118"/>
        <v>6000000</v>
      </c>
      <c r="H435" s="58"/>
      <c r="I435" s="59" t="s">
        <v>43</v>
      </c>
      <c r="J435" s="58">
        <v>4</v>
      </c>
      <c r="K435" s="58" t="s">
        <v>41</v>
      </c>
      <c r="L435" s="61">
        <v>1500000</v>
      </c>
      <c r="M435" s="60">
        <f t="shared" si="119"/>
        <v>6000000</v>
      </c>
      <c r="N435" s="60">
        <f t="shared" si="120"/>
        <v>0</v>
      </c>
    </row>
    <row r="436" spans="1:15" hidden="1" x14ac:dyDescent="0.3">
      <c r="A436" s="28" t="s">
        <v>747</v>
      </c>
      <c r="B436" s="58"/>
      <c r="C436" s="59" t="s">
        <v>45</v>
      </c>
      <c r="D436" s="58">
        <v>4</v>
      </c>
      <c r="E436" s="58" t="s">
        <v>41</v>
      </c>
      <c r="F436" s="60">
        <v>1000000</v>
      </c>
      <c r="G436" s="61">
        <f t="shared" si="118"/>
        <v>4000000</v>
      </c>
      <c r="H436" s="58"/>
      <c r="I436" s="59" t="s">
        <v>45</v>
      </c>
      <c r="J436" s="58">
        <v>4</v>
      </c>
      <c r="K436" s="58" t="s">
        <v>41</v>
      </c>
      <c r="L436" s="61">
        <v>1000000</v>
      </c>
      <c r="M436" s="60">
        <f t="shared" si="119"/>
        <v>4000000</v>
      </c>
      <c r="N436" s="60">
        <f t="shared" si="120"/>
        <v>0</v>
      </c>
    </row>
    <row r="437" spans="1:15" hidden="1" x14ac:dyDescent="0.3">
      <c r="A437" s="28" t="s">
        <v>748</v>
      </c>
      <c r="B437" s="58"/>
      <c r="C437" s="59" t="s">
        <v>674</v>
      </c>
      <c r="D437" s="58">
        <v>12</v>
      </c>
      <c r="E437" s="58" t="s">
        <v>84</v>
      </c>
      <c r="F437" s="60">
        <v>500000</v>
      </c>
      <c r="G437" s="61">
        <f t="shared" si="118"/>
        <v>6000000</v>
      </c>
      <c r="H437" s="58"/>
      <c r="I437" s="59" t="s">
        <v>674</v>
      </c>
      <c r="J437" s="58">
        <v>12</v>
      </c>
      <c r="K437" s="58" t="s">
        <v>84</v>
      </c>
      <c r="L437" s="61">
        <v>500000</v>
      </c>
      <c r="M437" s="60">
        <f t="shared" si="119"/>
        <v>6000000</v>
      </c>
      <c r="N437" s="60">
        <f t="shared" si="120"/>
        <v>0</v>
      </c>
    </row>
    <row r="438" spans="1:15" hidden="1" x14ac:dyDescent="0.3">
      <c r="A438" s="28" t="s">
        <v>749</v>
      </c>
      <c r="B438" s="65" t="s">
        <v>53</v>
      </c>
      <c r="C438" s="64" t="s">
        <v>54</v>
      </c>
      <c r="D438" s="65"/>
      <c r="E438" s="65"/>
      <c r="F438" s="66"/>
      <c r="G438" s="67">
        <f>G439</f>
        <v>68811000</v>
      </c>
      <c r="H438" s="65" t="s">
        <v>53</v>
      </c>
      <c r="I438" s="64" t="s">
        <v>54</v>
      </c>
      <c r="J438" s="65"/>
      <c r="K438" s="65"/>
      <c r="L438" s="67"/>
      <c r="M438" s="66">
        <f>M439</f>
        <v>68811000</v>
      </c>
      <c r="N438" s="66">
        <f>N439</f>
        <v>0</v>
      </c>
    </row>
    <row r="439" spans="1:15" hidden="1" x14ac:dyDescent="0.3">
      <c r="A439" s="28" t="s">
        <v>750</v>
      </c>
      <c r="B439" s="58"/>
      <c r="C439" s="59" t="s">
        <v>751</v>
      </c>
      <c r="D439" s="58">
        <v>15</v>
      </c>
      <c r="E439" s="58" t="s">
        <v>38</v>
      </c>
      <c r="F439" s="60">
        <v>4587400</v>
      </c>
      <c r="G439" s="61">
        <f>ROUNDDOWN(D439*F439,-3)</f>
        <v>68811000</v>
      </c>
      <c r="H439" s="58"/>
      <c r="I439" s="59" t="s">
        <v>751</v>
      </c>
      <c r="J439" s="58">
        <v>15</v>
      </c>
      <c r="K439" s="58" t="s">
        <v>38</v>
      </c>
      <c r="L439" s="61">
        <v>4587400</v>
      </c>
      <c r="M439" s="60">
        <f>ROUNDDOWN(J439*L439,-3)</f>
        <v>68811000</v>
      </c>
      <c r="N439" s="60">
        <f>G439-M439</f>
        <v>0</v>
      </c>
    </row>
    <row r="440" spans="1:15" x14ac:dyDescent="0.3">
      <c r="A440" s="28" t="s">
        <v>752</v>
      </c>
      <c r="B440" s="97" t="s">
        <v>753</v>
      </c>
      <c r="C440" s="98" t="s">
        <v>754</v>
      </c>
      <c r="D440" s="97">
        <v>1</v>
      </c>
      <c r="E440" s="97" t="s">
        <v>599</v>
      </c>
      <c r="F440" s="99"/>
      <c r="G440" s="100">
        <f>G441</f>
        <v>528803000</v>
      </c>
      <c r="H440" s="97" t="s">
        <v>753</v>
      </c>
      <c r="I440" s="98" t="s">
        <v>754</v>
      </c>
      <c r="J440" s="97">
        <v>1</v>
      </c>
      <c r="K440" s="97" t="s">
        <v>599</v>
      </c>
      <c r="L440" s="100"/>
      <c r="M440" s="99">
        <f>M441</f>
        <v>694224000</v>
      </c>
      <c r="N440" s="99">
        <f>N441</f>
        <v>-165421000</v>
      </c>
      <c r="O440" s="167" t="s">
        <v>943</v>
      </c>
    </row>
    <row r="441" spans="1:15" x14ac:dyDescent="0.3">
      <c r="A441" s="28" t="s">
        <v>755</v>
      </c>
      <c r="B441" s="101" t="s">
        <v>178</v>
      </c>
      <c r="C441" s="102" t="s">
        <v>756</v>
      </c>
      <c r="D441" s="101"/>
      <c r="E441" s="101" t="s">
        <v>29</v>
      </c>
      <c r="F441" s="103"/>
      <c r="G441" s="104">
        <f>SUM(G442,G452,G462,G473,G483,G493,G503)</f>
        <v>528803000</v>
      </c>
      <c r="H441" s="101" t="s">
        <v>178</v>
      </c>
      <c r="I441" s="102" t="s">
        <v>756</v>
      </c>
      <c r="J441" s="101"/>
      <c r="K441" s="101" t="s">
        <v>29</v>
      </c>
      <c r="L441" s="104"/>
      <c r="M441" s="103">
        <f>SUM(M442,M452,M462,M473,M483,M493,M503,M513)</f>
        <v>694224000</v>
      </c>
      <c r="N441" s="103">
        <f>SUM(N442,N452,N462,N473,N483,N493,N503,N513)</f>
        <v>-165421000</v>
      </c>
      <c r="O441" s="167" t="s">
        <v>943</v>
      </c>
    </row>
    <row r="442" spans="1:15" x14ac:dyDescent="0.3">
      <c r="A442" s="28" t="s">
        <v>757</v>
      </c>
      <c r="B442" s="80" t="s">
        <v>31</v>
      </c>
      <c r="C442" s="81" t="s">
        <v>758</v>
      </c>
      <c r="D442" s="80"/>
      <c r="E442" s="80"/>
      <c r="F442" s="82"/>
      <c r="G442" s="83">
        <f>SUM(G443,G448,G450)</f>
        <v>60878000</v>
      </c>
      <c r="H442" s="80" t="s">
        <v>31</v>
      </c>
      <c r="I442" s="81" t="s">
        <v>758</v>
      </c>
      <c r="J442" s="80"/>
      <c r="K442" s="80"/>
      <c r="L442" s="83"/>
      <c r="M442" s="82">
        <f>SUM(M443,M448,M450)</f>
        <v>60878000</v>
      </c>
      <c r="N442" s="82">
        <f>SUM(N443,N448,N450)</f>
        <v>0</v>
      </c>
      <c r="O442" s="167" t="s">
        <v>943</v>
      </c>
    </row>
    <row r="443" spans="1:15" x14ac:dyDescent="0.3">
      <c r="A443" s="28" t="s">
        <v>759</v>
      </c>
      <c r="B443" s="69" t="s">
        <v>34</v>
      </c>
      <c r="C443" s="68" t="s">
        <v>35</v>
      </c>
      <c r="D443" s="69"/>
      <c r="E443" s="69"/>
      <c r="F443" s="70"/>
      <c r="G443" s="71">
        <f>SUM(G444:G447)</f>
        <v>19750000</v>
      </c>
      <c r="H443" s="69" t="s">
        <v>34</v>
      </c>
      <c r="I443" s="68" t="s">
        <v>35</v>
      </c>
      <c r="J443" s="69"/>
      <c r="K443" s="69"/>
      <c r="L443" s="71"/>
      <c r="M443" s="70">
        <f>SUM(M444:M447)</f>
        <v>19750000</v>
      </c>
      <c r="N443" s="70">
        <f>SUM(N444:N447)</f>
        <v>0</v>
      </c>
      <c r="O443" s="167" t="s">
        <v>943</v>
      </c>
    </row>
    <row r="444" spans="1:15" x14ac:dyDescent="0.3">
      <c r="A444" s="28" t="s">
        <v>760</v>
      </c>
      <c r="B444" s="58"/>
      <c r="C444" s="59" t="s">
        <v>37</v>
      </c>
      <c r="D444" s="58">
        <v>50</v>
      </c>
      <c r="E444" s="58" t="s">
        <v>38</v>
      </c>
      <c r="F444" s="60">
        <v>75000</v>
      </c>
      <c r="G444" s="61">
        <f t="shared" ref="G444:G447" si="121">ROUNDDOWN(D444*F444,-3)</f>
        <v>3750000</v>
      </c>
      <c r="H444" s="58"/>
      <c r="I444" s="59" t="s">
        <v>37</v>
      </c>
      <c r="J444" s="58">
        <v>50</v>
      </c>
      <c r="K444" s="58" t="s">
        <v>38</v>
      </c>
      <c r="L444" s="61">
        <v>75000</v>
      </c>
      <c r="M444" s="60">
        <f t="shared" ref="M444:M447" si="122">ROUNDDOWN(J444*L444,-3)</f>
        <v>3750000</v>
      </c>
      <c r="N444" s="60">
        <f t="shared" ref="N444:N447" si="123">G444-M444</f>
        <v>0</v>
      </c>
      <c r="O444" s="167" t="s">
        <v>943</v>
      </c>
    </row>
    <row r="445" spans="1:15" x14ac:dyDescent="0.3">
      <c r="A445" s="28" t="s">
        <v>761</v>
      </c>
      <c r="B445" s="58"/>
      <c r="C445" s="59" t="s">
        <v>40</v>
      </c>
      <c r="D445" s="58">
        <v>4</v>
      </c>
      <c r="E445" s="58" t="s">
        <v>41</v>
      </c>
      <c r="F445" s="60">
        <v>1500000</v>
      </c>
      <c r="G445" s="61">
        <f t="shared" si="121"/>
        <v>6000000</v>
      </c>
      <c r="H445" s="58"/>
      <c r="I445" s="59" t="s">
        <v>40</v>
      </c>
      <c r="J445" s="58">
        <v>4</v>
      </c>
      <c r="K445" s="58" t="s">
        <v>41</v>
      </c>
      <c r="L445" s="61">
        <v>1500000</v>
      </c>
      <c r="M445" s="60">
        <f t="shared" si="122"/>
        <v>6000000</v>
      </c>
      <c r="N445" s="60">
        <f t="shared" si="123"/>
        <v>0</v>
      </c>
      <c r="O445" s="167" t="s">
        <v>943</v>
      </c>
    </row>
    <row r="446" spans="1:15" x14ac:dyDescent="0.3">
      <c r="A446" s="28" t="s">
        <v>762</v>
      </c>
      <c r="B446" s="58"/>
      <c r="C446" s="59" t="s">
        <v>43</v>
      </c>
      <c r="D446" s="58">
        <v>4</v>
      </c>
      <c r="E446" s="58" t="s">
        <v>41</v>
      </c>
      <c r="F446" s="60">
        <v>1500000</v>
      </c>
      <c r="G446" s="61">
        <f t="shared" si="121"/>
        <v>6000000</v>
      </c>
      <c r="H446" s="58"/>
      <c r="I446" s="59" t="s">
        <v>43</v>
      </c>
      <c r="J446" s="58">
        <v>4</v>
      </c>
      <c r="K446" s="58" t="s">
        <v>41</v>
      </c>
      <c r="L446" s="61">
        <v>1500000</v>
      </c>
      <c r="M446" s="60">
        <f t="shared" si="122"/>
        <v>6000000</v>
      </c>
      <c r="N446" s="60">
        <f t="shared" si="123"/>
        <v>0</v>
      </c>
      <c r="O446" s="167" t="s">
        <v>943</v>
      </c>
    </row>
    <row r="447" spans="1:15" x14ac:dyDescent="0.3">
      <c r="A447" s="28" t="s">
        <v>763</v>
      </c>
      <c r="B447" s="58"/>
      <c r="C447" s="59" t="s">
        <v>45</v>
      </c>
      <c r="D447" s="58">
        <v>4</v>
      </c>
      <c r="E447" s="58" t="s">
        <v>41</v>
      </c>
      <c r="F447" s="60">
        <v>1000000</v>
      </c>
      <c r="G447" s="61">
        <f t="shared" si="121"/>
        <v>4000000</v>
      </c>
      <c r="H447" s="58"/>
      <c r="I447" s="59" t="s">
        <v>45</v>
      </c>
      <c r="J447" s="58">
        <v>4</v>
      </c>
      <c r="K447" s="58" t="s">
        <v>41</v>
      </c>
      <c r="L447" s="61">
        <v>1000000</v>
      </c>
      <c r="M447" s="60">
        <f t="shared" si="122"/>
        <v>4000000</v>
      </c>
      <c r="N447" s="60">
        <f t="shared" si="123"/>
        <v>0</v>
      </c>
      <c r="O447" s="167" t="s">
        <v>943</v>
      </c>
    </row>
    <row r="448" spans="1:15" x14ac:dyDescent="0.3">
      <c r="A448" s="28" t="s">
        <v>764</v>
      </c>
      <c r="B448" s="65" t="s">
        <v>53</v>
      </c>
      <c r="C448" s="64" t="s">
        <v>54</v>
      </c>
      <c r="D448" s="65"/>
      <c r="E448" s="65"/>
      <c r="F448" s="66"/>
      <c r="G448" s="67">
        <f>G449</f>
        <v>37528000</v>
      </c>
      <c r="H448" s="65" t="s">
        <v>53</v>
      </c>
      <c r="I448" s="64" t="s">
        <v>54</v>
      </c>
      <c r="J448" s="65"/>
      <c r="K448" s="65"/>
      <c r="L448" s="67"/>
      <c r="M448" s="66">
        <f>M449</f>
        <v>37528000</v>
      </c>
      <c r="N448" s="66">
        <f>N449</f>
        <v>0</v>
      </c>
      <c r="O448" s="167" t="s">
        <v>943</v>
      </c>
    </row>
    <row r="449" spans="1:15" x14ac:dyDescent="0.3">
      <c r="A449" s="28" t="s">
        <v>765</v>
      </c>
      <c r="B449" s="58"/>
      <c r="C449" s="59" t="s">
        <v>766</v>
      </c>
      <c r="D449" s="58">
        <v>10</v>
      </c>
      <c r="E449" s="58" t="s">
        <v>38</v>
      </c>
      <c r="F449" s="60">
        <v>3752800</v>
      </c>
      <c r="G449" s="61">
        <f>ROUNDDOWN(D449*F449,-3)</f>
        <v>37528000</v>
      </c>
      <c r="H449" s="58"/>
      <c r="I449" s="142" t="s">
        <v>940</v>
      </c>
      <c r="J449" s="143">
        <v>10</v>
      </c>
      <c r="K449" s="143" t="s">
        <v>38</v>
      </c>
      <c r="L449" s="168">
        <v>3752800</v>
      </c>
      <c r="M449" s="144">
        <f>ROUNDDOWN(J449*L449,-3)</f>
        <v>37528000</v>
      </c>
      <c r="N449" s="60">
        <f>G449-M449</f>
        <v>0</v>
      </c>
      <c r="O449" s="167" t="s">
        <v>943</v>
      </c>
    </row>
    <row r="450" spans="1:15" x14ac:dyDescent="0.3">
      <c r="A450" s="28" t="s">
        <v>767</v>
      </c>
      <c r="B450" s="53" t="s">
        <v>122</v>
      </c>
      <c r="C450" s="54" t="s">
        <v>123</v>
      </c>
      <c r="D450" s="53"/>
      <c r="E450" s="53"/>
      <c r="F450" s="55"/>
      <c r="G450" s="56">
        <f>G451</f>
        <v>3600000</v>
      </c>
      <c r="H450" s="53" t="s">
        <v>122</v>
      </c>
      <c r="I450" s="54" t="s">
        <v>123</v>
      </c>
      <c r="J450" s="53"/>
      <c r="K450" s="53"/>
      <c r="L450" s="56"/>
      <c r="M450" s="55">
        <f>M451</f>
        <v>3600000</v>
      </c>
      <c r="N450" s="55">
        <f>N451</f>
        <v>0</v>
      </c>
      <c r="O450" s="167" t="s">
        <v>943</v>
      </c>
    </row>
    <row r="451" spans="1:15" x14ac:dyDescent="0.3">
      <c r="A451" s="28" t="s">
        <v>768</v>
      </c>
      <c r="B451" s="58"/>
      <c r="C451" s="59" t="s">
        <v>769</v>
      </c>
      <c r="D451" s="58">
        <v>24</v>
      </c>
      <c r="E451" s="58" t="s">
        <v>38</v>
      </c>
      <c r="F451" s="60">
        <v>150000</v>
      </c>
      <c r="G451" s="61">
        <f>ROUNDDOWN(D451*F451,-3)</f>
        <v>3600000</v>
      </c>
      <c r="H451" s="58"/>
      <c r="I451" s="59" t="s">
        <v>769</v>
      </c>
      <c r="J451" s="58">
        <v>24</v>
      </c>
      <c r="K451" s="58" t="s">
        <v>38</v>
      </c>
      <c r="L451" s="61">
        <v>150000</v>
      </c>
      <c r="M451" s="60">
        <f>ROUNDDOWN(J451*L451,-3)</f>
        <v>3600000</v>
      </c>
      <c r="N451" s="60">
        <f>G451-M451</f>
        <v>0</v>
      </c>
      <c r="O451" s="167" t="s">
        <v>943</v>
      </c>
    </row>
    <row r="452" spans="1:15" x14ac:dyDescent="0.3">
      <c r="A452" s="28" t="s">
        <v>770</v>
      </c>
      <c r="B452" s="80" t="s">
        <v>59</v>
      </c>
      <c r="C452" s="81" t="s">
        <v>771</v>
      </c>
      <c r="D452" s="80"/>
      <c r="E452" s="80"/>
      <c r="F452" s="82"/>
      <c r="G452" s="83">
        <f>SUM(G453,G458,G460)</f>
        <v>52320000</v>
      </c>
      <c r="H452" s="80" t="s">
        <v>59</v>
      </c>
      <c r="I452" s="81" t="s">
        <v>771</v>
      </c>
      <c r="J452" s="80"/>
      <c r="K452" s="80"/>
      <c r="L452" s="83"/>
      <c r="M452" s="82">
        <f>SUM(M453,M458,M460)</f>
        <v>52320000</v>
      </c>
      <c r="N452" s="82">
        <f>SUM(N453,N458,N460)</f>
        <v>0</v>
      </c>
      <c r="O452" s="167" t="s">
        <v>943</v>
      </c>
    </row>
    <row r="453" spans="1:15" x14ac:dyDescent="0.3">
      <c r="A453" s="28" t="s">
        <v>772</v>
      </c>
      <c r="B453" s="69" t="s">
        <v>34</v>
      </c>
      <c r="C453" s="68" t="s">
        <v>35</v>
      </c>
      <c r="D453" s="69"/>
      <c r="E453" s="69"/>
      <c r="F453" s="70"/>
      <c r="G453" s="71">
        <f>SUM(G454:G457)</f>
        <v>19000000</v>
      </c>
      <c r="H453" s="69" t="s">
        <v>34</v>
      </c>
      <c r="I453" s="68" t="s">
        <v>35</v>
      </c>
      <c r="J453" s="69"/>
      <c r="K453" s="69"/>
      <c r="L453" s="71"/>
      <c r="M453" s="70">
        <f>SUM(M454:M457)</f>
        <v>19000000</v>
      </c>
      <c r="N453" s="70">
        <f>SUM(N454:N457)</f>
        <v>0</v>
      </c>
      <c r="O453" s="167" t="s">
        <v>943</v>
      </c>
    </row>
    <row r="454" spans="1:15" x14ac:dyDescent="0.3">
      <c r="A454" s="28" t="s">
        <v>773</v>
      </c>
      <c r="B454" s="58"/>
      <c r="C454" s="59" t="s">
        <v>37</v>
      </c>
      <c r="D454" s="58">
        <v>40</v>
      </c>
      <c r="E454" s="58" t="s">
        <v>38</v>
      </c>
      <c r="F454" s="60">
        <v>75000</v>
      </c>
      <c r="G454" s="61">
        <f t="shared" ref="G454:G457" si="124">ROUNDDOWN(D454*F454,-3)</f>
        <v>3000000</v>
      </c>
      <c r="H454" s="58"/>
      <c r="I454" s="59" t="s">
        <v>37</v>
      </c>
      <c r="J454" s="58">
        <v>40</v>
      </c>
      <c r="K454" s="58" t="s">
        <v>38</v>
      </c>
      <c r="L454" s="61">
        <v>75000</v>
      </c>
      <c r="M454" s="60">
        <f t="shared" ref="M454:M457" si="125">ROUNDDOWN(J454*L454,-3)</f>
        <v>3000000</v>
      </c>
      <c r="N454" s="60">
        <f t="shared" ref="N454:N457" si="126">G454-M454</f>
        <v>0</v>
      </c>
      <c r="O454" s="167" t="s">
        <v>943</v>
      </c>
    </row>
    <row r="455" spans="1:15" x14ac:dyDescent="0.3">
      <c r="A455" s="28" t="s">
        <v>774</v>
      </c>
      <c r="B455" s="58"/>
      <c r="C455" s="59" t="s">
        <v>40</v>
      </c>
      <c r="D455" s="58">
        <v>4</v>
      </c>
      <c r="E455" s="58" t="s">
        <v>41</v>
      </c>
      <c r="F455" s="60">
        <v>1500000</v>
      </c>
      <c r="G455" s="61">
        <f t="shared" si="124"/>
        <v>6000000</v>
      </c>
      <c r="H455" s="58"/>
      <c r="I455" s="59" t="s">
        <v>40</v>
      </c>
      <c r="J455" s="58">
        <v>4</v>
      </c>
      <c r="K455" s="58" t="s">
        <v>41</v>
      </c>
      <c r="L455" s="61">
        <v>1500000</v>
      </c>
      <c r="M455" s="60">
        <f t="shared" si="125"/>
        <v>6000000</v>
      </c>
      <c r="N455" s="60">
        <f t="shared" si="126"/>
        <v>0</v>
      </c>
      <c r="O455" s="167" t="s">
        <v>943</v>
      </c>
    </row>
    <row r="456" spans="1:15" x14ac:dyDescent="0.3">
      <c r="A456" s="28" t="s">
        <v>775</v>
      </c>
      <c r="B456" s="58"/>
      <c r="C456" s="59" t="s">
        <v>43</v>
      </c>
      <c r="D456" s="58">
        <v>4</v>
      </c>
      <c r="E456" s="58" t="s">
        <v>41</v>
      </c>
      <c r="F456" s="60">
        <v>1500000</v>
      </c>
      <c r="G456" s="61">
        <f t="shared" si="124"/>
        <v>6000000</v>
      </c>
      <c r="H456" s="58"/>
      <c r="I456" s="59" t="s">
        <v>43</v>
      </c>
      <c r="J456" s="58">
        <v>4</v>
      </c>
      <c r="K456" s="58" t="s">
        <v>41</v>
      </c>
      <c r="L456" s="61">
        <v>1500000</v>
      </c>
      <c r="M456" s="60">
        <f t="shared" si="125"/>
        <v>6000000</v>
      </c>
      <c r="N456" s="60">
        <f t="shared" si="126"/>
        <v>0</v>
      </c>
      <c r="O456" s="167" t="s">
        <v>943</v>
      </c>
    </row>
    <row r="457" spans="1:15" x14ac:dyDescent="0.3">
      <c r="A457" s="28" t="s">
        <v>776</v>
      </c>
      <c r="B457" s="58"/>
      <c r="C457" s="59" t="s">
        <v>45</v>
      </c>
      <c r="D457" s="58">
        <v>4</v>
      </c>
      <c r="E457" s="58" t="s">
        <v>41</v>
      </c>
      <c r="F457" s="60">
        <v>1000000</v>
      </c>
      <c r="G457" s="61">
        <f t="shared" si="124"/>
        <v>4000000</v>
      </c>
      <c r="H457" s="58"/>
      <c r="I457" s="59" t="s">
        <v>45</v>
      </c>
      <c r="J457" s="58">
        <v>4</v>
      </c>
      <c r="K457" s="58" t="s">
        <v>41</v>
      </c>
      <c r="L457" s="61">
        <v>1000000</v>
      </c>
      <c r="M457" s="60">
        <f t="shared" si="125"/>
        <v>4000000</v>
      </c>
      <c r="N457" s="60">
        <f t="shared" si="126"/>
        <v>0</v>
      </c>
      <c r="O457" s="167" t="s">
        <v>943</v>
      </c>
    </row>
    <row r="458" spans="1:15" x14ac:dyDescent="0.3">
      <c r="A458" s="28" t="s">
        <v>777</v>
      </c>
      <c r="B458" s="53" t="s">
        <v>53</v>
      </c>
      <c r="C458" s="54" t="s">
        <v>54</v>
      </c>
      <c r="D458" s="53"/>
      <c r="E458" s="53"/>
      <c r="F458" s="55"/>
      <c r="G458" s="56">
        <f>G459</f>
        <v>32120000</v>
      </c>
      <c r="H458" s="53" t="s">
        <v>53</v>
      </c>
      <c r="I458" s="54" t="s">
        <v>54</v>
      </c>
      <c r="J458" s="53"/>
      <c r="K458" s="53"/>
      <c r="L458" s="56"/>
      <c r="M458" s="55">
        <f>M459</f>
        <v>32120000</v>
      </c>
      <c r="N458" s="55">
        <f>N459</f>
        <v>0</v>
      </c>
      <c r="O458" s="167" t="s">
        <v>943</v>
      </c>
    </row>
    <row r="459" spans="1:15" x14ac:dyDescent="0.3">
      <c r="A459" s="28" t="s">
        <v>778</v>
      </c>
      <c r="B459" s="58"/>
      <c r="C459" s="59" t="s">
        <v>779</v>
      </c>
      <c r="D459" s="58">
        <v>10</v>
      </c>
      <c r="E459" s="58" t="s">
        <v>38</v>
      </c>
      <c r="F459" s="60">
        <v>3212000</v>
      </c>
      <c r="G459" s="61">
        <f>ROUNDDOWN(D459*F459,-3)</f>
        <v>32120000</v>
      </c>
      <c r="H459" s="58"/>
      <c r="I459" s="59" t="s">
        <v>779</v>
      </c>
      <c r="J459" s="58">
        <v>10</v>
      </c>
      <c r="K459" s="58" t="s">
        <v>38</v>
      </c>
      <c r="L459" s="61">
        <v>3212000</v>
      </c>
      <c r="M459" s="60">
        <f>ROUNDDOWN(J459*L459,-3)</f>
        <v>32120000</v>
      </c>
      <c r="N459" s="60">
        <f>G459-M459</f>
        <v>0</v>
      </c>
      <c r="O459" s="167" t="s">
        <v>943</v>
      </c>
    </row>
    <row r="460" spans="1:15" x14ac:dyDescent="0.3">
      <c r="A460" s="28" t="s">
        <v>780</v>
      </c>
      <c r="B460" s="69" t="s">
        <v>122</v>
      </c>
      <c r="C460" s="68" t="s">
        <v>123</v>
      </c>
      <c r="D460" s="69"/>
      <c r="E460" s="69"/>
      <c r="F460" s="70"/>
      <c r="G460" s="71">
        <f>G461</f>
        <v>1200000</v>
      </c>
      <c r="H460" s="69" t="s">
        <v>122</v>
      </c>
      <c r="I460" s="68" t="s">
        <v>123</v>
      </c>
      <c r="J460" s="69"/>
      <c r="K460" s="69"/>
      <c r="L460" s="71"/>
      <c r="M460" s="70">
        <f>M461</f>
        <v>1200000</v>
      </c>
      <c r="N460" s="70">
        <f>N461</f>
        <v>0</v>
      </c>
      <c r="O460" s="167" t="s">
        <v>943</v>
      </c>
    </row>
    <row r="461" spans="1:15" x14ac:dyDescent="0.3">
      <c r="A461" s="28" t="s">
        <v>781</v>
      </c>
      <c r="B461" s="58"/>
      <c r="C461" s="59" t="s">
        <v>769</v>
      </c>
      <c r="D461" s="58">
        <v>8</v>
      </c>
      <c r="E461" s="58" t="s">
        <v>38</v>
      </c>
      <c r="F461" s="60">
        <v>150000</v>
      </c>
      <c r="G461" s="61">
        <f>ROUNDDOWN(D461*F461,-3)</f>
        <v>1200000</v>
      </c>
      <c r="H461" s="58"/>
      <c r="I461" s="59" t="s">
        <v>769</v>
      </c>
      <c r="J461" s="58">
        <v>8</v>
      </c>
      <c r="K461" s="58" t="s">
        <v>38</v>
      </c>
      <c r="L461" s="61">
        <v>150000</v>
      </c>
      <c r="M461" s="60">
        <f>ROUNDDOWN(J461*L461,-3)</f>
        <v>1200000</v>
      </c>
      <c r="N461" s="60">
        <f>G461-M461</f>
        <v>0</v>
      </c>
      <c r="O461" s="167" t="s">
        <v>943</v>
      </c>
    </row>
    <row r="462" spans="1:15" x14ac:dyDescent="0.3">
      <c r="A462" s="28" t="s">
        <v>782</v>
      </c>
      <c r="B462" s="80" t="s">
        <v>254</v>
      </c>
      <c r="C462" s="81" t="s">
        <v>783</v>
      </c>
      <c r="D462" s="80"/>
      <c r="E462" s="80"/>
      <c r="F462" s="82"/>
      <c r="G462" s="83">
        <f>SUM(G463,G469,G471)</f>
        <v>70870000</v>
      </c>
      <c r="H462" s="80" t="s">
        <v>254</v>
      </c>
      <c r="I462" s="81" t="s">
        <v>783</v>
      </c>
      <c r="J462" s="80"/>
      <c r="K462" s="80"/>
      <c r="L462" s="83"/>
      <c r="M462" s="82">
        <f>SUM(M463,M469,M471)</f>
        <v>70870000</v>
      </c>
      <c r="N462" s="82">
        <f>SUM(N463,N469,N471)</f>
        <v>0</v>
      </c>
      <c r="O462" s="167" t="s">
        <v>943</v>
      </c>
    </row>
    <row r="463" spans="1:15" x14ac:dyDescent="0.3">
      <c r="A463" s="28" t="s">
        <v>784</v>
      </c>
      <c r="B463" s="65" t="s">
        <v>34</v>
      </c>
      <c r="C463" s="64" t="s">
        <v>35</v>
      </c>
      <c r="D463" s="65"/>
      <c r="E463" s="65"/>
      <c r="F463" s="66"/>
      <c r="G463" s="67">
        <f>SUM(G464:G468)</f>
        <v>28750000</v>
      </c>
      <c r="H463" s="65" t="s">
        <v>34</v>
      </c>
      <c r="I463" s="64" t="s">
        <v>35</v>
      </c>
      <c r="J463" s="65"/>
      <c r="K463" s="65"/>
      <c r="L463" s="67"/>
      <c r="M463" s="66">
        <f>SUM(M464:M468)</f>
        <v>28750000</v>
      </c>
      <c r="N463" s="66">
        <f>SUM(N464:N468)</f>
        <v>0</v>
      </c>
      <c r="O463" s="167" t="s">
        <v>943</v>
      </c>
    </row>
    <row r="464" spans="1:15" x14ac:dyDescent="0.3">
      <c r="A464" s="28" t="s">
        <v>785</v>
      </c>
      <c r="B464" s="58"/>
      <c r="C464" s="59" t="s">
        <v>37</v>
      </c>
      <c r="D464" s="58">
        <v>50</v>
      </c>
      <c r="E464" s="58" t="s">
        <v>38</v>
      </c>
      <c r="F464" s="60">
        <v>75000</v>
      </c>
      <c r="G464" s="61">
        <f t="shared" ref="G464:G468" si="127">ROUNDDOWN(D464*F464,-3)</f>
        <v>3750000</v>
      </c>
      <c r="H464" s="58"/>
      <c r="I464" s="59" t="s">
        <v>37</v>
      </c>
      <c r="J464" s="58">
        <v>50</v>
      </c>
      <c r="K464" s="58" t="s">
        <v>38</v>
      </c>
      <c r="L464" s="61">
        <v>75000</v>
      </c>
      <c r="M464" s="60">
        <f t="shared" ref="M464:M468" si="128">ROUNDDOWN(J464*L464,-3)</f>
        <v>3750000</v>
      </c>
      <c r="N464" s="60">
        <f t="shared" ref="N464:N468" si="129">G464-M464</f>
        <v>0</v>
      </c>
      <c r="O464" s="167" t="s">
        <v>943</v>
      </c>
    </row>
    <row r="465" spans="1:15" x14ac:dyDescent="0.3">
      <c r="A465" s="28" t="s">
        <v>786</v>
      </c>
      <c r="B465" s="58"/>
      <c r="C465" s="59" t="s">
        <v>787</v>
      </c>
      <c r="D465" s="58">
        <v>6</v>
      </c>
      <c r="E465" s="58" t="s">
        <v>84</v>
      </c>
      <c r="F465" s="60">
        <v>1500000</v>
      </c>
      <c r="G465" s="61">
        <f t="shared" si="127"/>
        <v>9000000</v>
      </c>
      <c r="H465" s="58"/>
      <c r="I465" s="59" t="s">
        <v>787</v>
      </c>
      <c r="J465" s="58">
        <v>6</v>
      </c>
      <c r="K465" s="58" t="s">
        <v>84</v>
      </c>
      <c r="L465" s="61">
        <v>1500000</v>
      </c>
      <c r="M465" s="60">
        <f t="shared" si="128"/>
        <v>9000000</v>
      </c>
      <c r="N465" s="60">
        <f t="shared" si="129"/>
        <v>0</v>
      </c>
      <c r="O465" s="167" t="s">
        <v>943</v>
      </c>
    </row>
    <row r="466" spans="1:15" x14ac:dyDescent="0.3">
      <c r="A466" s="28" t="s">
        <v>788</v>
      </c>
      <c r="B466" s="58"/>
      <c r="C466" s="59" t="s">
        <v>789</v>
      </c>
      <c r="D466" s="58">
        <v>4</v>
      </c>
      <c r="E466" s="58" t="s">
        <v>41</v>
      </c>
      <c r="F466" s="60">
        <v>1500000</v>
      </c>
      <c r="G466" s="61">
        <f t="shared" si="127"/>
        <v>6000000</v>
      </c>
      <c r="H466" s="58"/>
      <c r="I466" s="59" t="s">
        <v>789</v>
      </c>
      <c r="J466" s="58">
        <v>4</v>
      </c>
      <c r="K466" s="58" t="s">
        <v>41</v>
      </c>
      <c r="L466" s="61">
        <v>1500000</v>
      </c>
      <c r="M466" s="60">
        <f t="shared" si="128"/>
        <v>6000000</v>
      </c>
      <c r="N466" s="60">
        <f t="shared" si="129"/>
        <v>0</v>
      </c>
      <c r="O466" s="167" t="s">
        <v>943</v>
      </c>
    </row>
    <row r="467" spans="1:15" x14ac:dyDescent="0.3">
      <c r="A467" s="28" t="s">
        <v>790</v>
      </c>
      <c r="B467" s="58"/>
      <c r="C467" s="59" t="s">
        <v>791</v>
      </c>
      <c r="D467" s="58">
        <v>4</v>
      </c>
      <c r="E467" s="58" t="s">
        <v>41</v>
      </c>
      <c r="F467" s="60">
        <v>1500000</v>
      </c>
      <c r="G467" s="61">
        <f t="shared" si="127"/>
        <v>6000000</v>
      </c>
      <c r="H467" s="58"/>
      <c r="I467" s="59" t="s">
        <v>791</v>
      </c>
      <c r="J467" s="58">
        <v>4</v>
      </c>
      <c r="K467" s="58" t="s">
        <v>41</v>
      </c>
      <c r="L467" s="61">
        <v>1500000</v>
      </c>
      <c r="M467" s="60">
        <f t="shared" si="128"/>
        <v>6000000</v>
      </c>
      <c r="N467" s="60">
        <f t="shared" si="129"/>
        <v>0</v>
      </c>
      <c r="O467" s="167" t="s">
        <v>943</v>
      </c>
    </row>
    <row r="468" spans="1:15" x14ac:dyDescent="0.3">
      <c r="A468" s="28" t="s">
        <v>792</v>
      </c>
      <c r="B468" s="58"/>
      <c r="C468" s="59" t="s">
        <v>793</v>
      </c>
      <c r="D468" s="58">
        <v>4</v>
      </c>
      <c r="E468" s="58" t="s">
        <v>41</v>
      </c>
      <c r="F468" s="60">
        <v>1000000</v>
      </c>
      <c r="G468" s="61">
        <f t="shared" si="127"/>
        <v>4000000</v>
      </c>
      <c r="H468" s="58"/>
      <c r="I468" s="59" t="s">
        <v>793</v>
      </c>
      <c r="J468" s="58">
        <v>4</v>
      </c>
      <c r="K468" s="58" t="s">
        <v>41</v>
      </c>
      <c r="L468" s="61">
        <v>1000000</v>
      </c>
      <c r="M468" s="60">
        <f t="shared" si="128"/>
        <v>4000000</v>
      </c>
      <c r="N468" s="60">
        <f t="shared" si="129"/>
        <v>0</v>
      </c>
      <c r="O468" s="167" t="s">
        <v>943</v>
      </c>
    </row>
    <row r="469" spans="1:15" x14ac:dyDescent="0.3">
      <c r="A469" s="28" t="s">
        <v>794</v>
      </c>
      <c r="B469" s="65" t="s">
        <v>53</v>
      </c>
      <c r="C469" s="64" t="s">
        <v>54</v>
      </c>
      <c r="D469" s="65"/>
      <c r="E469" s="65"/>
      <c r="F469" s="66"/>
      <c r="G469" s="67">
        <f>G470</f>
        <v>40320000</v>
      </c>
      <c r="H469" s="65" t="s">
        <v>53</v>
      </c>
      <c r="I469" s="64" t="s">
        <v>54</v>
      </c>
      <c r="J469" s="65"/>
      <c r="K469" s="65"/>
      <c r="L469" s="67"/>
      <c r="M469" s="66">
        <f>M470</f>
        <v>40320000</v>
      </c>
      <c r="N469" s="66">
        <f>N470</f>
        <v>0</v>
      </c>
      <c r="O469" s="167" t="s">
        <v>943</v>
      </c>
    </row>
    <row r="470" spans="1:15" ht="26.4" x14ac:dyDescent="0.3">
      <c r="A470" s="28" t="s">
        <v>795</v>
      </c>
      <c r="B470" s="58"/>
      <c r="C470" s="59" t="s">
        <v>796</v>
      </c>
      <c r="D470" s="58">
        <v>10</v>
      </c>
      <c r="E470" s="58" t="s">
        <v>38</v>
      </c>
      <c r="F470" s="60">
        <v>4032000</v>
      </c>
      <c r="G470" s="61">
        <f>ROUNDDOWN(D470*F470,-3)</f>
        <v>40320000</v>
      </c>
      <c r="H470" s="58"/>
      <c r="I470" s="59" t="s">
        <v>796</v>
      </c>
      <c r="J470" s="58">
        <v>10</v>
      </c>
      <c r="K470" s="58" t="s">
        <v>38</v>
      </c>
      <c r="L470" s="61">
        <v>4032000</v>
      </c>
      <c r="M470" s="60">
        <f>ROUNDDOWN(J470*L470,-3)</f>
        <v>40320000</v>
      </c>
      <c r="N470" s="60">
        <f>G470-M470</f>
        <v>0</v>
      </c>
      <c r="O470" s="167" t="s">
        <v>943</v>
      </c>
    </row>
    <row r="471" spans="1:15" x14ac:dyDescent="0.3">
      <c r="A471" s="28" t="s">
        <v>797</v>
      </c>
      <c r="B471" s="65" t="s">
        <v>122</v>
      </c>
      <c r="C471" s="64" t="s">
        <v>123</v>
      </c>
      <c r="D471" s="65"/>
      <c r="E471" s="65"/>
      <c r="F471" s="66"/>
      <c r="G471" s="67">
        <f>G472</f>
        <v>1800000</v>
      </c>
      <c r="H471" s="65" t="s">
        <v>122</v>
      </c>
      <c r="I471" s="64" t="s">
        <v>123</v>
      </c>
      <c r="J471" s="65"/>
      <c r="K471" s="65"/>
      <c r="L471" s="67"/>
      <c r="M471" s="66">
        <f>M472</f>
        <v>1800000</v>
      </c>
      <c r="N471" s="66">
        <f>N472</f>
        <v>0</v>
      </c>
      <c r="O471" s="167" t="s">
        <v>943</v>
      </c>
    </row>
    <row r="472" spans="1:15" x14ac:dyDescent="0.3">
      <c r="A472" s="28" t="s">
        <v>798</v>
      </c>
      <c r="B472" s="58"/>
      <c r="C472" s="59" t="s">
        <v>769</v>
      </c>
      <c r="D472" s="58">
        <v>12</v>
      </c>
      <c r="E472" s="58" t="s">
        <v>38</v>
      </c>
      <c r="F472" s="60">
        <v>150000</v>
      </c>
      <c r="G472" s="61">
        <f>ROUNDDOWN(D472*F472,-3)</f>
        <v>1800000</v>
      </c>
      <c r="H472" s="58"/>
      <c r="I472" s="59" t="s">
        <v>769</v>
      </c>
      <c r="J472" s="58">
        <v>12</v>
      </c>
      <c r="K472" s="58" t="s">
        <v>38</v>
      </c>
      <c r="L472" s="61">
        <v>150000</v>
      </c>
      <c r="M472" s="60">
        <f>ROUNDDOWN(J472*L472,-3)</f>
        <v>1800000</v>
      </c>
      <c r="N472" s="60">
        <f>G472-M472</f>
        <v>0</v>
      </c>
      <c r="O472" s="167" t="s">
        <v>943</v>
      </c>
    </row>
    <row r="473" spans="1:15" x14ac:dyDescent="0.3">
      <c r="A473" s="28" t="s">
        <v>799</v>
      </c>
      <c r="B473" s="72" t="s">
        <v>275</v>
      </c>
      <c r="C473" s="73" t="s">
        <v>800</v>
      </c>
      <c r="D473" s="72"/>
      <c r="E473" s="72"/>
      <c r="F473" s="74"/>
      <c r="G473" s="75">
        <f>SUM(G474,G479,G481)</f>
        <v>51379000</v>
      </c>
      <c r="H473" s="72" t="s">
        <v>275</v>
      </c>
      <c r="I473" s="73" t="s">
        <v>800</v>
      </c>
      <c r="J473" s="72"/>
      <c r="K473" s="72"/>
      <c r="L473" s="75"/>
      <c r="M473" s="74">
        <f>SUM(M474,M479,M481)</f>
        <v>155000000</v>
      </c>
      <c r="N473" s="74">
        <f>SUM(N474,N479,N481)</f>
        <v>-103621000</v>
      </c>
      <c r="O473" s="167" t="s">
        <v>943</v>
      </c>
    </row>
    <row r="474" spans="1:15" x14ac:dyDescent="0.3">
      <c r="A474" s="28" t="s">
        <v>801</v>
      </c>
      <c r="B474" s="65" t="s">
        <v>34</v>
      </c>
      <c r="C474" s="64" t="s">
        <v>35</v>
      </c>
      <c r="D474" s="65"/>
      <c r="E474" s="65"/>
      <c r="F474" s="66"/>
      <c r="G474" s="67">
        <f>SUM(G475:G478)</f>
        <v>28500000</v>
      </c>
      <c r="H474" s="65" t="s">
        <v>34</v>
      </c>
      <c r="I474" s="64" t="s">
        <v>35</v>
      </c>
      <c r="J474" s="65"/>
      <c r="K474" s="65"/>
      <c r="L474" s="67"/>
      <c r="M474" s="66">
        <f>SUM(M475:M478)</f>
        <v>28500000</v>
      </c>
      <c r="N474" s="66">
        <f>SUM(N475:N478)</f>
        <v>0</v>
      </c>
      <c r="O474" s="167" t="s">
        <v>943</v>
      </c>
    </row>
    <row r="475" spans="1:15" x14ac:dyDescent="0.3">
      <c r="A475" s="8" t="s">
        <v>802</v>
      </c>
      <c r="B475" s="58"/>
      <c r="C475" s="59" t="s">
        <v>37</v>
      </c>
      <c r="D475" s="58">
        <v>60</v>
      </c>
      <c r="E475" s="58" t="s">
        <v>38</v>
      </c>
      <c r="F475" s="60">
        <v>75000</v>
      </c>
      <c r="G475" s="61">
        <f t="shared" ref="G475:G478" si="130">ROUNDDOWN(D475*F475,-3)</f>
        <v>4500000</v>
      </c>
      <c r="H475" s="58"/>
      <c r="I475" s="59" t="s">
        <v>37</v>
      </c>
      <c r="J475" s="58">
        <v>60</v>
      </c>
      <c r="K475" s="58" t="s">
        <v>38</v>
      </c>
      <c r="L475" s="61">
        <v>75000</v>
      </c>
      <c r="M475" s="60">
        <f t="shared" ref="M475:M478" si="131">ROUNDDOWN(J475*L475,-3)</f>
        <v>4500000</v>
      </c>
      <c r="N475" s="60">
        <f t="shared" ref="N475:N478" si="132">G475-M475</f>
        <v>0</v>
      </c>
      <c r="O475" s="167" t="s">
        <v>943</v>
      </c>
    </row>
    <row r="476" spans="1:15" x14ac:dyDescent="0.3">
      <c r="A476" s="8" t="s">
        <v>803</v>
      </c>
      <c r="B476" s="58"/>
      <c r="C476" s="59" t="s">
        <v>365</v>
      </c>
      <c r="D476" s="58">
        <v>6</v>
      </c>
      <c r="E476" s="58" t="s">
        <v>41</v>
      </c>
      <c r="F476" s="60">
        <v>1500000</v>
      </c>
      <c r="G476" s="61">
        <f t="shared" si="130"/>
        <v>9000000</v>
      </c>
      <c r="H476" s="58"/>
      <c r="I476" s="59" t="s">
        <v>365</v>
      </c>
      <c r="J476" s="58">
        <v>6</v>
      </c>
      <c r="K476" s="58" t="s">
        <v>41</v>
      </c>
      <c r="L476" s="61">
        <v>1500000</v>
      </c>
      <c r="M476" s="60">
        <f t="shared" si="131"/>
        <v>9000000</v>
      </c>
      <c r="N476" s="60">
        <f t="shared" si="132"/>
        <v>0</v>
      </c>
      <c r="O476" s="167" t="s">
        <v>943</v>
      </c>
    </row>
    <row r="477" spans="1:15" x14ac:dyDescent="0.3">
      <c r="A477" s="8" t="s">
        <v>804</v>
      </c>
      <c r="B477" s="58"/>
      <c r="C477" s="59" t="s">
        <v>43</v>
      </c>
      <c r="D477" s="58">
        <v>6</v>
      </c>
      <c r="E477" s="58" t="s">
        <v>41</v>
      </c>
      <c r="F477" s="60">
        <v>1500000</v>
      </c>
      <c r="G477" s="61">
        <f t="shared" si="130"/>
        <v>9000000</v>
      </c>
      <c r="H477" s="58"/>
      <c r="I477" s="59" t="s">
        <v>43</v>
      </c>
      <c r="J477" s="58">
        <v>6</v>
      </c>
      <c r="K477" s="58" t="s">
        <v>41</v>
      </c>
      <c r="L477" s="61">
        <v>1500000</v>
      </c>
      <c r="M477" s="60">
        <f t="shared" si="131"/>
        <v>9000000</v>
      </c>
      <c r="N477" s="60">
        <f t="shared" si="132"/>
        <v>0</v>
      </c>
      <c r="O477" s="167" t="s">
        <v>943</v>
      </c>
    </row>
    <row r="478" spans="1:15" x14ac:dyDescent="0.3">
      <c r="A478" s="8" t="s">
        <v>805</v>
      </c>
      <c r="B478" s="58"/>
      <c r="C478" s="59" t="s">
        <v>45</v>
      </c>
      <c r="D478" s="58">
        <v>6</v>
      </c>
      <c r="E478" s="58" t="s">
        <v>41</v>
      </c>
      <c r="F478" s="60">
        <v>1000000</v>
      </c>
      <c r="G478" s="61">
        <f t="shared" si="130"/>
        <v>6000000</v>
      </c>
      <c r="H478" s="58"/>
      <c r="I478" s="59" t="s">
        <v>45</v>
      </c>
      <c r="J478" s="58">
        <v>6</v>
      </c>
      <c r="K478" s="58" t="s">
        <v>41</v>
      </c>
      <c r="L478" s="61">
        <v>1000000</v>
      </c>
      <c r="M478" s="60">
        <f t="shared" si="131"/>
        <v>6000000</v>
      </c>
      <c r="N478" s="60">
        <f t="shared" si="132"/>
        <v>0</v>
      </c>
      <c r="O478" s="167" t="s">
        <v>943</v>
      </c>
    </row>
    <row r="479" spans="1:15" x14ac:dyDescent="0.3">
      <c r="A479" s="28" t="s">
        <v>806</v>
      </c>
      <c r="B479" s="69" t="s">
        <v>53</v>
      </c>
      <c r="C479" s="68" t="s">
        <v>54</v>
      </c>
      <c r="D479" s="69"/>
      <c r="E479" s="69"/>
      <c r="F479" s="70"/>
      <c r="G479" s="71">
        <f>G480</f>
        <v>21379000</v>
      </c>
      <c r="H479" s="69" t="s">
        <v>53</v>
      </c>
      <c r="I479" s="68" t="s">
        <v>54</v>
      </c>
      <c r="J479" s="69"/>
      <c r="K479" s="69"/>
      <c r="L479" s="71"/>
      <c r="M479" s="70">
        <f>M480</f>
        <v>125000000</v>
      </c>
      <c r="N479" s="70">
        <f>N480</f>
        <v>-103621000</v>
      </c>
      <c r="O479" s="167" t="s">
        <v>943</v>
      </c>
    </row>
    <row r="480" spans="1:15" ht="26.4" x14ac:dyDescent="0.3">
      <c r="A480" s="28" t="s">
        <v>807</v>
      </c>
      <c r="B480" s="58"/>
      <c r="C480" s="59" t="s">
        <v>808</v>
      </c>
      <c r="D480" s="58">
        <v>4</v>
      </c>
      <c r="E480" s="58" t="s">
        <v>38</v>
      </c>
      <c r="F480" s="60">
        <v>5344800</v>
      </c>
      <c r="G480" s="61">
        <f>ROUNDDOWN(D480*F480,-3)</f>
        <v>21379000</v>
      </c>
      <c r="H480" s="58"/>
      <c r="I480" s="142" t="s">
        <v>808</v>
      </c>
      <c r="J480" s="143">
        <v>20</v>
      </c>
      <c r="K480" s="143" t="s">
        <v>38</v>
      </c>
      <c r="L480" s="168">
        <v>6250000</v>
      </c>
      <c r="M480" s="144">
        <f>ROUNDDOWN(J480*L480,-3)</f>
        <v>125000000</v>
      </c>
      <c r="N480" s="60">
        <f>G480-M480</f>
        <v>-103621000</v>
      </c>
      <c r="O480" s="167" t="s">
        <v>943</v>
      </c>
    </row>
    <row r="481" spans="1:15" x14ac:dyDescent="0.3">
      <c r="A481" s="28" t="s">
        <v>809</v>
      </c>
      <c r="B481" s="65" t="s">
        <v>122</v>
      </c>
      <c r="C481" s="64" t="s">
        <v>123</v>
      </c>
      <c r="D481" s="65"/>
      <c r="E481" s="65"/>
      <c r="F481" s="66"/>
      <c r="G481" s="67">
        <f>G482</f>
        <v>1500000</v>
      </c>
      <c r="H481" s="65" t="s">
        <v>122</v>
      </c>
      <c r="I481" s="64" t="s">
        <v>123</v>
      </c>
      <c r="J481" s="65"/>
      <c r="K481" s="65"/>
      <c r="L481" s="67"/>
      <c r="M481" s="66">
        <f>M482</f>
        <v>1500000</v>
      </c>
      <c r="N481" s="66">
        <f>N482</f>
        <v>0</v>
      </c>
      <c r="O481" s="167" t="s">
        <v>943</v>
      </c>
    </row>
    <row r="482" spans="1:15" x14ac:dyDescent="0.3">
      <c r="A482" s="28" t="s">
        <v>810</v>
      </c>
      <c r="B482" s="58"/>
      <c r="C482" s="59" t="s">
        <v>769</v>
      </c>
      <c r="D482" s="58">
        <v>10</v>
      </c>
      <c r="E482" s="58" t="s">
        <v>38</v>
      </c>
      <c r="F482" s="60">
        <v>150000</v>
      </c>
      <c r="G482" s="61">
        <f>ROUNDDOWN(D482*F482,-3)</f>
        <v>1500000</v>
      </c>
      <c r="H482" s="58"/>
      <c r="I482" s="59" t="s">
        <v>769</v>
      </c>
      <c r="J482" s="58">
        <v>10</v>
      </c>
      <c r="K482" s="58" t="s">
        <v>38</v>
      </c>
      <c r="L482" s="61">
        <v>150000</v>
      </c>
      <c r="M482" s="60">
        <f>ROUNDDOWN(J482*L482,-3)</f>
        <v>1500000</v>
      </c>
      <c r="N482" s="60">
        <f>G482-M482</f>
        <v>0</v>
      </c>
      <c r="O482" s="167" t="s">
        <v>943</v>
      </c>
    </row>
    <row r="483" spans="1:15" x14ac:dyDescent="0.3">
      <c r="A483" s="28" t="s">
        <v>811</v>
      </c>
      <c r="B483" s="80" t="s">
        <v>288</v>
      </c>
      <c r="C483" s="81" t="s">
        <v>812</v>
      </c>
      <c r="D483" s="80"/>
      <c r="E483" s="80"/>
      <c r="F483" s="82"/>
      <c r="G483" s="83">
        <f>SUM(G484,G489,G491)</f>
        <v>64553000</v>
      </c>
      <c r="H483" s="80" t="s">
        <v>288</v>
      </c>
      <c r="I483" s="81" t="s">
        <v>812</v>
      </c>
      <c r="J483" s="80"/>
      <c r="K483" s="80"/>
      <c r="L483" s="83"/>
      <c r="M483" s="82">
        <f>SUM(M484,M489,M491)</f>
        <v>64553000</v>
      </c>
      <c r="N483" s="82">
        <f>SUM(N484,N489,N491)</f>
        <v>0</v>
      </c>
      <c r="O483" s="167" t="s">
        <v>943</v>
      </c>
    </row>
    <row r="484" spans="1:15" x14ac:dyDescent="0.3">
      <c r="A484" s="28" t="s">
        <v>813</v>
      </c>
      <c r="B484" s="65" t="s">
        <v>34</v>
      </c>
      <c r="C484" s="64" t="s">
        <v>35</v>
      </c>
      <c r="D484" s="65"/>
      <c r="E484" s="65"/>
      <c r="F484" s="66"/>
      <c r="G484" s="67">
        <f>SUM(G485:G488)</f>
        <v>27750000</v>
      </c>
      <c r="H484" s="65" t="s">
        <v>34</v>
      </c>
      <c r="I484" s="64" t="s">
        <v>35</v>
      </c>
      <c r="J484" s="65"/>
      <c r="K484" s="65"/>
      <c r="L484" s="67"/>
      <c r="M484" s="66">
        <f>SUM(M485:M488)</f>
        <v>27750000</v>
      </c>
      <c r="N484" s="66">
        <f>SUM(N485:N488)</f>
        <v>0</v>
      </c>
      <c r="O484" s="167" t="s">
        <v>943</v>
      </c>
    </row>
    <row r="485" spans="1:15" x14ac:dyDescent="0.3">
      <c r="A485" s="28" t="s">
        <v>814</v>
      </c>
      <c r="B485" s="58"/>
      <c r="C485" s="59" t="s">
        <v>37</v>
      </c>
      <c r="D485" s="58">
        <v>50</v>
      </c>
      <c r="E485" s="58" t="s">
        <v>38</v>
      </c>
      <c r="F485" s="60">
        <v>75000</v>
      </c>
      <c r="G485" s="61">
        <f t="shared" ref="G485:G488" si="133">ROUNDDOWN(D485*F485,-3)</f>
        <v>3750000</v>
      </c>
      <c r="H485" s="58"/>
      <c r="I485" s="59" t="s">
        <v>37</v>
      </c>
      <c r="J485" s="58">
        <v>50</v>
      </c>
      <c r="K485" s="58" t="s">
        <v>38</v>
      </c>
      <c r="L485" s="61">
        <v>75000</v>
      </c>
      <c r="M485" s="60">
        <f t="shared" ref="M485:M488" si="134">ROUNDDOWN(J485*L485,-3)</f>
        <v>3750000</v>
      </c>
      <c r="N485" s="60">
        <f t="shared" ref="N485:N488" si="135">G485-M485</f>
        <v>0</v>
      </c>
      <c r="O485" s="167" t="s">
        <v>943</v>
      </c>
    </row>
    <row r="486" spans="1:15" x14ac:dyDescent="0.3">
      <c r="A486" s="28" t="s">
        <v>815</v>
      </c>
      <c r="B486" s="58"/>
      <c r="C486" s="59" t="s">
        <v>365</v>
      </c>
      <c r="D486" s="58">
        <v>6</v>
      </c>
      <c r="E486" s="58" t="s">
        <v>41</v>
      </c>
      <c r="F486" s="60">
        <v>1500000</v>
      </c>
      <c r="G486" s="61">
        <f t="shared" si="133"/>
        <v>9000000</v>
      </c>
      <c r="H486" s="58"/>
      <c r="I486" s="59" t="s">
        <v>365</v>
      </c>
      <c r="J486" s="58">
        <v>6</v>
      </c>
      <c r="K486" s="58" t="s">
        <v>41</v>
      </c>
      <c r="L486" s="61">
        <v>1500000</v>
      </c>
      <c r="M486" s="60">
        <f t="shared" si="134"/>
        <v>9000000</v>
      </c>
      <c r="N486" s="60">
        <f t="shared" si="135"/>
        <v>0</v>
      </c>
      <c r="O486" s="167" t="s">
        <v>943</v>
      </c>
    </row>
    <row r="487" spans="1:15" x14ac:dyDescent="0.3">
      <c r="A487" s="28" t="s">
        <v>816</v>
      </c>
      <c r="B487" s="58"/>
      <c r="C487" s="59" t="s">
        <v>43</v>
      </c>
      <c r="D487" s="58">
        <v>6</v>
      </c>
      <c r="E487" s="58" t="s">
        <v>41</v>
      </c>
      <c r="F487" s="60">
        <v>1500000</v>
      </c>
      <c r="G487" s="61">
        <f t="shared" si="133"/>
        <v>9000000</v>
      </c>
      <c r="H487" s="58"/>
      <c r="I487" s="59" t="s">
        <v>43</v>
      </c>
      <c r="J487" s="58">
        <v>6</v>
      </c>
      <c r="K487" s="58" t="s">
        <v>41</v>
      </c>
      <c r="L487" s="61">
        <v>1500000</v>
      </c>
      <c r="M487" s="60">
        <f t="shared" si="134"/>
        <v>9000000</v>
      </c>
      <c r="N487" s="60">
        <f t="shared" si="135"/>
        <v>0</v>
      </c>
      <c r="O487" s="167" t="s">
        <v>943</v>
      </c>
    </row>
    <row r="488" spans="1:15" x14ac:dyDescent="0.3">
      <c r="A488" s="28" t="s">
        <v>817</v>
      </c>
      <c r="B488" s="58"/>
      <c r="C488" s="59" t="s">
        <v>45</v>
      </c>
      <c r="D488" s="58">
        <v>6</v>
      </c>
      <c r="E488" s="58" t="s">
        <v>41</v>
      </c>
      <c r="F488" s="60">
        <v>1000000</v>
      </c>
      <c r="G488" s="61">
        <f t="shared" si="133"/>
        <v>6000000</v>
      </c>
      <c r="H488" s="58"/>
      <c r="I488" s="59" t="s">
        <v>45</v>
      </c>
      <c r="J488" s="58">
        <v>6</v>
      </c>
      <c r="K488" s="58" t="s">
        <v>41</v>
      </c>
      <c r="L488" s="61">
        <v>1000000</v>
      </c>
      <c r="M488" s="60">
        <f t="shared" si="134"/>
        <v>6000000</v>
      </c>
      <c r="N488" s="60">
        <f t="shared" si="135"/>
        <v>0</v>
      </c>
      <c r="O488" s="167" t="s">
        <v>943</v>
      </c>
    </row>
    <row r="489" spans="1:15" x14ac:dyDescent="0.3">
      <c r="A489" s="28" t="s">
        <v>818</v>
      </c>
      <c r="B489" s="53" t="s">
        <v>53</v>
      </c>
      <c r="C489" s="54" t="s">
        <v>54</v>
      </c>
      <c r="D489" s="53"/>
      <c r="E489" s="53"/>
      <c r="F489" s="55"/>
      <c r="G489" s="56">
        <f>G490</f>
        <v>35003000</v>
      </c>
      <c r="H489" s="53" t="s">
        <v>53</v>
      </c>
      <c r="I489" s="54" t="s">
        <v>54</v>
      </c>
      <c r="J489" s="53"/>
      <c r="K489" s="53"/>
      <c r="L489" s="56"/>
      <c r="M489" s="55">
        <f>M490</f>
        <v>35003000</v>
      </c>
      <c r="N489" s="55">
        <f>N490</f>
        <v>0</v>
      </c>
      <c r="O489" s="167" t="s">
        <v>943</v>
      </c>
    </row>
    <row r="490" spans="1:15" x14ac:dyDescent="0.3">
      <c r="A490" s="28" t="s">
        <v>819</v>
      </c>
      <c r="B490" s="58"/>
      <c r="C490" s="59" t="s">
        <v>820</v>
      </c>
      <c r="D490" s="58">
        <v>10</v>
      </c>
      <c r="E490" s="58" t="s">
        <v>38</v>
      </c>
      <c r="F490" s="60">
        <v>3500333</v>
      </c>
      <c r="G490" s="61">
        <f>ROUNDDOWN(D490*F490,-3)</f>
        <v>35003000</v>
      </c>
      <c r="H490" s="58"/>
      <c r="I490" s="59" t="s">
        <v>820</v>
      </c>
      <c r="J490" s="58">
        <v>10</v>
      </c>
      <c r="K490" s="58" t="s">
        <v>38</v>
      </c>
      <c r="L490" s="61">
        <v>3500333</v>
      </c>
      <c r="M490" s="60">
        <f>ROUNDDOWN(J490*L490,-3)</f>
        <v>35003000</v>
      </c>
      <c r="N490" s="60">
        <f>G490-M490</f>
        <v>0</v>
      </c>
      <c r="O490" s="167" t="s">
        <v>943</v>
      </c>
    </row>
    <row r="491" spans="1:15" x14ac:dyDescent="0.3">
      <c r="A491" s="28" t="s">
        <v>821</v>
      </c>
      <c r="B491" s="65" t="s">
        <v>122</v>
      </c>
      <c r="C491" s="64" t="s">
        <v>123</v>
      </c>
      <c r="D491" s="65"/>
      <c r="E491" s="65"/>
      <c r="F491" s="66"/>
      <c r="G491" s="67">
        <f>G492</f>
        <v>1800000</v>
      </c>
      <c r="H491" s="65" t="s">
        <v>122</v>
      </c>
      <c r="I491" s="64" t="s">
        <v>123</v>
      </c>
      <c r="J491" s="65"/>
      <c r="K491" s="65"/>
      <c r="L491" s="67"/>
      <c r="M491" s="66">
        <f>M492</f>
        <v>1800000</v>
      </c>
      <c r="N491" s="66">
        <f>N492</f>
        <v>0</v>
      </c>
      <c r="O491" s="167" t="s">
        <v>943</v>
      </c>
    </row>
    <row r="492" spans="1:15" x14ac:dyDescent="0.3">
      <c r="A492" s="28" t="s">
        <v>822</v>
      </c>
      <c r="B492" s="58"/>
      <c r="C492" s="59" t="s">
        <v>769</v>
      </c>
      <c r="D492" s="58">
        <v>12</v>
      </c>
      <c r="E492" s="58" t="s">
        <v>38</v>
      </c>
      <c r="F492" s="60">
        <v>150000</v>
      </c>
      <c r="G492" s="61">
        <f>ROUNDDOWN(D492*F492,-3)</f>
        <v>1800000</v>
      </c>
      <c r="H492" s="58"/>
      <c r="I492" s="59" t="s">
        <v>769</v>
      </c>
      <c r="J492" s="58">
        <v>12</v>
      </c>
      <c r="K492" s="58" t="s">
        <v>38</v>
      </c>
      <c r="L492" s="61">
        <v>150000</v>
      </c>
      <c r="M492" s="60">
        <f>ROUNDDOWN(J492*L492,-3)</f>
        <v>1800000</v>
      </c>
      <c r="N492" s="60">
        <f>G492-M492</f>
        <v>0</v>
      </c>
      <c r="O492" s="167" t="s">
        <v>943</v>
      </c>
    </row>
    <row r="493" spans="1:15" x14ac:dyDescent="0.3">
      <c r="A493" s="28" t="s">
        <v>823</v>
      </c>
      <c r="B493" s="80" t="s">
        <v>305</v>
      </c>
      <c r="C493" s="81" t="s">
        <v>824</v>
      </c>
      <c r="D493" s="80"/>
      <c r="E493" s="80"/>
      <c r="F493" s="82"/>
      <c r="G493" s="83">
        <f>SUM(G494,G499,G501)</f>
        <v>150000000</v>
      </c>
      <c r="H493" s="80" t="s">
        <v>305</v>
      </c>
      <c r="I493" s="81" t="s">
        <v>824</v>
      </c>
      <c r="J493" s="80"/>
      <c r="K493" s="80"/>
      <c r="L493" s="83"/>
      <c r="M493" s="82">
        <f>SUM(M494,M499,M501)</f>
        <v>150000000</v>
      </c>
      <c r="N493" s="82">
        <f>SUM(N494,N499,N501)</f>
        <v>0</v>
      </c>
      <c r="O493" s="167" t="s">
        <v>943</v>
      </c>
    </row>
    <row r="494" spans="1:15" x14ac:dyDescent="0.3">
      <c r="A494" s="28" t="s">
        <v>825</v>
      </c>
      <c r="B494" s="53" t="s">
        <v>34</v>
      </c>
      <c r="C494" s="54" t="s">
        <v>35</v>
      </c>
      <c r="D494" s="53"/>
      <c r="E494" s="53"/>
      <c r="F494" s="55"/>
      <c r="G494" s="56">
        <f>SUM(G495:G498)</f>
        <v>13000000</v>
      </c>
      <c r="H494" s="53" t="s">
        <v>34</v>
      </c>
      <c r="I494" s="54" t="s">
        <v>35</v>
      </c>
      <c r="J494" s="53"/>
      <c r="K494" s="53"/>
      <c r="L494" s="56"/>
      <c r="M494" s="55">
        <f>SUM(M495:M498)</f>
        <v>13000000</v>
      </c>
      <c r="N494" s="55">
        <f>SUM(N495:N498)</f>
        <v>0</v>
      </c>
      <c r="O494" s="167" t="s">
        <v>943</v>
      </c>
    </row>
    <row r="495" spans="1:15" x14ac:dyDescent="0.3">
      <c r="A495" s="28" t="s">
        <v>826</v>
      </c>
      <c r="B495" s="58"/>
      <c r="C495" s="59" t="s">
        <v>37</v>
      </c>
      <c r="D495" s="58">
        <v>120</v>
      </c>
      <c r="E495" s="58" t="s">
        <v>38</v>
      </c>
      <c r="F495" s="60">
        <v>75000</v>
      </c>
      <c r="G495" s="61">
        <f t="shared" ref="G495:G498" si="136">ROUNDDOWN(D495*F495,-3)</f>
        <v>9000000</v>
      </c>
      <c r="H495" s="58"/>
      <c r="I495" s="59" t="s">
        <v>37</v>
      </c>
      <c r="J495" s="58">
        <v>120</v>
      </c>
      <c r="K495" s="58" t="s">
        <v>38</v>
      </c>
      <c r="L495" s="61">
        <v>75000</v>
      </c>
      <c r="M495" s="60">
        <f t="shared" ref="M495:M498" si="137">ROUNDDOWN(J495*L495,-3)</f>
        <v>9000000</v>
      </c>
      <c r="N495" s="60">
        <f t="shared" ref="N495:N498" si="138">G495-M495</f>
        <v>0</v>
      </c>
      <c r="O495" s="167" t="s">
        <v>943</v>
      </c>
    </row>
    <row r="496" spans="1:15" x14ac:dyDescent="0.3">
      <c r="A496" s="28" t="s">
        <v>827</v>
      </c>
      <c r="B496" s="58"/>
      <c r="C496" s="59" t="s">
        <v>365</v>
      </c>
      <c r="D496" s="58">
        <v>1</v>
      </c>
      <c r="E496" s="58" t="s">
        <v>41</v>
      </c>
      <c r="F496" s="60">
        <v>1500000</v>
      </c>
      <c r="G496" s="61">
        <f t="shared" si="136"/>
        <v>1500000</v>
      </c>
      <c r="H496" s="58"/>
      <c r="I496" s="59" t="s">
        <v>365</v>
      </c>
      <c r="J496" s="58">
        <v>1</v>
      </c>
      <c r="K496" s="58" t="s">
        <v>41</v>
      </c>
      <c r="L496" s="61">
        <v>1500000</v>
      </c>
      <c r="M496" s="60">
        <f t="shared" si="137"/>
        <v>1500000</v>
      </c>
      <c r="N496" s="60">
        <f t="shared" si="138"/>
        <v>0</v>
      </c>
      <c r="O496" s="167" t="s">
        <v>943</v>
      </c>
    </row>
    <row r="497" spans="1:15" x14ac:dyDescent="0.3">
      <c r="A497" s="28" t="s">
        <v>828</v>
      </c>
      <c r="B497" s="58"/>
      <c r="C497" s="59" t="s">
        <v>43</v>
      </c>
      <c r="D497" s="58">
        <v>1</v>
      </c>
      <c r="E497" s="58" t="s">
        <v>41</v>
      </c>
      <c r="F497" s="60">
        <v>1500000</v>
      </c>
      <c r="G497" s="61">
        <f t="shared" si="136"/>
        <v>1500000</v>
      </c>
      <c r="H497" s="58"/>
      <c r="I497" s="59" t="s">
        <v>43</v>
      </c>
      <c r="J497" s="58">
        <v>1</v>
      </c>
      <c r="K497" s="58" t="s">
        <v>41</v>
      </c>
      <c r="L497" s="61">
        <v>1500000</v>
      </c>
      <c r="M497" s="60">
        <f t="shared" si="137"/>
        <v>1500000</v>
      </c>
      <c r="N497" s="60">
        <f t="shared" si="138"/>
        <v>0</v>
      </c>
      <c r="O497" s="167" t="s">
        <v>943</v>
      </c>
    </row>
    <row r="498" spans="1:15" x14ac:dyDescent="0.3">
      <c r="A498" s="28" t="s">
        <v>829</v>
      </c>
      <c r="B498" s="58"/>
      <c r="C498" s="59" t="s">
        <v>45</v>
      </c>
      <c r="D498" s="58">
        <v>1</v>
      </c>
      <c r="E498" s="58" t="s">
        <v>41</v>
      </c>
      <c r="F498" s="60">
        <v>1000000</v>
      </c>
      <c r="G498" s="61">
        <f t="shared" si="136"/>
        <v>1000000</v>
      </c>
      <c r="H498" s="58"/>
      <c r="I498" s="59" t="s">
        <v>45</v>
      </c>
      <c r="J498" s="58">
        <v>1</v>
      </c>
      <c r="K498" s="58" t="s">
        <v>41</v>
      </c>
      <c r="L498" s="61">
        <v>1000000</v>
      </c>
      <c r="M498" s="60">
        <f t="shared" si="137"/>
        <v>1000000</v>
      </c>
      <c r="N498" s="60">
        <f t="shared" si="138"/>
        <v>0</v>
      </c>
      <c r="O498" s="167" t="s">
        <v>943</v>
      </c>
    </row>
    <row r="499" spans="1:15" x14ac:dyDescent="0.3">
      <c r="A499" s="28" t="s">
        <v>830</v>
      </c>
      <c r="B499" s="69" t="s">
        <v>47</v>
      </c>
      <c r="C499" s="68" t="s">
        <v>48</v>
      </c>
      <c r="D499" s="69"/>
      <c r="E499" s="69"/>
      <c r="F499" s="70"/>
      <c r="G499" s="71">
        <f>G500</f>
        <v>10000000</v>
      </c>
      <c r="H499" s="69" t="s">
        <v>47</v>
      </c>
      <c r="I499" s="68" t="s">
        <v>48</v>
      </c>
      <c r="J499" s="69"/>
      <c r="K499" s="69"/>
      <c r="L499" s="71"/>
      <c r="M499" s="70">
        <f>M500</f>
        <v>10000000</v>
      </c>
      <c r="N499" s="70">
        <f>N500</f>
        <v>0</v>
      </c>
      <c r="O499" s="167" t="s">
        <v>943</v>
      </c>
    </row>
    <row r="500" spans="1:15" x14ac:dyDescent="0.3">
      <c r="A500" s="28" t="s">
        <v>831</v>
      </c>
      <c r="B500" s="58"/>
      <c r="C500" s="59" t="s">
        <v>50</v>
      </c>
      <c r="D500" s="58">
        <v>10</v>
      </c>
      <c r="E500" s="58" t="s">
        <v>51</v>
      </c>
      <c r="F500" s="60">
        <v>1000000</v>
      </c>
      <c r="G500" s="61">
        <f>ROUNDDOWN(D500*F500,-3)</f>
        <v>10000000</v>
      </c>
      <c r="H500" s="58"/>
      <c r="I500" s="59" t="s">
        <v>50</v>
      </c>
      <c r="J500" s="58">
        <v>10</v>
      </c>
      <c r="K500" s="58" t="s">
        <v>51</v>
      </c>
      <c r="L500" s="61">
        <v>1000000</v>
      </c>
      <c r="M500" s="60">
        <f>ROUNDDOWN(J500*L500,-3)</f>
        <v>10000000</v>
      </c>
      <c r="N500" s="60">
        <f>G500-M500</f>
        <v>0</v>
      </c>
      <c r="O500" s="167" t="s">
        <v>943</v>
      </c>
    </row>
    <row r="501" spans="1:15" x14ac:dyDescent="0.3">
      <c r="A501" s="28" t="s">
        <v>832</v>
      </c>
      <c r="B501" s="65" t="s">
        <v>53</v>
      </c>
      <c r="C501" s="64" t="s">
        <v>54</v>
      </c>
      <c r="D501" s="65"/>
      <c r="E501" s="65"/>
      <c r="F501" s="66"/>
      <c r="G501" s="67">
        <f>G502</f>
        <v>127000000</v>
      </c>
      <c r="H501" s="65" t="s">
        <v>53</v>
      </c>
      <c r="I501" s="64" t="s">
        <v>54</v>
      </c>
      <c r="J501" s="65"/>
      <c r="K501" s="65"/>
      <c r="L501" s="67"/>
      <c r="M501" s="66">
        <f>M502</f>
        <v>127000000</v>
      </c>
      <c r="N501" s="66">
        <f>N502</f>
        <v>0</v>
      </c>
      <c r="O501" s="167" t="s">
        <v>943</v>
      </c>
    </row>
    <row r="502" spans="1:15" x14ac:dyDescent="0.3">
      <c r="A502" s="28" t="s">
        <v>833</v>
      </c>
      <c r="B502" s="58"/>
      <c r="C502" s="59" t="s">
        <v>834</v>
      </c>
      <c r="D502" s="58">
        <v>20</v>
      </c>
      <c r="E502" s="58" t="s">
        <v>38</v>
      </c>
      <c r="F502" s="60">
        <v>6350000</v>
      </c>
      <c r="G502" s="61">
        <f>ROUNDDOWN(D502*F502,-3)</f>
        <v>127000000</v>
      </c>
      <c r="H502" s="58"/>
      <c r="I502" s="59" t="s">
        <v>834</v>
      </c>
      <c r="J502" s="58">
        <v>20</v>
      </c>
      <c r="K502" s="58" t="s">
        <v>38</v>
      </c>
      <c r="L502" s="61">
        <v>6350000</v>
      </c>
      <c r="M502" s="60">
        <f>ROUNDDOWN(J502*L502,-3)</f>
        <v>127000000</v>
      </c>
      <c r="N502" s="60">
        <f>G502-M502</f>
        <v>0</v>
      </c>
      <c r="O502" s="167" t="s">
        <v>943</v>
      </c>
    </row>
    <row r="503" spans="1:15" x14ac:dyDescent="0.3">
      <c r="A503" s="28" t="s">
        <v>835</v>
      </c>
      <c r="B503" s="80" t="s">
        <v>320</v>
      </c>
      <c r="C503" s="81" t="s">
        <v>836</v>
      </c>
      <c r="D503" s="80"/>
      <c r="E503" s="80"/>
      <c r="F503" s="82"/>
      <c r="G503" s="83">
        <f>SUM(G504,G509,G511)</f>
        <v>78803000</v>
      </c>
      <c r="H503" s="80" t="s">
        <v>320</v>
      </c>
      <c r="I503" s="81" t="s">
        <v>836</v>
      </c>
      <c r="J503" s="80"/>
      <c r="K503" s="80"/>
      <c r="L503" s="83"/>
      <c r="M503" s="82">
        <f>SUM(M504,M509,M511)</f>
        <v>78803000</v>
      </c>
      <c r="N503" s="82">
        <f>SUM(N504,N509,N511)</f>
        <v>0</v>
      </c>
      <c r="O503" s="167" t="s">
        <v>943</v>
      </c>
    </row>
    <row r="504" spans="1:15" hidden="1" x14ac:dyDescent="0.3">
      <c r="A504" s="28" t="s">
        <v>837</v>
      </c>
      <c r="B504" s="65" t="s">
        <v>34</v>
      </c>
      <c r="C504" s="64" t="s">
        <v>35</v>
      </c>
      <c r="D504" s="65"/>
      <c r="E504" s="65"/>
      <c r="F504" s="66"/>
      <c r="G504" s="67">
        <f>SUM(G505:G508)</f>
        <v>15500000</v>
      </c>
      <c r="H504" s="65" t="s">
        <v>34</v>
      </c>
      <c r="I504" s="64" t="s">
        <v>35</v>
      </c>
      <c r="J504" s="65"/>
      <c r="K504" s="65"/>
      <c r="L504" s="67"/>
      <c r="M504" s="66">
        <f>SUM(M505:M508)</f>
        <v>15500000</v>
      </c>
      <c r="N504" s="66">
        <f>SUM(N505:N508)</f>
        <v>0</v>
      </c>
    </row>
    <row r="505" spans="1:15" hidden="1" x14ac:dyDescent="0.3">
      <c r="A505" s="28" t="s">
        <v>838</v>
      </c>
      <c r="B505" s="58"/>
      <c r="C505" s="59" t="s">
        <v>37</v>
      </c>
      <c r="D505" s="58">
        <v>100</v>
      </c>
      <c r="E505" s="58" t="s">
        <v>38</v>
      </c>
      <c r="F505" s="60">
        <v>75000</v>
      </c>
      <c r="G505" s="61">
        <f t="shared" ref="G505:G508" si="139">ROUNDDOWN(D505*F505,-3)</f>
        <v>7500000</v>
      </c>
      <c r="H505" s="58"/>
      <c r="I505" s="59" t="s">
        <v>37</v>
      </c>
      <c r="J505" s="58">
        <v>100</v>
      </c>
      <c r="K505" s="58" t="s">
        <v>38</v>
      </c>
      <c r="L505" s="61">
        <v>75000</v>
      </c>
      <c r="M505" s="60">
        <f t="shared" ref="M505:M508" si="140">ROUNDDOWN(J505*L505,-3)</f>
        <v>7500000</v>
      </c>
      <c r="N505" s="60">
        <f t="shared" ref="N505:N508" si="141">G505-M505</f>
        <v>0</v>
      </c>
    </row>
    <row r="506" spans="1:15" hidden="1" x14ac:dyDescent="0.3">
      <c r="A506" s="28" t="s">
        <v>839</v>
      </c>
      <c r="B506" s="58"/>
      <c r="C506" s="59" t="s">
        <v>365</v>
      </c>
      <c r="D506" s="58">
        <v>2</v>
      </c>
      <c r="E506" s="58" t="s">
        <v>41</v>
      </c>
      <c r="F506" s="60">
        <v>1500000</v>
      </c>
      <c r="G506" s="61">
        <f t="shared" si="139"/>
        <v>3000000</v>
      </c>
      <c r="H506" s="58"/>
      <c r="I506" s="59" t="s">
        <v>365</v>
      </c>
      <c r="J506" s="58">
        <v>2</v>
      </c>
      <c r="K506" s="58" t="s">
        <v>41</v>
      </c>
      <c r="L506" s="61">
        <v>1500000</v>
      </c>
      <c r="M506" s="60">
        <f t="shared" si="140"/>
        <v>3000000</v>
      </c>
      <c r="N506" s="60">
        <f t="shared" si="141"/>
        <v>0</v>
      </c>
    </row>
    <row r="507" spans="1:15" hidden="1" x14ac:dyDescent="0.3">
      <c r="A507" s="28" t="s">
        <v>840</v>
      </c>
      <c r="B507" s="58"/>
      <c r="C507" s="59" t="s">
        <v>43</v>
      </c>
      <c r="D507" s="58">
        <v>2</v>
      </c>
      <c r="E507" s="58" t="s">
        <v>41</v>
      </c>
      <c r="F507" s="60">
        <v>1500000</v>
      </c>
      <c r="G507" s="61">
        <f t="shared" si="139"/>
        <v>3000000</v>
      </c>
      <c r="H507" s="58"/>
      <c r="I507" s="59" t="s">
        <v>43</v>
      </c>
      <c r="J507" s="58">
        <v>2</v>
      </c>
      <c r="K507" s="58" t="s">
        <v>41</v>
      </c>
      <c r="L507" s="61">
        <v>1500000</v>
      </c>
      <c r="M507" s="60">
        <f t="shared" si="140"/>
        <v>3000000</v>
      </c>
      <c r="N507" s="60">
        <f t="shared" si="141"/>
        <v>0</v>
      </c>
    </row>
    <row r="508" spans="1:15" hidden="1" x14ac:dyDescent="0.3">
      <c r="A508" s="28" t="s">
        <v>841</v>
      </c>
      <c r="B508" s="58"/>
      <c r="C508" s="59" t="s">
        <v>45</v>
      </c>
      <c r="D508" s="58">
        <v>2</v>
      </c>
      <c r="E508" s="58" t="s">
        <v>41</v>
      </c>
      <c r="F508" s="60">
        <v>1000000</v>
      </c>
      <c r="G508" s="61">
        <f t="shared" si="139"/>
        <v>2000000</v>
      </c>
      <c r="H508" s="58"/>
      <c r="I508" s="59" t="s">
        <v>45</v>
      </c>
      <c r="J508" s="58">
        <v>2</v>
      </c>
      <c r="K508" s="58" t="s">
        <v>41</v>
      </c>
      <c r="L508" s="61">
        <v>1000000</v>
      </c>
      <c r="M508" s="60">
        <f t="shared" si="140"/>
        <v>2000000</v>
      </c>
      <c r="N508" s="60">
        <f t="shared" si="141"/>
        <v>0</v>
      </c>
    </row>
    <row r="509" spans="1:15" hidden="1" x14ac:dyDescent="0.3">
      <c r="A509" s="28" t="s">
        <v>842</v>
      </c>
      <c r="B509" s="65" t="s">
        <v>47</v>
      </c>
      <c r="C509" s="64" t="s">
        <v>48</v>
      </c>
      <c r="D509" s="65"/>
      <c r="E509" s="65"/>
      <c r="F509" s="66"/>
      <c r="G509" s="67">
        <f>G510</f>
        <v>20000000</v>
      </c>
      <c r="H509" s="65" t="s">
        <v>47</v>
      </c>
      <c r="I509" s="64" t="s">
        <v>48</v>
      </c>
      <c r="J509" s="65"/>
      <c r="K509" s="65"/>
      <c r="L509" s="67"/>
      <c r="M509" s="66">
        <f>M510</f>
        <v>20000000</v>
      </c>
      <c r="N509" s="66">
        <f>N510</f>
        <v>0</v>
      </c>
    </row>
    <row r="510" spans="1:15" hidden="1" x14ac:dyDescent="0.3">
      <c r="A510" s="28" t="s">
        <v>843</v>
      </c>
      <c r="B510" s="58"/>
      <c r="C510" s="59" t="s">
        <v>50</v>
      </c>
      <c r="D510" s="58">
        <v>20</v>
      </c>
      <c r="E510" s="58" t="s">
        <v>51</v>
      </c>
      <c r="F510" s="60">
        <v>1000000</v>
      </c>
      <c r="G510" s="61">
        <f>ROUNDDOWN(D510*F510,-3)</f>
        <v>20000000</v>
      </c>
      <c r="H510" s="58"/>
      <c r="I510" s="59" t="s">
        <v>50</v>
      </c>
      <c r="J510" s="58">
        <v>20</v>
      </c>
      <c r="K510" s="58" t="s">
        <v>51</v>
      </c>
      <c r="L510" s="61">
        <v>1000000</v>
      </c>
      <c r="M510" s="60">
        <f>ROUNDDOWN(J510*L510,-3)</f>
        <v>20000000</v>
      </c>
      <c r="N510" s="60">
        <f>G510-M510</f>
        <v>0</v>
      </c>
    </row>
    <row r="511" spans="1:15" hidden="1" x14ac:dyDescent="0.3">
      <c r="A511" s="28" t="s">
        <v>844</v>
      </c>
      <c r="B511" s="65" t="s">
        <v>53</v>
      </c>
      <c r="C511" s="64" t="s">
        <v>54</v>
      </c>
      <c r="D511" s="65"/>
      <c r="E511" s="65"/>
      <c r="F511" s="66"/>
      <c r="G511" s="67">
        <f>G512</f>
        <v>43303000</v>
      </c>
      <c r="H511" s="65" t="s">
        <v>53</v>
      </c>
      <c r="I511" s="64" t="s">
        <v>54</v>
      </c>
      <c r="J511" s="65"/>
      <c r="K511" s="65"/>
      <c r="L511" s="67"/>
      <c r="M511" s="66">
        <f>M512</f>
        <v>43303000</v>
      </c>
      <c r="N511" s="66">
        <f>N512</f>
        <v>0</v>
      </c>
    </row>
    <row r="512" spans="1:15" hidden="1" x14ac:dyDescent="0.3">
      <c r="A512" s="28" t="s">
        <v>845</v>
      </c>
      <c r="B512" s="58"/>
      <c r="C512" s="59" t="s">
        <v>846</v>
      </c>
      <c r="D512" s="58">
        <v>10</v>
      </c>
      <c r="E512" s="58" t="s">
        <v>38</v>
      </c>
      <c r="F512" s="60">
        <v>4330300</v>
      </c>
      <c r="G512" s="61">
        <f>ROUNDDOWN(D512*F512,-3)</f>
        <v>43303000</v>
      </c>
      <c r="H512" s="58"/>
      <c r="I512" s="59" t="s">
        <v>846</v>
      </c>
      <c r="J512" s="58">
        <v>10</v>
      </c>
      <c r="K512" s="58" t="s">
        <v>38</v>
      </c>
      <c r="L512" s="61">
        <v>4330300</v>
      </c>
      <c r="M512" s="60">
        <f>ROUNDDOWN(J512*L512,-3)</f>
        <v>43303000</v>
      </c>
      <c r="N512" s="60">
        <f>G512-M512</f>
        <v>0</v>
      </c>
    </row>
    <row r="513" spans="1:15" x14ac:dyDescent="0.3">
      <c r="A513" s="28"/>
      <c r="B513" s="58"/>
      <c r="C513" s="59"/>
      <c r="D513" s="58"/>
      <c r="E513" s="58"/>
      <c r="F513" s="60"/>
      <c r="G513" s="61"/>
      <c r="H513" s="84" t="s">
        <v>333</v>
      </c>
      <c r="I513" s="81" t="s">
        <v>847</v>
      </c>
      <c r="J513" s="80"/>
      <c r="K513" s="80"/>
      <c r="L513" s="82"/>
      <c r="M513" s="82">
        <f>SUM(M514,M519,M521)</f>
        <v>61800000</v>
      </c>
      <c r="N513" s="60">
        <f>SUM(N514,N519,N521)</f>
        <v>-61800000</v>
      </c>
      <c r="O513" s="167" t="s">
        <v>943</v>
      </c>
    </row>
    <row r="514" spans="1:15" x14ac:dyDescent="0.3">
      <c r="A514" s="28"/>
      <c r="B514" s="58"/>
      <c r="C514" s="59"/>
      <c r="D514" s="58"/>
      <c r="E514" s="58"/>
      <c r="F514" s="60"/>
      <c r="G514" s="61"/>
      <c r="H514" s="63" t="s">
        <v>34</v>
      </c>
      <c r="I514" s="64" t="s">
        <v>35</v>
      </c>
      <c r="J514" s="65"/>
      <c r="K514" s="65"/>
      <c r="L514" s="66"/>
      <c r="M514" s="66">
        <f>SUM(M515:M518)</f>
        <v>25000000</v>
      </c>
      <c r="N514" s="60">
        <f>SUM(N515:N518)</f>
        <v>-25000000</v>
      </c>
      <c r="O514" s="167" t="s">
        <v>943</v>
      </c>
    </row>
    <row r="515" spans="1:15" x14ac:dyDescent="0.3">
      <c r="A515" s="28"/>
      <c r="B515" s="58"/>
      <c r="C515" s="59"/>
      <c r="D515" s="58"/>
      <c r="E515" s="58"/>
      <c r="F515" s="60"/>
      <c r="G515" s="61"/>
      <c r="H515" s="62"/>
      <c r="I515" s="142" t="s">
        <v>37</v>
      </c>
      <c r="J515" s="143">
        <v>120</v>
      </c>
      <c r="K515" s="143" t="s">
        <v>38</v>
      </c>
      <c r="L515" s="144">
        <v>75000</v>
      </c>
      <c r="M515" s="144">
        <f t="shared" ref="M515:M518" si="142">ROUNDDOWN(J515*L515,-3)</f>
        <v>9000000</v>
      </c>
      <c r="N515" s="60">
        <f t="shared" ref="N515:N518" si="143">G515-M515</f>
        <v>-9000000</v>
      </c>
      <c r="O515" s="167" t="s">
        <v>943</v>
      </c>
    </row>
    <row r="516" spans="1:15" x14ac:dyDescent="0.3">
      <c r="A516" s="28"/>
      <c r="B516" s="58"/>
      <c r="C516" s="59"/>
      <c r="D516" s="58"/>
      <c r="E516" s="58"/>
      <c r="F516" s="60"/>
      <c r="G516" s="61"/>
      <c r="H516" s="62"/>
      <c r="I516" s="142" t="s">
        <v>365</v>
      </c>
      <c r="J516" s="143">
        <v>4</v>
      </c>
      <c r="K516" s="143" t="s">
        <v>41</v>
      </c>
      <c r="L516" s="144">
        <v>1500000</v>
      </c>
      <c r="M516" s="144">
        <f t="shared" si="142"/>
        <v>6000000</v>
      </c>
      <c r="N516" s="60">
        <f t="shared" si="143"/>
        <v>-6000000</v>
      </c>
      <c r="O516" s="167" t="s">
        <v>943</v>
      </c>
    </row>
    <row r="517" spans="1:15" x14ac:dyDescent="0.3">
      <c r="A517" s="28"/>
      <c r="B517" s="58"/>
      <c r="C517" s="59"/>
      <c r="D517" s="58"/>
      <c r="E517" s="58"/>
      <c r="F517" s="60"/>
      <c r="G517" s="61"/>
      <c r="H517" s="62"/>
      <c r="I517" s="142" t="s">
        <v>43</v>
      </c>
      <c r="J517" s="143">
        <v>4</v>
      </c>
      <c r="K517" s="143" t="s">
        <v>41</v>
      </c>
      <c r="L517" s="144">
        <v>1500000</v>
      </c>
      <c r="M517" s="144">
        <f t="shared" si="142"/>
        <v>6000000</v>
      </c>
      <c r="N517" s="60">
        <f t="shared" si="143"/>
        <v>-6000000</v>
      </c>
      <c r="O517" s="167" t="s">
        <v>943</v>
      </c>
    </row>
    <row r="518" spans="1:15" x14ac:dyDescent="0.3">
      <c r="A518" s="28"/>
      <c r="B518" s="58"/>
      <c r="C518" s="59"/>
      <c r="D518" s="58"/>
      <c r="E518" s="58"/>
      <c r="F518" s="60"/>
      <c r="G518" s="61"/>
      <c r="H518" s="62"/>
      <c r="I518" s="142" t="s">
        <v>45</v>
      </c>
      <c r="J518" s="143">
        <v>4</v>
      </c>
      <c r="K518" s="143" t="s">
        <v>41</v>
      </c>
      <c r="L518" s="144">
        <v>1000000</v>
      </c>
      <c r="M518" s="144">
        <f t="shared" si="142"/>
        <v>4000000</v>
      </c>
      <c r="N518" s="60">
        <f t="shared" si="143"/>
        <v>-4000000</v>
      </c>
      <c r="O518" s="167" t="s">
        <v>943</v>
      </c>
    </row>
    <row r="519" spans="1:15" x14ac:dyDescent="0.3">
      <c r="A519" s="28"/>
      <c r="B519" s="58"/>
      <c r="C519" s="59"/>
      <c r="D519" s="58"/>
      <c r="E519" s="58"/>
      <c r="F519" s="60"/>
      <c r="G519" s="61"/>
      <c r="H519" s="57" t="s">
        <v>53</v>
      </c>
      <c r="I519" s="54" t="s">
        <v>54</v>
      </c>
      <c r="J519" s="53"/>
      <c r="K519" s="53"/>
      <c r="L519" s="55"/>
      <c r="M519" s="55">
        <f>M520</f>
        <v>35000000</v>
      </c>
      <c r="N519" s="60">
        <f>N520</f>
        <v>-35000000</v>
      </c>
      <c r="O519" s="167" t="s">
        <v>943</v>
      </c>
    </row>
    <row r="520" spans="1:15" x14ac:dyDescent="0.3">
      <c r="A520" s="28"/>
      <c r="B520" s="58"/>
      <c r="C520" s="59"/>
      <c r="D520" s="58"/>
      <c r="E520" s="58"/>
      <c r="F520" s="60"/>
      <c r="G520" s="61"/>
      <c r="H520" s="62"/>
      <c r="I520" s="142" t="s">
        <v>645</v>
      </c>
      <c r="J520" s="143">
        <v>10</v>
      </c>
      <c r="K520" s="143" t="s">
        <v>38</v>
      </c>
      <c r="L520" s="144">
        <v>3500000</v>
      </c>
      <c r="M520" s="144">
        <f>ROUNDDOWN(J520*L520,-3)</f>
        <v>35000000</v>
      </c>
      <c r="N520" s="60">
        <f>G520-M520</f>
        <v>-35000000</v>
      </c>
      <c r="O520" s="167" t="s">
        <v>943</v>
      </c>
    </row>
    <row r="521" spans="1:15" x14ac:dyDescent="0.3">
      <c r="A521" s="28"/>
      <c r="B521" s="58"/>
      <c r="C521" s="59"/>
      <c r="D521" s="58"/>
      <c r="E521" s="58"/>
      <c r="F521" s="60"/>
      <c r="G521" s="61"/>
      <c r="H521" s="63" t="s">
        <v>122</v>
      </c>
      <c r="I521" s="64" t="s">
        <v>123</v>
      </c>
      <c r="J521" s="65"/>
      <c r="K521" s="65"/>
      <c r="L521" s="66"/>
      <c r="M521" s="66">
        <f>M522</f>
        <v>1800000</v>
      </c>
      <c r="N521" s="60">
        <f>N522</f>
        <v>-1800000</v>
      </c>
      <c r="O521" s="167" t="s">
        <v>943</v>
      </c>
    </row>
    <row r="522" spans="1:15" x14ac:dyDescent="0.3">
      <c r="A522" s="28"/>
      <c r="B522" s="58"/>
      <c r="C522" s="59"/>
      <c r="D522" s="58"/>
      <c r="E522" s="58"/>
      <c r="F522" s="60"/>
      <c r="G522" s="61"/>
      <c r="H522" s="62"/>
      <c r="I522" s="142" t="s">
        <v>769</v>
      </c>
      <c r="J522" s="143">
        <v>12</v>
      </c>
      <c r="K522" s="143" t="s">
        <v>38</v>
      </c>
      <c r="L522" s="144">
        <v>150000</v>
      </c>
      <c r="M522" s="144">
        <f>ROUNDDOWN(J522*L522,-3)</f>
        <v>1800000</v>
      </c>
      <c r="N522" s="60">
        <f>G522-M522</f>
        <v>-1800000</v>
      </c>
      <c r="O522" s="167" t="s">
        <v>943</v>
      </c>
    </row>
    <row r="523" spans="1:15" x14ac:dyDescent="0.3">
      <c r="A523" s="28" t="s">
        <v>848</v>
      </c>
      <c r="B523" s="157" t="s">
        <v>849</v>
      </c>
      <c r="C523" s="158" t="s">
        <v>850</v>
      </c>
      <c r="D523" s="157"/>
      <c r="E523" s="157"/>
      <c r="F523" s="159"/>
      <c r="G523" s="160">
        <f>G524</f>
        <v>8500000000</v>
      </c>
      <c r="H523" s="157" t="s">
        <v>849</v>
      </c>
      <c r="I523" s="158" t="s">
        <v>850</v>
      </c>
      <c r="J523" s="157"/>
      <c r="K523" s="157"/>
      <c r="L523" s="160"/>
      <c r="M523" s="159">
        <f>M524</f>
        <v>8500000000</v>
      </c>
      <c r="N523" s="159">
        <f>N524</f>
        <v>0</v>
      </c>
      <c r="O523" s="167" t="s">
        <v>943</v>
      </c>
    </row>
    <row r="524" spans="1:15" x14ac:dyDescent="0.3">
      <c r="A524" s="28" t="s">
        <v>851</v>
      </c>
      <c r="B524" s="145" t="s">
        <v>852</v>
      </c>
      <c r="C524" s="146" t="s">
        <v>853</v>
      </c>
      <c r="D524" s="145">
        <v>235</v>
      </c>
      <c r="E524" s="179" t="s">
        <v>854</v>
      </c>
      <c r="F524" s="180"/>
      <c r="G524" s="147">
        <f>G525</f>
        <v>8500000000</v>
      </c>
      <c r="H524" s="145" t="s">
        <v>852</v>
      </c>
      <c r="I524" s="146" t="s">
        <v>853</v>
      </c>
      <c r="J524" s="145">
        <v>235</v>
      </c>
      <c r="K524" s="179" t="s">
        <v>854</v>
      </c>
      <c r="L524" s="183"/>
      <c r="M524" s="148">
        <f>M525</f>
        <v>8500000000</v>
      </c>
      <c r="N524" s="148">
        <f>N525</f>
        <v>0</v>
      </c>
      <c r="O524" s="167" t="s">
        <v>943</v>
      </c>
    </row>
    <row r="525" spans="1:15" hidden="1" x14ac:dyDescent="0.3">
      <c r="A525" s="28" t="s">
        <v>855</v>
      </c>
      <c r="B525" s="133" t="s">
        <v>856</v>
      </c>
      <c r="C525" s="134" t="s">
        <v>857</v>
      </c>
      <c r="D525" s="133">
        <v>235</v>
      </c>
      <c r="E525" s="133" t="s">
        <v>858</v>
      </c>
      <c r="F525" s="135"/>
      <c r="G525" s="136">
        <f>SUM(G526,G574)</f>
        <v>8500000000</v>
      </c>
      <c r="H525" s="133" t="s">
        <v>856</v>
      </c>
      <c r="I525" s="134" t="s">
        <v>857</v>
      </c>
      <c r="J525" s="133">
        <v>235</v>
      </c>
      <c r="K525" s="133" t="s">
        <v>858</v>
      </c>
      <c r="L525" s="136"/>
      <c r="M525" s="135">
        <f>SUM(M526,M574)</f>
        <v>8500000000</v>
      </c>
      <c r="N525" s="135">
        <f>SUM(N526,N574)</f>
        <v>0</v>
      </c>
    </row>
    <row r="526" spans="1:15" hidden="1" x14ac:dyDescent="0.3">
      <c r="A526" s="28" t="s">
        <v>859</v>
      </c>
      <c r="B526" s="76" t="s">
        <v>178</v>
      </c>
      <c r="C526" s="77" t="s">
        <v>860</v>
      </c>
      <c r="D526" s="76"/>
      <c r="E526" s="76" t="s">
        <v>29</v>
      </c>
      <c r="F526" s="78"/>
      <c r="G526" s="79">
        <f>SUM(G527,G545,G565)</f>
        <v>8408830000</v>
      </c>
      <c r="H526" s="76" t="s">
        <v>178</v>
      </c>
      <c r="I526" s="77" t="s">
        <v>860</v>
      </c>
      <c r="J526" s="76"/>
      <c r="K526" s="76" t="s">
        <v>29</v>
      </c>
      <c r="L526" s="79"/>
      <c r="M526" s="78">
        <f>SUM(M527,M545,M565)</f>
        <v>8408830000</v>
      </c>
      <c r="N526" s="78">
        <f>SUM(N527,N545,N565)</f>
        <v>0</v>
      </c>
    </row>
    <row r="527" spans="1:15" hidden="1" x14ac:dyDescent="0.3">
      <c r="A527" s="28" t="s">
        <v>861</v>
      </c>
      <c r="B527" s="80" t="s">
        <v>31</v>
      </c>
      <c r="C527" s="81" t="s">
        <v>862</v>
      </c>
      <c r="D527" s="80"/>
      <c r="E527" s="80"/>
      <c r="F527" s="82"/>
      <c r="G527" s="83">
        <f>SUM(G528,G535,G538,G540,G542)</f>
        <v>2523377000</v>
      </c>
      <c r="H527" s="80" t="s">
        <v>31</v>
      </c>
      <c r="I527" s="81" t="s">
        <v>862</v>
      </c>
      <c r="J527" s="80"/>
      <c r="K527" s="80"/>
      <c r="L527" s="83"/>
      <c r="M527" s="82">
        <f>SUM(M528,M535,M538,M540,M542)</f>
        <v>2523377000</v>
      </c>
      <c r="N527" s="82">
        <f>SUM(N528,N535,N538,N540,N542)</f>
        <v>0</v>
      </c>
    </row>
    <row r="528" spans="1:15" hidden="1" x14ac:dyDescent="0.3">
      <c r="A528" s="28" t="s">
        <v>863</v>
      </c>
      <c r="B528" s="53" t="s">
        <v>34</v>
      </c>
      <c r="C528" s="54" t="s">
        <v>35</v>
      </c>
      <c r="D528" s="53"/>
      <c r="E528" s="53"/>
      <c r="F528" s="55"/>
      <c r="G528" s="56">
        <f>SUM(G529:G534)</f>
        <v>129600000</v>
      </c>
      <c r="H528" s="53" t="s">
        <v>34</v>
      </c>
      <c r="I528" s="54" t="s">
        <v>35</v>
      </c>
      <c r="J528" s="53"/>
      <c r="K528" s="53"/>
      <c r="L528" s="56"/>
      <c r="M528" s="55">
        <f>SUM(M529:M534)</f>
        <v>129600000</v>
      </c>
      <c r="N528" s="55">
        <f>SUM(N529:N534)</f>
        <v>0</v>
      </c>
    </row>
    <row r="529" spans="1:14" hidden="1" x14ac:dyDescent="0.3">
      <c r="A529" s="28" t="s">
        <v>864</v>
      </c>
      <c r="B529" s="58"/>
      <c r="C529" s="59" t="s">
        <v>37</v>
      </c>
      <c r="D529" s="58">
        <v>400</v>
      </c>
      <c r="E529" s="58" t="s">
        <v>38</v>
      </c>
      <c r="F529" s="60">
        <v>70000</v>
      </c>
      <c r="G529" s="61">
        <f t="shared" ref="G529:G534" si="144">ROUNDDOWN(D529*F529,-3)</f>
        <v>28000000</v>
      </c>
      <c r="H529" s="58"/>
      <c r="I529" s="59" t="s">
        <v>37</v>
      </c>
      <c r="J529" s="58">
        <v>400</v>
      </c>
      <c r="K529" s="58" t="s">
        <v>38</v>
      </c>
      <c r="L529" s="61">
        <v>70000</v>
      </c>
      <c r="M529" s="60">
        <f t="shared" ref="M529:M534" si="145">ROUNDDOWN(J529*L529,-3)</f>
        <v>28000000</v>
      </c>
      <c r="N529" s="60">
        <f t="shared" ref="N529:N534" si="146">G529-M529</f>
        <v>0</v>
      </c>
    </row>
    <row r="530" spans="1:14" hidden="1" x14ac:dyDescent="0.3">
      <c r="A530" s="28" t="s">
        <v>865</v>
      </c>
      <c r="B530" s="58"/>
      <c r="C530" s="59" t="s">
        <v>40</v>
      </c>
      <c r="D530" s="58">
        <v>8</v>
      </c>
      <c r="E530" s="58" t="s">
        <v>41</v>
      </c>
      <c r="F530" s="60">
        <v>1500000</v>
      </c>
      <c r="G530" s="61">
        <f t="shared" si="144"/>
        <v>12000000</v>
      </c>
      <c r="H530" s="58"/>
      <c r="I530" s="59" t="s">
        <v>40</v>
      </c>
      <c r="J530" s="58">
        <v>8</v>
      </c>
      <c r="K530" s="58" t="s">
        <v>41</v>
      </c>
      <c r="L530" s="61">
        <v>1500000</v>
      </c>
      <c r="M530" s="60">
        <f t="shared" si="145"/>
        <v>12000000</v>
      </c>
      <c r="N530" s="60">
        <f t="shared" si="146"/>
        <v>0</v>
      </c>
    </row>
    <row r="531" spans="1:14" hidden="1" x14ac:dyDescent="0.3">
      <c r="A531" s="28" t="s">
        <v>866</v>
      </c>
      <c r="B531" s="58"/>
      <c r="C531" s="59" t="s">
        <v>43</v>
      </c>
      <c r="D531" s="58">
        <v>8</v>
      </c>
      <c r="E531" s="58" t="s">
        <v>41</v>
      </c>
      <c r="F531" s="60">
        <v>1500000</v>
      </c>
      <c r="G531" s="61">
        <f t="shared" si="144"/>
        <v>12000000</v>
      </c>
      <c r="H531" s="58"/>
      <c r="I531" s="59" t="s">
        <v>43</v>
      </c>
      <c r="J531" s="58">
        <v>8</v>
      </c>
      <c r="K531" s="58" t="s">
        <v>41</v>
      </c>
      <c r="L531" s="61">
        <v>1500000</v>
      </c>
      <c r="M531" s="60">
        <f t="shared" si="145"/>
        <v>12000000</v>
      </c>
      <c r="N531" s="60">
        <f t="shared" si="146"/>
        <v>0</v>
      </c>
    </row>
    <row r="532" spans="1:14" hidden="1" x14ac:dyDescent="0.3">
      <c r="A532" s="28" t="s">
        <v>867</v>
      </c>
      <c r="B532" s="58"/>
      <c r="C532" s="59" t="s">
        <v>45</v>
      </c>
      <c r="D532" s="58">
        <v>8</v>
      </c>
      <c r="E532" s="58" t="s">
        <v>41</v>
      </c>
      <c r="F532" s="60">
        <v>1000000</v>
      </c>
      <c r="G532" s="61">
        <f t="shared" si="144"/>
        <v>8000000</v>
      </c>
      <c r="H532" s="58"/>
      <c r="I532" s="59" t="s">
        <v>45</v>
      </c>
      <c r="J532" s="58">
        <v>8</v>
      </c>
      <c r="K532" s="58" t="s">
        <v>41</v>
      </c>
      <c r="L532" s="61">
        <v>1000000</v>
      </c>
      <c r="M532" s="60">
        <f t="shared" si="145"/>
        <v>8000000</v>
      </c>
      <c r="N532" s="60">
        <f t="shared" si="146"/>
        <v>0</v>
      </c>
    </row>
    <row r="533" spans="1:14" hidden="1" x14ac:dyDescent="0.3">
      <c r="A533" s="28" t="s">
        <v>868</v>
      </c>
      <c r="B533" s="58"/>
      <c r="C533" s="59" t="s">
        <v>869</v>
      </c>
      <c r="D533" s="58">
        <v>120</v>
      </c>
      <c r="E533" s="58" t="s">
        <v>870</v>
      </c>
      <c r="F533" s="60">
        <v>280000</v>
      </c>
      <c r="G533" s="61">
        <f t="shared" si="144"/>
        <v>33600000</v>
      </c>
      <c r="H533" s="58"/>
      <c r="I533" s="59" t="s">
        <v>869</v>
      </c>
      <c r="J533" s="58">
        <v>120</v>
      </c>
      <c r="K533" s="58" t="s">
        <v>870</v>
      </c>
      <c r="L533" s="61">
        <v>280000</v>
      </c>
      <c r="M533" s="60">
        <f t="shared" si="145"/>
        <v>33600000</v>
      </c>
      <c r="N533" s="60">
        <f t="shared" si="146"/>
        <v>0</v>
      </c>
    </row>
    <row r="534" spans="1:14" hidden="1" x14ac:dyDescent="0.3">
      <c r="A534" s="28" t="s">
        <v>871</v>
      </c>
      <c r="B534" s="58"/>
      <c r="C534" s="59" t="s">
        <v>872</v>
      </c>
      <c r="D534" s="58">
        <v>90</v>
      </c>
      <c r="E534" s="58" t="s">
        <v>84</v>
      </c>
      <c r="F534" s="60">
        <v>400000</v>
      </c>
      <c r="G534" s="61">
        <f t="shared" si="144"/>
        <v>36000000</v>
      </c>
      <c r="H534" s="58"/>
      <c r="I534" s="59" t="s">
        <v>872</v>
      </c>
      <c r="J534" s="58">
        <v>90</v>
      </c>
      <c r="K534" s="58" t="s">
        <v>84</v>
      </c>
      <c r="L534" s="61">
        <v>400000</v>
      </c>
      <c r="M534" s="60">
        <f t="shared" si="145"/>
        <v>36000000</v>
      </c>
      <c r="N534" s="60">
        <f t="shared" si="146"/>
        <v>0</v>
      </c>
    </row>
    <row r="535" spans="1:14" hidden="1" x14ac:dyDescent="0.3">
      <c r="A535" s="28" t="s">
        <v>873</v>
      </c>
      <c r="B535" s="65" t="s">
        <v>85</v>
      </c>
      <c r="C535" s="64" t="s">
        <v>86</v>
      </c>
      <c r="D535" s="65"/>
      <c r="E535" s="65"/>
      <c r="F535" s="66"/>
      <c r="G535" s="67">
        <f>SUM(G536:G537)</f>
        <v>2072227000</v>
      </c>
      <c r="H535" s="65" t="s">
        <v>85</v>
      </c>
      <c r="I535" s="64" t="s">
        <v>86</v>
      </c>
      <c r="J535" s="65"/>
      <c r="K535" s="65"/>
      <c r="L535" s="67"/>
      <c r="M535" s="66">
        <f>SUM(M536:M537)</f>
        <v>2072227000</v>
      </c>
      <c r="N535" s="66">
        <f>SUM(N536:N537)</f>
        <v>0</v>
      </c>
    </row>
    <row r="536" spans="1:14" hidden="1" x14ac:dyDescent="0.3">
      <c r="A536" s="28" t="s">
        <v>874</v>
      </c>
      <c r="B536" s="58"/>
      <c r="C536" s="59" t="s">
        <v>875</v>
      </c>
      <c r="D536" s="58">
        <v>89</v>
      </c>
      <c r="E536" s="58" t="s">
        <v>38</v>
      </c>
      <c r="F536" s="60">
        <v>23280641</v>
      </c>
      <c r="G536" s="61">
        <f t="shared" ref="G536:G537" si="147">ROUNDDOWN(D536*F536,-3)</f>
        <v>2071977000</v>
      </c>
      <c r="H536" s="58"/>
      <c r="I536" s="59" t="s">
        <v>875</v>
      </c>
      <c r="J536" s="58">
        <v>89</v>
      </c>
      <c r="K536" s="58" t="s">
        <v>38</v>
      </c>
      <c r="L536" s="61">
        <v>23280641</v>
      </c>
      <c r="M536" s="60">
        <f t="shared" ref="M536:M537" si="148">ROUNDDOWN(J536*L536,-3)</f>
        <v>2071977000</v>
      </c>
      <c r="N536" s="60">
        <f t="shared" ref="N536:N537" si="149">G536-M536</f>
        <v>0</v>
      </c>
    </row>
    <row r="537" spans="1:14" hidden="1" x14ac:dyDescent="0.3">
      <c r="A537" s="28" t="s">
        <v>876</v>
      </c>
      <c r="B537" s="58"/>
      <c r="C537" s="59" t="s">
        <v>877</v>
      </c>
      <c r="D537" s="58">
        <v>1</v>
      </c>
      <c r="E537" s="58" t="s">
        <v>41</v>
      </c>
      <c r="F537" s="60">
        <v>250000</v>
      </c>
      <c r="G537" s="61">
        <f t="shared" si="147"/>
        <v>250000</v>
      </c>
      <c r="H537" s="58"/>
      <c r="I537" s="59" t="s">
        <v>877</v>
      </c>
      <c r="J537" s="58">
        <v>1</v>
      </c>
      <c r="K537" s="58" t="s">
        <v>41</v>
      </c>
      <c r="L537" s="61">
        <v>250000</v>
      </c>
      <c r="M537" s="60">
        <f t="shared" si="148"/>
        <v>250000</v>
      </c>
      <c r="N537" s="60">
        <f t="shared" si="149"/>
        <v>0</v>
      </c>
    </row>
    <row r="538" spans="1:14" hidden="1" x14ac:dyDescent="0.3">
      <c r="A538" s="28" t="s">
        <v>878</v>
      </c>
      <c r="B538" s="65" t="s">
        <v>47</v>
      </c>
      <c r="C538" s="64" t="s">
        <v>48</v>
      </c>
      <c r="D538" s="65"/>
      <c r="E538" s="65"/>
      <c r="F538" s="66"/>
      <c r="G538" s="67">
        <f>G539</f>
        <v>10000000</v>
      </c>
      <c r="H538" s="65" t="s">
        <v>47</v>
      </c>
      <c r="I538" s="64" t="s">
        <v>48</v>
      </c>
      <c r="J538" s="65"/>
      <c r="K538" s="65"/>
      <c r="L538" s="67"/>
      <c r="M538" s="66">
        <f>M539</f>
        <v>10000000</v>
      </c>
      <c r="N538" s="66">
        <f>N539</f>
        <v>0</v>
      </c>
    </row>
    <row r="539" spans="1:14" hidden="1" x14ac:dyDescent="0.3">
      <c r="A539" s="28" t="s">
        <v>879</v>
      </c>
      <c r="B539" s="58"/>
      <c r="C539" s="59" t="s">
        <v>50</v>
      </c>
      <c r="D539" s="58">
        <v>10</v>
      </c>
      <c r="E539" s="58" t="s">
        <v>51</v>
      </c>
      <c r="F539" s="60">
        <v>1000000</v>
      </c>
      <c r="G539" s="61">
        <f>ROUNDDOWN(D539*F539,-3)</f>
        <v>10000000</v>
      </c>
      <c r="H539" s="58"/>
      <c r="I539" s="59" t="s">
        <v>50</v>
      </c>
      <c r="J539" s="58">
        <v>10</v>
      </c>
      <c r="K539" s="58" t="s">
        <v>51</v>
      </c>
      <c r="L539" s="61">
        <v>1000000</v>
      </c>
      <c r="M539" s="60">
        <f>ROUNDDOWN(J539*L539,-3)</f>
        <v>10000000</v>
      </c>
      <c r="N539" s="60">
        <f>G539-M539</f>
        <v>0</v>
      </c>
    </row>
    <row r="540" spans="1:14" hidden="1" x14ac:dyDescent="0.3">
      <c r="A540" s="28" t="s">
        <v>880</v>
      </c>
      <c r="B540" s="65" t="s">
        <v>881</v>
      </c>
      <c r="C540" s="64" t="s">
        <v>357</v>
      </c>
      <c r="D540" s="65"/>
      <c r="E540" s="65"/>
      <c r="F540" s="66"/>
      <c r="G540" s="67">
        <f>G541</f>
        <v>76950000</v>
      </c>
      <c r="H540" s="65" t="s">
        <v>881</v>
      </c>
      <c r="I540" s="64" t="s">
        <v>357</v>
      </c>
      <c r="J540" s="65"/>
      <c r="K540" s="65"/>
      <c r="L540" s="67"/>
      <c r="M540" s="66">
        <f>M541</f>
        <v>76950000</v>
      </c>
      <c r="N540" s="66">
        <f>N541</f>
        <v>0</v>
      </c>
    </row>
    <row r="541" spans="1:14" hidden="1" x14ac:dyDescent="0.3">
      <c r="A541" s="8" t="s">
        <v>882</v>
      </c>
      <c r="B541" s="58"/>
      <c r="C541" s="59" t="s">
        <v>883</v>
      </c>
      <c r="D541" s="58">
        <v>90</v>
      </c>
      <c r="E541" s="58" t="s">
        <v>38</v>
      </c>
      <c r="F541" s="60">
        <v>855000</v>
      </c>
      <c r="G541" s="61">
        <f>ROUNDDOWN(D541*F541,-3)</f>
        <v>76950000</v>
      </c>
      <c r="H541" s="58"/>
      <c r="I541" s="59" t="s">
        <v>883</v>
      </c>
      <c r="J541" s="58">
        <v>90</v>
      </c>
      <c r="K541" s="58" t="s">
        <v>38</v>
      </c>
      <c r="L541" s="61">
        <v>855000</v>
      </c>
      <c r="M541" s="60">
        <f>ROUNDDOWN(J541*L541,-3)</f>
        <v>76950000</v>
      </c>
      <c r="N541" s="60">
        <f>G541-M541</f>
        <v>0</v>
      </c>
    </row>
    <row r="542" spans="1:14" hidden="1" x14ac:dyDescent="0.3">
      <c r="A542" s="28" t="s">
        <v>884</v>
      </c>
      <c r="B542" s="69" t="s">
        <v>53</v>
      </c>
      <c r="C542" s="68" t="s">
        <v>54</v>
      </c>
      <c r="D542" s="69"/>
      <c r="E542" s="69"/>
      <c r="F542" s="70"/>
      <c r="G542" s="71">
        <f>SUM(G543:G544)</f>
        <v>234600000</v>
      </c>
      <c r="H542" s="69" t="s">
        <v>53</v>
      </c>
      <c r="I542" s="68" t="s">
        <v>54</v>
      </c>
      <c r="J542" s="69"/>
      <c r="K542" s="69"/>
      <c r="L542" s="71"/>
      <c r="M542" s="70">
        <f>SUM(M543:M544)</f>
        <v>234600000</v>
      </c>
      <c r="N542" s="70">
        <f>SUM(N543:N544)</f>
        <v>0</v>
      </c>
    </row>
    <row r="543" spans="1:14" ht="26.4" hidden="1" x14ac:dyDescent="0.3">
      <c r="A543" s="28" t="s">
        <v>885</v>
      </c>
      <c r="B543" s="58"/>
      <c r="C543" s="59" t="s">
        <v>886</v>
      </c>
      <c r="D543" s="58">
        <v>20</v>
      </c>
      <c r="E543" s="58" t="s">
        <v>38</v>
      </c>
      <c r="F543" s="60">
        <v>5500000</v>
      </c>
      <c r="G543" s="61">
        <f t="shared" ref="G543:G544" si="150">ROUNDDOWN(D543*F543,-3)</f>
        <v>110000000</v>
      </c>
      <c r="H543" s="58"/>
      <c r="I543" s="59" t="s">
        <v>886</v>
      </c>
      <c r="J543" s="58">
        <v>20</v>
      </c>
      <c r="K543" s="58" t="s">
        <v>38</v>
      </c>
      <c r="L543" s="61">
        <v>5500000</v>
      </c>
      <c r="M543" s="60">
        <f t="shared" ref="M543:M544" si="151">ROUNDDOWN(J543*L543,-3)</f>
        <v>110000000</v>
      </c>
      <c r="N543" s="60">
        <f t="shared" ref="N543:N544" si="152">G543-M543</f>
        <v>0</v>
      </c>
    </row>
    <row r="544" spans="1:14" hidden="1" x14ac:dyDescent="0.3">
      <c r="A544" s="28" t="s">
        <v>887</v>
      </c>
      <c r="B544" s="58"/>
      <c r="C544" s="59" t="s">
        <v>888</v>
      </c>
      <c r="D544" s="58">
        <v>89</v>
      </c>
      <c r="E544" s="58" t="s">
        <v>38</v>
      </c>
      <c r="F544" s="60">
        <v>1400000</v>
      </c>
      <c r="G544" s="61">
        <f t="shared" si="150"/>
        <v>124600000</v>
      </c>
      <c r="H544" s="58"/>
      <c r="I544" s="59" t="s">
        <v>888</v>
      </c>
      <c r="J544" s="58">
        <v>89</v>
      </c>
      <c r="K544" s="58" t="s">
        <v>38</v>
      </c>
      <c r="L544" s="61">
        <v>1400000</v>
      </c>
      <c r="M544" s="60">
        <f t="shared" si="151"/>
        <v>124600000</v>
      </c>
      <c r="N544" s="60">
        <f t="shared" si="152"/>
        <v>0</v>
      </c>
    </row>
    <row r="545" spans="1:14" hidden="1" x14ac:dyDescent="0.3">
      <c r="A545" s="28" t="s">
        <v>889</v>
      </c>
      <c r="B545" s="80" t="s">
        <v>59</v>
      </c>
      <c r="C545" s="81" t="s">
        <v>890</v>
      </c>
      <c r="D545" s="80"/>
      <c r="E545" s="80"/>
      <c r="F545" s="82"/>
      <c r="G545" s="83">
        <f>SUM(G546,G553,G556,G558,G561)</f>
        <v>5699412000</v>
      </c>
      <c r="H545" s="80" t="s">
        <v>59</v>
      </c>
      <c r="I545" s="81" t="s">
        <v>890</v>
      </c>
      <c r="J545" s="80"/>
      <c r="K545" s="80"/>
      <c r="L545" s="83"/>
      <c r="M545" s="82">
        <f>SUM(M546,M553,M556,M558,M561)</f>
        <v>5699412000</v>
      </c>
      <c r="N545" s="82">
        <f>SUM(N546,N553,N556,N558,N561)</f>
        <v>0</v>
      </c>
    </row>
    <row r="546" spans="1:14" hidden="1" x14ac:dyDescent="0.3">
      <c r="A546" s="28" t="s">
        <v>891</v>
      </c>
      <c r="B546" s="53" t="s">
        <v>34</v>
      </c>
      <c r="C546" s="54" t="s">
        <v>35</v>
      </c>
      <c r="D546" s="53"/>
      <c r="E546" s="53"/>
      <c r="F546" s="55"/>
      <c r="G546" s="56">
        <f>SUM(G547:G552)</f>
        <v>64620000</v>
      </c>
      <c r="H546" s="53" t="s">
        <v>34</v>
      </c>
      <c r="I546" s="54" t="s">
        <v>35</v>
      </c>
      <c r="J546" s="53"/>
      <c r="K546" s="53"/>
      <c r="L546" s="56"/>
      <c r="M546" s="55">
        <f>SUM(M547:M552)</f>
        <v>64620000</v>
      </c>
      <c r="N546" s="55">
        <f>SUM(N547:N552)</f>
        <v>0</v>
      </c>
    </row>
    <row r="547" spans="1:14" hidden="1" x14ac:dyDescent="0.3">
      <c r="A547" s="28" t="s">
        <v>892</v>
      </c>
      <c r="B547" s="58"/>
      <c r="C547" s="59" t="s">
        <v>37</v>
      </c>
      <c r="D547" s="58">
        <v>100</v>
      </c>
      <c r="E547" s="58" t="s">
        <v>38</v>
      </c>
      <c r="F547" s="60">
        <v>70000</v>
      </c>
      <c r="G547" s="61">
        <f t="shared" ref="G547:G552" si="153">ROUNDDOWN(D547*F547,-3)</f>
        <v>7000000</v>
      </c>
      <c r="H547" s="58"/>
      <c r="I547" s="59" t="s">
        <v>37</v>
      </c>
      <c r="J547" s="58">
        <v>100</v>
      </c>
      <c r="K547" s="58" t="s">
        <v>38</v>
      </c>
      <c r="L547" s="61">
        <v>70000</v>
      </c>
      <c r="M547" s="60">
        <f t="shared" ref="M547:M552" si="154">ROUNDDOWN(J547*L547,-3)</f>
        <v>7000000</v>
      </c>
      <c r="N547" s="60">
        <f t="shared" ref="N547:N552" si="155">G547-M547</f>
        <v>0</v>
      </c>
    </row>
    <row r="548" spans="1:14" hidden="1" x14ac:dyDescent="0.3">
      <c r="A548" s="28" t="s">
        <v>893</v>
      </c>
      <c r="B548" s="58"/>
      <c r="C548" s="59" t="s">
        <v>40</v>
      </c>
      <c r="D548" s="58">
        <v>8</v>
      </c>
      <c r="E548" s="58" t="s">
        <v>41</v>
      </c>
      <c r="F548" s="60">
        <v>1500000</v>
      </c>
      <c r="G548" s="61">
        <f t="shared" si="153"/>
        <v>12000000</v>
      </c>
      <c r="H548" s="58"/>
      <c r="I548" s="59" t="s">
        <v>40</v>
      </c>
      <c r="J548" s="58">
        <v>8</v>
      </c>
      <c r="K548" s="58" t="s">
        <v>41</v>
      </c>
      <c r="L548" s="61">
        <v>1500000</v>
      </c>
      <c r="M548" s="60">
        <f t="shared" si="154"/>
        <v>12000000</v>
      </c>
      <c r="N548" s="60">
        <f t="shared" si="155"/>
        <v>0</v>
      </c>
    </row>
    <row r="549" spans="1:14" hidden="1" x14ac:dyDescent="0.3">
      <c r="A549" s="28" t="s">
        <v>894</v>
      </c>
      <c r="B549" s="58"/>
      <c r="C549" s="59" t="s">
        <v>43</v>
      </c>
      <c r="D549" s="58">
        <v>8</v>
      </c>
      <c r="E549" s="58" t="s">
        <v>41</v>
      </c>
      <c r="F549" s="60">
        <v>1500000</v>
      </c>
      <c r="G549" s="61">
        <f t="shared" si="153"/>
        <v>12000000</v>
      </c>
      <c r="H549" s="58"/>
      <c r="I549" s="59" t="s">
        <v>43</v>
      </c>
      <c r="J549" s="58">
        <v>8</v>
      </c>
      <c r="K549" s="58" t="s">
        <v>41</v>
      </c>
      <c r="L549" s="61">
        <v>1500000</v>
      </c>
      <c r="M549" s="60">
        <f t="shared" si="154"/>
        <v>12000000</v>
      </c>
      <c r="N549" s="60">
        <f t="shared" si="155"/>
        <v>0</v>
      </c>
    </row>
    <row r="550" spans="1:14" ht="15" hidden="1" x14ac:dyDescent="0.3">
      <c r="A550" s="28" t="s">
        <v>895</v>
      </c>
      <c r="B550" s="58"/>
      <c r="C550" s="59" t="s">
        <v>45</v>
      </c>
      <c r="D550" s="58">
        <v>8</v>
      </c>
      <c r="E550" s="161" t="s">
        <v>41</v>
      </c>
      <c r="F550" s="60">
        <v>1000000</v>
      </c>
      <c r="G550" s="61">
        <f t="shared" si="153"/>
        <v>8000000</v>
      </c>
      <c r="H550" s="58"/>
      <c r="I550" s="59" t="s">
        <v>45</v>
      </c>
      <c r="J550" s="58">
        <v>8</v>
      </c>
      <c r="K550" s="161" t="s">
        <v>41</v>
      </c>
      <c r="L550" s="61">
        <v>1000000</v>
      </c>
      <c r="M550" s="60">
        <f t="shared" si="154"/>
        <v>8000000</v>
      </c>
      <c r="N550" s="60">
        <f t="shared" si="155"/>
        <v>0</v>
      </c>
    </row>
    <row r="551" spans="1:14" ht="15" hidden="1" x14ac:dyDescent="0.3">
      <c r="A551" s="28" t="s">
        <v>896</v>
      </c>
      <c r="B551" s="58"/>
      <c r="C551" s="59" t="s">
        <v>674</v>
      </c>
      <c r="D551" s="58">
        <v>30</v>
      </c>
      <c r="E551" s="161" t="s">
        <v>84</v>
      </c>
      <c r="F551" s="60">
        <v>350000</v>
      </c>
      <c r="G551" s="61">
        <f t="shared" si="153"/>
        <v>10500000</v>
      </c>
      <c r="H551" s="58"/>
      <c r="I551" s="59" t="s">
        <v>674</v>
      </c>
      <c r="J551" s="58">
        <v>30</v>
      </c>
      <c r="K551" s="161" t="s">
        <v>84</v>
      </c>
      <c r="L551" s="61">
        <v>350000</v>
      </c>
      <c r="M551" s="60">
        <f t="shared" si="154"/>
        <v>10500000</v>
      </c>
      <c r="N551" s="60">
        <f t="shared" si="155"/>
        <v>0</v>
      </c>
    </row>
    <row r="552" spans="1:14" ht="15" hidden="1" x14ac:dyDescent="0.3">
      <c r="A552" s="28" t="s">
        <v>897</v>
      </c>
      <c r="B552" s="58"/>
      <c r="C552" s="59" t="s">
        <v>676</v>
      </c>
      <c r="D552" s="58">
        <v>54</v>
      </c>
      <c r="E552" s="161" t="s">
        <v>898</v>
      </c>
      <c r="F552" s="60">
        <v>280000</v>
      </c>
      <c r="G552" s="61">
        <f t="shared" si="153"/>
        <v>15120000</v>
      </c>
      <c r="H552" s="58"/>
      <c r="I552" s="59" t="s">
        <v>676</v>
      </c>
      <c r="J552" s="58">
        <v>54</v>
      </c>
      <c r="K552" s="161" t="s">
        <v>898</v>
      </c>
      <c r="L552" s="61">
        <v>280000</v>
      </c>
      <c r="M552" s="60">
        <f t="shared" si="154"/>
        <v>15120000</v>
      </c>
      <c r="N552" s="60">
        <f t="shared" si="155"/>
        <v>0</v>
      </c>
    </row>
    <row r="553" spans="1:14" ht="15.6" hidden="1" x14ac:dyDescent="0.3">
      <c r="A553" s="28" t="s">
        <v>899</v>
      </c>
      <c r="B553" s="65" t="s">
        <v>85</v>
      </c>
      <c r="C553" s="64" t="s">
        <v>86</v>
      </c>
      <c r="D553" s="65"/>
      <c r="E553" s="162"/>
      <c r="F553" s="66"/>
      <c r="G553" s="67">
        <f>SUM(G554:G555)</f>
        <v>5257592000</v>
      </c>
      <c r="H553" s="65" t="s">
        <v>85</v>
      </c>
      <c r="I553" s="64" t="s">
        <v>86</v>
      </c>
      <c r="J553" s="65"/>
      <c r="K553" s="162"/>
      <c r="L553" s="67"/>
      <c r="M553" s="66">
        <f>SUM(M554:M555)</f>
        <v>5257592000</v>
      </c>
      <c r="N553" s="66">
        <f>SUM(N554:N555)</f>
        <v>0</v>
      </c>
    </row>
    <row r="554" spans="1:14" ht="15" hidden="1" x14ac:dyDescent="0.3">
      <c r="A554" s="28" t="s">
        <v>900</v>
      </c>
      <c r="B554" s="58"/>
      <c r="C554" s="59" t="s">
        <v>875</v>
      </c>
      <c r="D554" s="58">
        <v>101</v>
      </c>
      <c r="E554" s="161" t="s">
        <v>38</v>
      </c>
      <c r="F554" s="60">
        <v>52047941</v>
      </c>
      <c r="G554" s="61">
        <f t="shared" ref="G554:G555" si="156">ROUNDDOWN(D554*F554,-3)</f>
        <v>5256842000</v>
      </c>
      <c r="H554" s="58"/>
      <c r="I554" s="59" t="s">
        <v>875</v>
      </c>
      <c r="J554" s="58">
        <v>101</v>
      </c>
      <c r="K554" s="161" t="s">
        <v>38</v>
      </c>
      <c r="L554" s="61">
        <v>52047941</v>
      </c>
      <c r="M554" s="60">
        <f t="shared" ref="M554:M555" si="157">ROUNDDOWN(J554*L554,-3)</f>
        <v>5256842000</v>
      </c>
      <c r="N554" s="60">
        <f t="shared" ref="N554:N555" si="158">G554-M554</f>
        <v>0</v>
      </c>
    </row>
    <row r="555" spans="1:14" ht="15" hidden="1" x14ac:dyDescent="0.3">
      <c r="A555" s="28" t="s">
        <v>901</v>
      </c>
      <c r="B555" s="58"/>
      <c r="C555" s="59" t="s">
        <v>877</v>
      </c>
      <c r="D555" s="58">
        <v>3</v>
      </c>
      <c r="E555" s="161" t="s">
        <v>41</v>
      </c>
      <c r="F555" s="60">
        <v>250000</v>
      </c>
      <c r="G555" s="61">
        <f t="shared" si="156"/>
        <v>750000</v>
      </c>
      <c r="H555" s="58"/>
      <c r="I555" s="59" t="s">
        <v>877</v>
      </c>
      <c r="J555" s="58">
        <v>3</v>
      </c>
      <c r="K555" s="161" t="s">
        <v>41</v>
      </c>
      <c r="L555" s="61">
        <v>250000</v>
      </c>
      <c r="M555" s="60">
        <f t="shared" si="157"/>
        <v>750000</v>
      </c>
      <c r="N555" s="60">
        <f t="shared" si="158"/>
        <v>0</v>
      </c>
    </row>
    <row r="556" spans="1:14" ht="15.6" hidden="1" x14ac:dyDescent="0.3">
      <c r="A556" s="28" t="s">
        <v>902</v>
      </c>
      <c r="B556" s="65" t="s">
        <v>47</v>
      </c>
      <c r="C556" s="64" t="s">
        <v>48</v>
      </c>
      <c r="D556" s="65"/>
      <c r="E556" s="162"/>
      <c r="F556" s="66"/>
      <c r="G556" s="67">
        <f>G557</f>
        <v>20000000</v>
      </c>
      <c r="H556" s="65" t="s">
        <v>47</v>
      </c>
      <c r="I556" s="64" t="s">
        <v>48</v>
      </c>
      <c r="J556" s="65"/>
      <c r="K556" s="162"/>
      <c r="L556" s="67"/>
      <c r="M556" s="66">
        <f>M557</f>
        <v>20000000</v>
      </c>
      <c r="N556" s="66">
        <f>N557</f>
        <v>0</v>
      </c>
    </row>
    <row r="557" spans="1:14" ht="15" hidden="1" x14ac:dyDescent="0.3">
      <c r="A557" s="28" t="s">
        <v>903</v>
      </c>
      <c r="B557" s="58"/>
      <c r="C557" s="59" t="s">
        <v>50</v>
      </c>
      <c r="D557" s="58">
        <v>20</v>
      </c>
      <c r="E557" s="161" t="s">
        <v>51</v>
      </c>
      <c r="F557" s="60">
        <v>1000000</v>
      </c>
      <c r="G557" s="61">
        <f>ROUNDDOWN(D557*F557,-3)</f>
        <v>20000000</v>
      </c>
      <c r="H557" s="58"/>
      <c r="I557" s="59" t="s">
        <v>50</v>
      </c>
      <c r="J557" s="58">
        <v>20</v>
      </c>
      <c r="K557" s="161" t="s">
        <v>51</v>
      </c>
      <c r="L557" s="61">
        <v>1000000</v>
      </c>
      <c r="M557" s="60">
        <f>ROUNDDOWN(J557*L557,-3)</f>
        <v>20000000</v>
      </c>
      <c r="N557" s="60">
        <f>G557-M557</f>
        <v>0</v>
      </c>
    </row>
    <row r="558" spans="1:14" hidden="1" x14ac:dyDescent="0.3">
      <c r="A558" s="28" t="s">
        <v>904</v>
      </c>
      <c r="B558" s="65" t="s">
        <v>53</v>
      </c>
      <c r="C558" s="64" t="s">
        <v>54</v>
      </c>
      <c r="D558" s="65"/>
      <c r="E558" s="65"/>
      <c r="F558" s="66"/>
      <c r="G558" s="67">
        <f>SUM(G559:G560)</f>
        <v>152000000</v>
      </c>
      <c r="H558" s="65" t="s">
        <v>53</v>
      </c>
      <c r="I558" s="64" t="s">
        <v>54</v>
      </c>
      <c r="J558" s="65"/>
      <c r="K558" s="65"/>
      <c r="L558" s="67"/>
      <c r="M558" s="66">
        <f>SUM(M559:M560)</f>
        <v>152000000</v>
      </c>
      <c r="N558" s="66">
        <f>SUM(N559:N560)</f>
        <v>0</v>
      </c>
    </row>
    <row r="559" spans="1:14" ht="26.4" hidden="1" x14ac:dyDescent="0.3">
      <c r="A559" s="28" t="s">
        <v>905</v>
      </c>
      <c r="B559" s="58"/>
      <c r="C559" s="59" t="s">
        <v>886</v>
      </c>
      <c r="D559" s="58">
        <v>20</v>
      </c>
      <c r="E559" s="58" t="s">
        <v>38</v>
      </c>
      <c r="F559" s="60">
        <v>5500000</v>
      </c>
      <c r="G559" s="61">
        <f t="shared" ref="G559:G560" si="159">ROUNDDOWN(D559*F559,-3)</f>
        <v>110000000</v>
      </c>
      <c r="H559" s="58"/>
      <c r="I559" s="59" t="s">
        <v>886</v>
      </c>
      <c r="J559" s="58">
        <v>20</v>
      </c>
      <c r="K559" s="58" t="s">
        <v>38</v>
      </c>
      <c r="L559" s="61">
        <v>5500000</v>
      </c>
      <c r="M559" s="60">
        <f t="shared" ref="M559:M560" si="160">ROUNDDOWN(J559*L559,-3)</f>
        <v>110000000</v>
      </c>
      <c r="N559" s="60">
        <f t="shared" ref="N559:N560" si="161">G559-M559</f>
        <v>0</v>
      </c>
    </row>
    <row r="560" spans="1:14" hidden="1" x14ac:dyDescent="0.3">
      <c r="A560" s="28" t="s">
        <v>906</v>
      </c>
      <c r="B560" s="58"/>
      <c r="C560" s="59" t="s">
        <v>888</v>
      </c>
      <c r="D560" s="58">
        <v>28</v>
      </c>
      <c r="E560" s="58" t="s">
        <v>38</v>
      </c>
      <c r="F560" s="60">
        <v>1500000</v>
      </c>
      <c r="G560" s="61">
        <f t="shared" si="159"/>
        <v>42000000</v>
      </c>
      <c r="H560" s="58"/>
      <c r="I560" s="59" t="s">
        <v>888</v>
      </c>
      <c r="J560" s="58">
        <v>28</v>
      </c>
      <c r="K560" s="58" t="s">
        <v>38</v>
      </c>
      <c r="L560" s="61">
        <v>1500000</v>
      </c>
      <c r="M560" s="60">
        <f t="shared" si="160"/>
        <v>42000000</v>
      </c>
      <c r="N560" s="60">
        <f t="shared" si="161"/>
        <v>0</v>
      </c>
    </row>
    <row r="561" spans="1:14" hidden="1" x14ac:dyDescent="0.3">
      <c r="A561" s="28" t="s">
        <v>907</v>
      </c>
      <c r="B561" s="65" t="s">
        <v>360</v>
      </c>
      <c r="C561" s="64" t="s">
        <v>361</v>
      </c>
      <c r="D561" s="65"/>
      <c r="E561" s="65"/>
      <c r="F561" s="66"/>
      <c r="G561" s="67">
        <f>SUM(G562:G564)</f>
        <v>205200000</v>
      </c>
      <c r="H561" s="65" t="s">
        <v>360</v>
      </c>
      <c r="I561" s="64" t="s">
        <v>361</v>
      </c>
      <c r="J561" s="65"/>
      <c r="K561" s="65"/>
      <c r="L561" s="67"/>
      <c r="M561" s="66">
        <f>SUM(M562:M564)</f>
        <v>205200000</v>
      </c>
      <c r="N561" s="66">
        <f>SUM(N562:N564)</f>
        <v>0</v>
      </c>
    </row>
    <row r="562" spans="1:14" hidden="1" x14ac:dyDescent="0.3">
      <c r="A562" s="28" t="s">
        <v>908</v>
      </c>
      <c r="B562" s="58"/>
      <c r="C562" s="59" t="s">
        <v>909</v>
      </c>
      <c r="D562" s="58">
        <v>108</v>
      </c>
      <c r="E562" s="58" t="s">
        <v>57</v>
      </c>
      <c r="F562" s="60">
        <v>850000</v>
      </c>
      <c r="G562" s="61">
        <f t="shared" ref="G562:G564" si="162">ROUNDDOWN(D562*F562,-3)</f>
        <v>91800000</v>
      </c>
      <c r="H562" s="58"/>
      <c r="I562" s="59" t="s">
        <v>909</v>
      </c>
      <c r="J562" s="58">
        <v>108</v>
      </c>
      <c r="K562" s="58" t="s">
        <v>57</v>
      </c>
      <c r="L562" s="61">
        <v>850000</v>
      </c>
      <c r="M562" s="60">
        <f t="shared" ref="M562:M564" si="163">ROUNDDOWN(J562*L562,-3)</f>
        <v>91800000</v>
      </c>
      <c r="N562" s="60">
        <f t="shared" ref="N562:N564" si="164">G562-M562</f>
        <v>0</v>
      </c>
    </row>
    <row r="563" spans="1:14" hidden="1" x14ac:dyDescent="0.3">
      <c r="A563" s="28" t="s">
        <v>910</v>
      </c>
      <c r="B563" s="58"/>
      <c r="C563" s="59" t="s">
        <v>911</v>
      </c>
      <c r="D563" s="58">
        <v>54</v>
      </c>
      <c r="E563" s="58" t="s">
        <v>38</v>
      </c>
      <c r="F563" s="60">
        <v>450000</v>
      </c>
      <c r="G563" s="61">
        <f t="shared" si="162"/>
        <v>24300000</v>
      </c>
      <c r="H563" s="58"/>
      <c r="I563" s="59" t="s">
        <v>911</v>
      </c>
      <c r="J563" s="58">
        <v>54</v>
      </c>
      <c r="K563" s="58" t="s">
        <v>38</v>
      </c>
      <c r="L563" s="61">
        <v>450000</v>
      </c>
      <c r="M563" s="60">
        <f t="shared" si="163"/>
        <v>24300000</v>
      </c>
      <c r="N563" s="60">
        <f t="shared" si="164"/>
        <v>0</v>
      </c>
    </row>
    <row r="564" spans="1:14" hidden="1" x14ac:dyDescent="0.3">
      <c r="A564" s="28" t="s">
        <v>912</v>
      </c>
      <c r="B564" s="58"/>
      <c r="C564" s="59" t="s">
        <v>913</v>
      </c>
      <c r="D564" s="58">
        <v>54</v>
      </c>
      <c r="E564" s="58" t="s">
        <v>38</v>
      </c>
      <c r="F564" s="60">
        <v>1650000</v>
      </c>
      <c r="G564" s="61">
        <f t="shared" si="162"/>
        <v>89100000</v>
      </c>
      <c r="H564" s="58"/>
      <c r="I564" s="59" t="s">
        <v>913</v>
      </c>
      <c r="J564" s="58">
        <v>54</v>
      </c>
      <c r="K564" s="58" t="s">
        <v>38</v>
      </c>
      <c r="L564" s="61">
        <v>1650000</v>
      </c>
      <c r="M564" s="60">
        <f t="shared" si="163"/>
        <v>89100000</v>
      </c>
      <c r="N564" s="60">
        <f t="shared" si="164"/>
        <v>0</v>
      </c>
    </row>
    <row r="565" spans="1:14" hidden="1" x14ac:dyDescent="0.3">
      <c r="A565" s="28" t="s">
        <v>914</v>
      </c>
      <c r="B565" s="80" t="s">
        <v>254</v>
      </c>
      <c r="C565" s="81" t="s">
        <v>915</v>
      </c>
      <c r="D565" s="80"/>
      <c r="E565" s="80"/>
      <c r="F565" s="82"/>
      <c r="G565" s="83">
        <f>SUM(G566,G570,G572)</f>
        <v>186041000</v>
      </c>
      <c r="H565" s="80" t="s">
        <v>254</v>
      </c>
      <c r="I565" s="81" t="s">
        <v>915</v>
      </c>
      <c r="J565" s="80"/>
      <c r="K565" s="80"/>
      <c r="L565" s="83"/>
      <c r="M565" s="82">
        <f>SUM(M566,M570,M572)</f>
        <v>186041000</v>
      </c>
      <c r="N565" s="82">
        <f>SUM(N566,N570,N572)</f>
        <v>0</v>
      </c>
    </row>
    <row r="566" spans="1:14" hidden="1" x14ac:dyDescent="0.3">
      <c r="A566" s="28" t="s">
        <v>916</v>
      </c>
      <c r="B566" s="65" t="s">
        <v>34</v>
      </c>
      <c r="C566" s="64" t="s">
        <v>35</v>
      </c>
      <c r="D566" s="65"/>
      <c r="E566" s="65"/>
      <c r="F566" s="66"/>
      <c r="G566" s="67">
        <f>SUM(G567:G569)</f>
        <v>24000000</v>
      </c>
      <c r="H566" s="65" t="s">
        <v>34</v>
      </c>
      <c r="I566" s="64" t="s">
        <v>35</v>
      </c>
      <c r="J566" s="65"/>
      <c r="K566" s="65"/>
      <c r="L566" s="67"/>
      <c r="M566" s="66">
        <f>SUM(M567:M569)</f>
        <v>24000000</v>
      </c>
      <c r="N566" s="66">
        <f>SUM(N567:N569)</f>
        <v>0</v>
      </c>
    </row>
    <row r="567" spans="1:14" hidden="1" x14ac:dyDescent="0.3">
      <c r="A567" s="28" t="s">
        <v>917</v>
      </c>
      <c r="B567" s="58"/>
      <c r="C567" s="59" t="s">
        <v>224</v>
      </c>
      <c r="D567" s="58">
        <v>6</v>
      </c>
      <c r="E567" s="58" t="s">
        <v>41</v>
      </c>
      <c r="F567" s="60">
        <v>1500000</v>
      </c>
      <c r="G567" s="61">
        <f t="shared" ref="G567:G569" si="165">ROUNDDOWN(D567*F567,-3)</f>
        <v>9000000</v>
      </c>
      <c r="H567" s="58"/>
      <c r="I567" s="59" t="s">
        <v>224</v>
      </c>
      <c r="J567" s="58">
        <v>6</v>
      </c>
      <c r="K567" s="58" t="s">
        <v>41</v>
      </c>
      <c r="L567" s="61">
        <v>1500000</v>
      </c>
      <c r="M567" s="60">
        <f t="shared" ref="M567:M569" si="166">ROUNDDOWN(J567*L567,-3)</f>
        <v>9000000</v>
      </c>
      <c r="N567" s="60">
        <f t="shared" ref="N567:N569" si="167">G567-M567</f>
        <v>0</v>
      </c>
    </row>
    <row r="568" spans="1:14" hidden="1" x14ac:dyDescent="0.3">
      <c r="A568" s="28" t="s">
        <v>918</v>
      </c>
      <c r="B568" s="58"/>
      <c r="C568" s="59" t="s">
        <v>79</v>
      </c>
      <c r="D568" s="58">
        <v>6</v>
      </c>
      <c r="E568" s="58" t="s">
        <v>41</v>
      </c>
      <c r="F568" s="60">
        <v>1500000</v>
      </c>
      <c r="G568" s="61">
        <f t="shared" si="165"/>
        <v>9000000</v>
      </c>
      <c r="H568" s="58"/>
      <c r="I568" s="59" t="s">
        <v>79</v>
      </c>
      <c r="J568" s="58">
        <v>6</v>
      </c>
      <c r="K568" s="58" t="s">
        <v>41</v>
      </c>
      <c r="L568" s="61">
        <v>1500000</v>
      </c>
      <c r="M568" s="60">
        <f t="shared" si="166"/>
        <v>9000000</v>
      </c>
      <c r="N568" s="60">
        <f t="shared" si="167"/>
        <v>0</v>
      </c>
    </row>
    <row r="569" spans="1:14" hidden="1" x14ac:dyDescent="0.3">
      <c r="A569" s="28" t="s">
        <v>919</v>
      </c>
      <c r="B569" s="58"/>
      <c r="C569" s="59" t="s">
        <v>81</v>
      </c>
      <c r="D569" s="58">
        <v>6</v>
      </c>
      <c r="E569" s="58" t="s">
        <v>41</v>
      </c>
      <c r="F569" s="60">
        <v>1000000</v>
      </c>
      <c r="G569" s="61">
        <f t="shared" si="165"/>
        <v>6000000</v>
      </c>
      <c r="H569" s="58"/>
      <c r="I569" s="59" t="s">
        <v>81</v>
      </c>
      <c r="J569" s="58">
        <v>6</v>
      </c>
      <c r="K569" s="58" t="s">
        <v>41</v>
      </c>
      <c r="L569" s="61">
        <v>1000000</v>
      </c>
      <c r="M569" s="60">
        <f t="shared" si="166"/>
        <v>6000000</v>
      </c>
      <c r="N569" s="60">
        <f t="shared" si="167"/>
        <v>0</v>
      </c>
    </row>
    <row r="570" spans="1:14" hidden="1" x14ac:dyDescent="0.3">
      <c r="A570" s="28" t="s">
        <v>920</v>
      </c>
      <c r="B570" s="65" t="s">
        <v>85</v>
      </c>
      <c r="C570" s="64" t="s">
        <v>86</v>
      </c>
      <c r="D570" s="65"/>
      <c r="E570" s="65"/>
      <c r="F570" s="66"/>
      <c r="G570" s="67">
        <f>G571</f>
        <v>20000000</v>
      </c>
      <c r="H570" s="65" t="s">
        <v>85</v>
      </c>
      <c r="I570" s="64" t="s">
        <v>86</v>
      </c>
      <c r="J570" s="65"/>
      <c r="K570" s="65"/>
      <c r="L570" s="67"/>
      <c r="M570" s="66">
        <f>M571</f>
        <v>20000000</v>
      </c>
      <c r="N570" s="66">
        <f>N571</f>
        <v>0</v>
      </c>
    </row>
    <row r="571" spans="1:14" hidden="1" x14ac:dyDescent="0.3">
      <c r="A571" s="28" t="s">
        <v>921</v>
      </c>
      <c r="B571" s="58"/>
      <c r="C571" s="59" t="s">
        <v>922</v>
      </c>
      <c r="D571" s="58">
        <v>2</v>
      </c>
      <c r="E571" s="58" t="s">
        <v>38</v>
      </c>
      <c r="F571" s="60">
        <v>10000000</v>
      </c>
      <c r="G571" s="61">
        <f>ROUNDDOWN(D571*F571,-3)</f>
        <v>20000000</v>
      </c>
      <c r="H571" s="58"/>
      <c r="I571" s="59" t="s">
        <v>922</v>
      </c>
      <c r="J571" s="58">
        <v>2</v>
      </c>
      <c r="K571" s="58" t="s">
        <v>38</v>
      </c>
      <c r="L571" s="61">
        <v>10000000</v>
      </c>
      <c r="M571" s="60">
        <f>ROUNDDOWN(J571*L571,-3)</f>
        <v>20000000</v>
      </c>
      <c r="N571" s="60">
        <f>G571-M571</f>
        <v>0</v>
      </c>
    </row>
    <row r="572" spans="1:14" hidden="1" x14ac:dyDescent="0.3">
      <c r="A572" s="28" t="s">
        <v>923</v>
      </c>
      <c r="B572" s="65" t="s">
        <v>924</v>
      </c>
      <c r="C572" s="64" t="s">
        <v>925</v>
      </c>
      <c r="D572" s="65"/>
      <c r="E572" s="65"/>
      <c r="F572" s="66"/>
      <c r="G572" s="67">
        <f>G573</f>
        <v>142041000</v>
      </c>
      <c r="H572" s="65" t="s">
        <v>924</v>
      </c>
      <c r="I572" s="64" t="s">
        <v>925</v>
      </c>
      <c r="J572" s="65"/>
      <c r="K572" s="65"/>
      <c r="L572" s="67"/>
      <c r="M572" s="66">
        <f>M573</f>
        <v>142041000</v>
      </c>
      <c r="N572" s="66">
        <f>N573</f>
        <v>0</v>
      </c>
    </row>
    <row r="573" spans="1:14" ht="26.4" hidden="1" x14ac:dyDescent="0.3">
      <c r="A573" s="28" t="s">
        <v>926</v>
      </c>
      <c r="B573" s="58"/>
      <c r="C573" s="59" t="s">
        <v>927</v>
      </c>
      <c r="D573" s="58">
        <v>3</v>
      </c>
      <c r="E573" s="58" t="s">
        <v>38</v>
      </c>
      <c r="F573" s="60">
        <v>47347000</v>
      </c>
      <c r="G573" s="61">
        <f>ROUNDDOWN(D573*F573,-3)</f>
        <v>142041000</v>
      </c>
      <c r="H573" s="58"/>
      <c r="I573" s="59" t="s">
        <v>927</v>
      </c>
      <c r="J573" s="58">
        <v>3</v>
      </c>
      <c r="K573" s="58" t="s">
        <v>38</v>
      </c>
      <c r="L573" s="61">
        <v>47347000</v>
      </c>
      <c r="M573" s="60">
        <f>ROUNDDOWN(J573*L573,-3)</f>
        <v>142041000</v>
      </c>
      <c r="N573" s="60">
        <f>G573-M573</f>
        <v>0</v>
      </c>
    </row>
    <row r="574" spans="1:14" hidden="1" x14ac:dyDescent="0.3">
      <c r="A574" s="28" t="s">
        <v>928</v>
      </c>
      <c r="B574" s="76" t="s">
        <v>739</v>
      </c>
      <c r="C574" s="77" t="s">
        <v>929</v>
      </c>
      <c r="D574" s="76"/>
      <c r="E574" s="76" t="s">
        <v>29</v>
      </c>
      <c r="F574" s="78"/>
      <c r="G574" s="79">
        <f>G575</f>
        <v>91170000</v>
      </c>
      <c r="H574" s="76" t="s">
        <v>739</v>
      </c>
      <c r="I574" s="77" t="s">
        <v>929</v>
      </c>
      <c r="J574" s="76"/>
      <c r="K574" s="76" t="s">
        <v>29</v>
      </c>
      <c r="L574" s="79"/>
      <c r="M574" s="78">
        <f>M575</f>
        <v>91170000</v>
      </c>
      <c r="N574" s="78">
        <f>N575</f>
        <v>0</v>
      </c>
    </row>
    <row r="575" spans="1:14" hidden="1" x14ac:dyDescent="0.3">
      <c r="A575" s="28" t="s">
        <v>930</v>
      </c>
      <c r="B575" s="80" t="s">
        <v>31</v>
      </c>
      <c r="C575" s="81" t="s">
        <v>929</v>
      </c>
      <c r="D575" s="80"/>
      <c r="E575" s="80"/>
      <c r="F575" s="82"/>
      <c r="G575" s="83">
        <f>SUM(G576,G581)</f>
        <v>91170000</v>
      </c>
      <c r="H575" s="80" t="s">
        <v>31</v>
      </c>
      <c r="I575" s="81" t="s">
        <v>929</v>
      </c>
      <c r="J575" s="80"/>
      <c r="K575" s="80"/>
      <c r="L575" s="83"/>
      <c r="M575" s="82">
        <f>SUM(M576,M581)</f>
        <v>91170000</v>
      </c>
      <c r="N575" s="82">
        <f>SUM(N576,N581)</f>
        <v>0</v>
      </c>
    </row>
    <row r="576" spans="1:14" hidden="1" x14ac:dyDescent="0.3">
      <c r="A576" s="28" t="s">
        <v>931</v>
      </c>
      <c r="B576" s="65" t="s">
        <v>34</v>
      </c>
      <c r="C576" s="64" t="s">
        <v>35</v>
      </c>
      <c r="D576" s="65"/>
      <c r="E576" s="65"/>
      <c r="F576" s="66"/>
      <c r="G576" s="67">
        <f>SUM(G577:G580)</f>
        <v>39000000</v>
      </c>
      <c r="H576" s="65" t="s">
        <v>34</v>
      </c>
      <c r="I576" s="64" t="s">
        <v>35</v>
      </c>
      <c r="J576" s="65"/>
      <c r="K576" s="65"/>
      <c r="L576" s="67"/>
      <c r="M576" s="66">
        <f>SUM(M577:M580)</f>
        <v>39000000</v>
      </c>
      <c r="N576" s="66">
        <f>SUM(N577:N580)</f>
        <v>0</v>
      </c>
    </row>
    <row r="577" spans="1:19" hidden="1" x14ac:dyDescent="0.3">
      <c r="A577" s="28" t="s">
        <v>932</v>
      </c>
      <c r="B577" s="58"/>
      <c r="C577" s="59" t="s">
        <v>37</v>
      </c>
      <c r="D577" s="58">
        <v>100</v>
      </c>
      <c r="E577" s="58" t="s">
        <v>38</v>
      </c>
      <c r="F577" s="60">
        <v>70000</v>
      </c>
      <c r="G577" s="61">
        <f t="shared" ref="G577:G580" si="168">ROUNDDOWN(D577*F577,-3)</f>
        <v>7000000</v>
      </c>
      <c r="H577" s="58"/>
      <c r="I577" s="59" t="s">
        <v>37</v>
      </c>
      <c r="J577" s="58">
        <v>100</v>
      </c>
      <c r="K577" s="58" t="s">
        <v>38</v>
      </c>
      <c r="L577" s="61">
        <v>70000</v>
      </c>
      <c r="M577" s="60">
        <f t="shared" ref="M577:M580" si="169">ROUNDDOWN(J577*L577,-3)</f>
        <v>7000000</v>
      </c>
      <c r="N577" s="60">
        <f t="shared" ref="N577:N580" si="170">G577-M577</f>
        <v>0</v>
      </c>
    </row>
    <row r="578" spans="1:19" hidden="1" x14ac:dyDescent="0.3">
      <c r="A578" s="28" t="s">
        <v>933</v>
      </c>
      <c r="B578" s="58"/>
      <c r="C578" s="59" t="s">
        <v>40</v>
      </c>
      <c r="D578" s="58">
        <v>8</v>
      </c>
      <c r="E578" s="58" t="s">
        <v>41</v>
      </c>
      <c r="F578" s="60">
        <v>1500000</v>
      </c>
      <c r="G578" s="61">
        <f t="shared" si="168"/>
        <v>12000000</v>
      </c>
      <c r="H578" s="58"/>
      <c r="I578" s="59" t="s">
        <v>40</v>
      </c>
      <c r="J578" s="58">
        <v>8</v>
      </c>
      <c r="K578" s="58" t="s">
        <v>41</v>
      </c>
      <c r="L578" s="61">
        <v>1500000</v>
      </c>
      <c r="M578" s="60">
        <f t="shared" si="169"/>
        <v>12000000</v>
      </c>
      <c r="N578" s="60">
        <f t="shared" si="170"/>
        <v>0</v>
      </c>
    </row>
    <row r="579" spans="1:19" hidden="1" x14ac:dyDescent="0.3">
      <c r="A579" s="28" t="s">
        <v>934</v>
      </c>
      <c r="B579" s="58"/>
      <c r="C579" s="59" t="s">
        <v>43</v>
      </c>
      <c r="D579" s="58">
        <v>8</v>
      </c>
      <c r="E579" s="58" t="s">
        <v>41</v>
      </c>
      <c r="F579" s="60">
        <v>1500000</v>
      </c>
      <c r="G579" s="61">
        <f t="shared" si="168"/>
        <v>12000000</v>
      </c>
      <c r="H579" s="58"/>
      <c r="I579" s="59" t="s">
        <v>43</v>
      </c>
      <c r="J579" s="58">
        <v>8</v>
      </c>
      <c r="K579" s="58" t="s">
        <v>41</v>
      </c>
      <c r="L579" s="61">
        <v>1500000</v>
      </c>
      <c r="M579" s="60">
        <f t="shared" si="169"/>
        <v>12000000</v>
      </c>
      <c r="N579" s="60">
        <f t="shared" si="170"/>
        <v>0</v>
      </c>
    </row>
    <row r="580" spans="1:19" hidden="1" x14ac:dyDescent="0.3">
      <c r="A580" s="28" t="s">
        <v>935</v>
      </c>
      <c r="B580" s="58"/>
      <c r="C580" s="59" t="s">
        <v>45</v>
      </c>
      <c r="D580" s="58">
        <v>8</v>
      </c>
      <c r="E580" s="58" t="s">
        <v>41</v>
      </c>
      <c r="F580" s="60">
        <v>1000000</v>
      </c>
      <c r="G580" s="61">
        <f t="shared" si="168"/>
        <v>8000000</v>
      </c>
      <c r="H580" s="58"/>
      <c r="I580" s="59" t="s">
        <v>45</v>
      </c>
      <c r="J580" s="58">
        <v>8</v>
      </c>
      <c r="K580" s="58" t="s">
        <v>41</v>
      </c>
      <c r="L580" s="61">
        <v>1000000</v>
      </c>
      <c r="M580" s="60">
        <f t="shared" si="169"/>
        <v>8000000</v>
      </c>
      <c r="N580" s="60">
        <f t="shared" si="170"/>
        <v>0</v>
      </c>
    </row>
    <row r="581" spans="1:19" hidden="1" x14ac:dyDescent="0.3">
      <c r="A581" s="28" t="s">
        <v>936</v>
      </c>
      <c r="B581" s="65" t="s">
        <v>53</v>
      </c>
      <c r="C581" s="64" t="s">
        <v>54</v>
      </c>
      <c r="D581" s="65"/>
      <c r="E581" s="65"/>
      <c r="F581" s="66"/>
      <c r="G581" s="67">
        <f>G582</f>
        <v>52170000</v>
      </c>
      <c r="H581" s="65" t="s">
        <v>53</v>
      </c>
      <c r="I581" s="64" t="s">
        <v>54</v>
      </c>
      <c r="J581" s="65"/>
      <c r="K581" s="65"/>
      <c r="L581" s="67"/>
      <c r="M581" s="66">
        <f>M582</f>
        <v>52170000</v>
      </c>
      <c r="N581" s="66">
        <f>N582</f>
        <v>0</v>
      </c>
    </row>
    <row r="582" spans="1:19" hidden="1" x14ac:dyDescent="0.3">
      <c r="A582" s="28" t="s">
        <v>937</v>
      </c>
      <c r="B582" s="58"/>
      <c r="C582" s="59" t="s">
        <v>938</v>
      </c>
      <c r="D582" s="58">
        <v>10</v>
      </c>
      <c r="E582" s="58" t="s">
        <v>38</v>
      </c>
      <c r="F582" s="60">
        <v>5217000</v>
      </c>
      <c r="G582" s="61">
        <f>ROUNDDOWN(D582*F582,-3)</f>
        <v>52170000</v>
      </c>
      <c r="H582" s="58"/>
      <c r="I582" s="59" t="s">
        <v>938</v>
      </c>
      <c r="J582" s="58">
        <v>10</v>
      </c>
      <c r="K582" s="58" t="s">
        <v>38</v>
      </c>
      <c r="L582" s="61">
        <v>5217000</v>
      </c>
      <c r="M582" s="60">
        <f>ROUNDDOWN(J582*L582,-3)</f>
        <v>52170000</v>
      </c>
      <c r="N582" s="60">
        <f>G582-M582</f>
        <v>0</v>
      </c>
    </row>
    <row r="583" spans="1:19" hidden="1" x14ac:dyDescent="0.3"/>
    <row r="586" spans="1:19" x14ac:dyDescent="0.3">
      <c r="L586" s="170" t="s">
        <v>955</v>
      </c>
    </row>
    <row r="587" spans="1:19" x14ac:dyDescent="0.3">
      <c r="L587" s="170" t="s">
        <v>954</v>
      </c>
    </row>
    <row r="588" spans="1:19" x14ac:dyDescent="0.3">
      <c r="L588" s="170" t="s">
        <v>939</v>
      </c>
    </row>
    <row r="589" spans="1:19" ht="15.6" x14ac:dyDescent="0.3">
      <c r="L589" s="170"/>
      <c r="Q589" s="172" t="s">
        <v>945</v>
      </c>
      <c r="R589" s="172" t="s">
        <v>946</v>
      </c>
      <c r="S589" s="172" t="s">
        <v>947</v>
      </c>
    </row>
    <row r="590" spans="1:19" ht="15.6" x14ac:dyDescent="0.3">
      <c r="L590" s="170"/>
      <c r="Q590" s="173" t="s">
        <v>948</v>
      </c>
      <c r="R590" s="174" t="s">
        <v>949</v>
      </c>
      <c r="S590" s="172" t="s">
        <v>950</v>
      </c>
    </row>
    <row r="591" spans="1:19" ht="15.6" x14ac:dyDescent="0.3">
      <c r="L591" s="170"/>
      <c r="Q591" s="173" t="s">
        <v>951</v>
      </c>
      <c r="R591" s="174" t="s">
        <v>952</v>
      </c>
      <c r="S591" s="172"/>
    </row>
    <row r="592" spans="1:19" x14ac:dyDescent="0.3">
      <c r="L592" s="170"/>
    </row>
    <row r="593" spans="12:12" x14ac:dyDescent="0.3">
      <c r="L593" s="170"/>
    </row>
    <row r="594" spans="12:12" x14ac:dyDescent="0.3">
      <c r="L594" s="170" t="s">
        <v>953</v>
      </c>
    </row>
    <row r="595" spans="12:12" x14ac:dyDescent="0.3">
      <c r="L595" s="170" t="s">
        <v>944</v>
      </c>
    </row>
  </sheetData>
  <autoFilter ref="B7:O583" xr:uid="{A19B378F-616C-48A2-B36C-BDD3BA17D035}">
    <filterColumn colId="13">
      <filters>
        <filter val="TU"/>
      </filters>
    </filterColumn>
  </autoFilter>
  <mergeCells count="8">
    <mergeCell ref="E11:F11"/>
    <mergeCell ref="E105:F105"/>
    <mergeCell ref="E320:F320"/>
    <mergeCell ref="E524:F524"/>
    <mergeCell ref="K11:L11"/>
    <mergeCell ref="K105:L105"/>
    <mergeCell ref="K320:L320"/>
    <mergeCell ref="K524:L524"/>
  </mergeCells>
  <conditionalFormatting sqref="G270:G312">
    <cfRule type="expression" dxfId="5" priority="5">
      <formula>AND(ISBLANK(B270),G270&lt;&gt;#REF!)</formula>
    </cfRule>
  </conditionalFormatting>
  <conditionalFormatting sqref="G270:G312">
    <cfRule type="expression" dxfId="4" priority="6">
      <formula>#REF!&lt;0</formula>
    </cfRule>
  </conditionalFormatting>
  <conditionalFormatting sqref="M270:M312">
    <cfRule type="expression" dxfId="3" priority="3">
      <formula>AND(ISBLANK(H270),M270&lt;&gt;#REF!)</formula>
    </cfRule>
  </conditionalFormatting>
  <conditionalFormatting sqref="M270:M312">
    <cfRule type="expression" dxfId="2" priority="4">
      <formula>#REF!&lt;0</formula>
    </cfRule>
  </conditionalFormatting>
  <conditionalFormatting sqref="N271 N281:N282 N284 N287:N288 N298 N300:N301 N303">
    <cfRule type="expression" dxfId="1" priority="1">
      <formula>AND(ISBLANK(I271),N271&lt;&gt;#REF!)</formula>
    </cfRule>
  </conditionalFormatting>
  <conditionalFormatting sqref="N271 N281:N282 N284 N287:N288 N298 N300:N301 N303">
    <cfRule type="expression" dxfId="0" priority="2">
      <formula>#REF!&lt;0</formula>
    </cfRule>
  </conditionalFormatting>
  <dataValidations disablePrompts="1" count="1">
    <dataValidation type="custom" allowBlank="1" showDropDown="1" showErrorMessage="1" sqref="B16:B19 H16:H19" xr:uid="{96982093-6BC7-4F52-A229-2453322A28F9}">
      <formula1>B16="521211"</formula1>
    </dataValidation>
  </dataValidations>
  <printOptions horizontalCentered="1"/>
  <pageMargins left="0.70866141732283472" right="0.39370078740157483" top="0.39370078740157483" bottom="0.59055118110236227" header="0.31496062992125984" footer="0.31496062992125984"/>
  <pageSetup paperSize="9" scale="55" fitToHeight="0" orientation="landscape" horizontalDpi="0" verticalDpi="0" r:id="rId1"/>
  <headerFooter>
    <oddFooter>&amp;LUsulan Revisi Anggaran Tata Usaha. TA. 2023&amp;RHal &amp;P dari &amp;N</oddFooter>
  </headerFooter>
  <rowBreaks count="2" manualBreakCount="2">
    <brk id="159" min="1" max="13" man="1"/>
    <brk id="503" min="1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Matrik Semula Menjadi (Rev TU)</vt:lpstr>
      <vt:lpstr>'Matrik Semula Menjadi (Rev TU)'!Print_Area</vt:lpstr>
      <vt:lpstr>'Matrik Semula Menjadi (Rev TU)'!Print_Titles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2023-01-16T08:07:01Z</cp:lastPrinted>
  <dcterms:created xsi:type="dcterms:W3CDTF">2023-01-16T05:36:49Z</dcterms:created>
  <dcterms:modified xsi:type="dcterms:W3CDTF">2023-01-16T09:27:38Z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9a1159d1-e233-4b30-819a-e300bacfd710</vt:lpwstr>
  </property>
</Properties>
</file>